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750" tabRatio="601" activeTab="0"/>
  </bookViews>
  <sheets>
    <sheet name="Cap1" sheetId="1" r:id="rId1"/>
    <sheet name="TABLA 1" sheetId="2" r:id="rId2"/>
    <sheet name="consumo de vapor directo" sheetId="3" r:id="rId3"/>
  </sheets>
  <definedNames/>
  <calcPr fullCalcOnLoad="1"/>
</workbook>
</file>

<file path=xl/sharedStrings.xml><?xml version="1.0" encoding="utf-8"?>
<sst xmlns="http://schemas.openxmlformats.org/spreadsheetml/2006/main" count="200" uniqueCount="115">
  <si>
    <t>TURBO BOMBA CALDERA 10</t>
  </si>
  <si>
    <t xml:space="preserve">TIRO INDUCIDO CALDERA #11 </t>
  </si>
  <si>
    <t xml:space="preserve">TIRO INDUCIDO CALDERA # 9 </t>
  </si>
  <si>
    <t>MOLINO # 1</t>
  </si>
  <si>
    <t>MOLINO # 2</t>
  </si>
  <si>
    <t>MOLINO # 3</t>
  </si>
  <si>
    <t>MOLINO # 4</t>
  </si>
  <si>
    <t>MOLINO # 5</t>
  </si>
  <si>
    <t>MOLINO # 6</t>
  </si>
  <si>
    <t>DESFIBRADOR</t>
  </si>
  <si>
    <t>1° JUEGO DE CUCHILLAS</t>
  </si>
  <si>
    <t>2° JUEGO DE CUCHILLAS</t>
  </si>
  <si>
    <t>TURBO GENERADOR # 6</t>
  </si>
  <si>
    <t>KW INSTALADO</t>
  </si>
  <si>
    <t>KW REQUERIDO</t>
  </si>
  <si>
    <t xml:space="preserve">TURBINAS A VAPOR </t>
  </si>
  <si>
    <t>DRESSER-RAND</t>
  </si>
  <si>
    <t>TURBODYNE</t>
  </si>
  <si>
    <t>ELLIOT</t>
  </si>
  <si>
    <t>MURRAY</t>
  </si>
  <si>
    <t>WORTINGTON</t>
  </si>
  <si>
    <t>INGENIOS</t>
  </si>
  <si>
    <t>TMC/HAS</t>
  </si>
  <si>
    <t>TM-CAÑA</t>
  </si>
  <si>
    <t>Sacos/TMC</t>
  </si>
  <si>
    <t>SACOS 50 KG.</t>
  </si>
  <si>
    <t>INGENIO</t>
  </si>
  <si>
    <t>HECTÁREAS COSECHADAS</t>
  </si>
  <si>
    <t>PRODUCCIÓN</t>
  </si>
  <si>
    <t>CAÑICULTOR</t>
  </si>
  <si>
    <t>TOTAL</t>
  </si>
  <si>
    <t>INGENIO VALDEZ</t>
  </si>
  <si>
    <t>INGENIO SAN CARLOS</t>
  </si>
  <si>
    <t>INGENIO LA TRONCAL</t>
  </si>
  <si>
    <t>INGENIO MONTERREY</t>
  </si>
  <si>
    <t>    775</t>
  </si>
  <si>
    <t>INGENIO IANCEM</t>
  </si>
  <si>
    <t>INGENIO ISABEL MARIA</t>
  </si>
  <si>
    <t>T O T A L</t>
  </si>
  <si>
    <t>RENDIMIENTO</t>
  </si>
  <si>
    <t>CENTROS DE CONSUMO DE VAPOR PARA MOLIENDA DE 410 TCH</t>
  </si>
  <si>
    <t>HP / Tn FIBRA</t>
  </si>
  <si>
    <t>TURBO-BOMBA # 1</t>
  </si>
  <si>
    <t>Tn Caña / Hora</t>
  </si>
  <si>
    <t>FIBRA % CAÑA</t>
  </si>
  <si>
    <t>Tn Fibra / Hora</t>
  </si>
  <si>
    <t>SECCIÓN CALDERAS</t>
  </si>
  <si>
    <t>SECCIÓN TANDEM # 1</t>
  </si>
  <si>
    <t>SECCIÓN TANDEM # 2</t>
  </si>
  <si>
    <t>SECCIÓN PLANTA ELÉCTRICA</t>
  </si>
  <si>
    <t>HP                        INSTALADO</t>
  </si>
  <si>
    <t>HP                    REQUERIDO</t>
  </si>
  <si>
    <t>HP                     INSTALADO</t>
  </si>
  <si>
    <t>HP                      INSTALADO</t>
  </si>
  <si>
    <t>HP                     REQUERIDO</t>
  </si>
  <si>
    <t>Consumo de eléctricidad  Kw-Hr / Tn caña:    12,6</t>
  </si>
  <si>
    <t>ITEM</t>
  </si>
  <si>
    <t>TURBO BOMBA POZO</t>
  </si>
  <si>
    <t>SECCIÓN</t>
  </si>
  <si>
    <t>EQUIPO</t>
  </si>
  <si>
    <t>CALDERAS</t>
  </si>
  <si>
    <t>TURBO BOMBA # 1</t>
  </si>
  <si>
    <t>TURBO BOMBA CALDERO # 10</t>
  </si>
  <si>
    <t>VENTILADOR DE TIRO INDUCIDO CALD. 11</t>
  </si>
  <si>
    <t>VENTILADOR DE TIRO INDUCIDO CALD. 9</t>
  </si>
  <si>
    <t>TANDEM 1</t>
  </si>
  <si>
    <t>TANDEM 2</t>
  </si>
  <si>
    <t>PLANTA ELÉCTRICA</t>
  </si>
  <si>
    <t>PROCESO</t>
  </si>
  <si>
    <t>SECADORAS DE AZÚCAR # 1</t>
  </si>
  <si>
    <t>SECADORAS DE AZÚCAR # 2</t>
  </si>
  <si>
    <t>TORRE DE SULFITACIÓN</t>
  </si>
  <si>
    <t>VAPOR DIRECTO COMPLEMENTO AL ESCAPE</t>
  </si>
  <si>
    <t>COEFICIENTE ESPECIFICO DE VAPOR  real</t>
  </si>
  <si>
    <t>COEFICIENTE ESPECIFICO DE VAPOR  ideal</t>
  </si>
  <si>
    <t>FLUJO  REAL</t>
  </si>
  <si>
    <t>FLUJO IDEAL</t>
  </si>
  <si>
    <t>TURBOGENERADOR ELECTRICO # 6</t>
  </si>
  <si>
    <t>HECTÁREAS   SEMBRADAS</t>
  </si>
  <si>
    <t>vvvvvvvvvvvvvvvvvvvvvvvvvvvvvvvvvvvvvvvvvvvvvvvvvvvvvvvvvvvvvv</t>
  </si>
  <si>
    <t>actual</t>
  </si>
  <si>
    <t>CUADRO DE CONSUMO DE VAPOR DIRECTO PARA CADA TURBINA INSTALADA EN EL INGENIO AZUCARERO</t>
  </si>
  <si>
    <t>5500 Kw</t>
  </si>
  <si>
    <t>19,21  Lb / Kw-hr</t>
  </si>
  <si>
    <r>
      <t>CEV                                                       ( Lb</t>
    </r>
    <r>
      <rPr>
        <b/>
        <vertAlign val="subscript"/>
        <sz val="12"/>
        <rFont val="Arial"/>
        <family val="2"/>
      </rPr>
      <t>vapor</t>
    </r>
    <r>
      <rPr>
        <b/>
        <sz val="12"/>
        <rFont val="Arial"/>
        <family val="2"/>
      </rPr>
      <t xml:space="preserve"> / Hp-Hr )</t>
    </r>
  </si>
  <si>
    <t>TANDEM DE MOLINOS 2</t>
  </si>
  <si>
    <t>TANDEM DE MOLINOS 1</t>
  </si>
  <si>
    <t>EQUIPOS</t>
  </si>
  <si>
    <t>TURBINAS A VAPOR</t>
  </si>
  <si>
    <r>
      <t>Lb</t>
    </r>
    <r>
      <rPr>
        <b/>
        <vertAlign val="subscript"/>
        <sz val="12"/>
        <rFont val="Arial"/>
        <family val="2"/>
      </rPr>
      <t>vapor</t>
    </r>
    <r>
      <rPr>
        <b/>
        <sz val="12"/>
        <rFont val="Arial"/>
        <family val="2"/>
      </rPr>
      <t xml:space="preserve"> / Hr</t>
    </r>
  </si>
  <si>
    <t>CALDERAS INSTALADAS</t>
  </si>
  <si>
    <t>PRESIÓN DE OPERACIÓN                   ( Psig )</t>
  </si>
  <si>
    <t>CAPACIDADE DE GENERACIÓN                      ( Lb. VAPOR./ hr. )</t>
  </si>
  <si>
    <t>TEMPERATURA DE VAPOR RECALENTADO                   (º F )</t>
  </si>
  <si>
    <t xml:space="preserve">  </t>
  </si>
  <si>
    <t>EFICIENCIA                              ( % )</t>
  </si>
  <si>
    <t>CONSUMO DE COMBUSTIBLE                  ( GALONES/ hr )</t>
  </si>
  <si>
    <t>NO</t>
  </si>
  <si>
    <t>HUMEDAD DEL BAGAZO             ( % )</t>
  </si>
  <si>
    <t>5000 Kw</t>
  </si>
  <si>
    <r>
      <t>Kg</t>
    </r>
    <r>
      <rPr>
        <b/>
        <vertAlign val="subscript"/>
        <sz val="12"/>
        <rFont val="Arial"/>
        <family val="2"/>
      </rPr>
      <t xml:space="preserve">vapor </t>
    </r>
    <r>
      <rPr>
        <b/>
        <sz val="12"/>
        <rFont val="Arial"/>
        <family val="2"/>
      </rPr>
      <t>/Hr</t>
    </r>
  </si>
  <si>
    <t xml:space="preserve">VAPOR DIRECTO QUE SE VENDE </t>
  </si>
  <si>
    <t>SERPENTINES AGUA CALIENTE SECCION CENTRIFUGAS</t>
  </si>
  <si>
    <r>
      <t>Kg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>/Hr</t>
    </r>
  </si>
  <si>
    <r>
      <t>Lb</t>
    </r>
    <r>
      <rPr>
        <b/>
        <sz val="12"/>
        <rFont val="Arial"/>
        <family val="2"/>
      </rPr>
      <t xml:space="preserve"> / Hr</t>
    </r>
  </si>
  <si>
    <t>CONSUMO DE BAGAZO DE CAÑA                   ( LbBAGAZO/hr )</t>
  </si>
  <si>
    <t>CAPACIDAD DE GENERACIÓN                      ( Lb. VAPOR./ hr. )</t>
  </si>
  <si>
    <t>CALDERA A11</t>
  </si>
  <si>
    <t>CALDERA B10</t>
  </si>
  <si>
    <t>CALDERA C9</t>
  </si>
  <si>
    <t>CALDERA D8</t>
  </si>
  <si>
    <t>CALDERA E7</t>
  </si>
  <si>
    <t>CALDERA F6</t>
  </si>
  <si>
    <t>CALDERA G5</t>
  </si>
  <si>
    <t>24,91  Lb / Kw-hr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</si>
</sst>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0.0000"/>
    <numFmt numFmtId="177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5" fontId="4" fillId="0" borderId="1" xfId="0" applyNumberFormat="1" applyFont="1" applyBorder="1" applyAlignment="1">
      <alignment horizontal="center" vertical="center" wrapText="1"/>
    </xf>
    <xf numFmtId="168" fontId="4" fillId="0" borderId="1" xfId="2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29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left" vertical="center" wrapText="1"/>
    </xf>
    <xf numFmtId="4" fontId="4" fillId="0" borderId="3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6" fillId="5" borderId="35" xfId="0" applyNumberFormat="1" applyFont="1" applyFill="1" applyBorder="1" applyAlignment="1">
      <alignment horizontal="center" vertical="center" wrapText="1"/>
    </xf>
    <xf numFmtId="4" fontId="6" fillId="5" borderId="36" xfId="0" applyNumberFormat="1" applyFont="1" applyFill="1" applyBorder="1" applyAlignment="1">
      <alignment horizontal="center" vertical="center" wrapText="1"/>
    </xf>
    <xf numFmtId="4" fontId="6" fillId="5" borderId="30" xfId="0" applyNumberFormat="1" applyFont="1" applyFill="1" applyBorder="1" applyAlignment="1">
      <alignment horizontal="center" vertical="center" wrapText="1"/>
    </xf>
    <xf numFmtId="4" fontId="6" fillId="5" borderId="31" xfId="0" applyNumberFormat="1" applyFont="1" applyFill="1" applyBorder="1" applyAlignment="1">
      <alignment horizontal="center" vertical="center" wrapText="1"/>
    </xf>
    <xf numFmtId="4" fontId="6" fillId="5" borderId="32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textRotation="255" wrapText="1"/>
    </xf>
    <xf numFmtId="2" fontId="4" fillId="0" borderId="3" xfId="0" applyNumberFormat="1" applyFont="1" applyBorder="1" applyAlignment="1">
      <alignment horizontal="center" vertical="center" textRotation="255" wrapText="1"/>
    </xf>
    <xf numFmtId="2" fontId="4" fillId="0" borderId="40" xfId="0" applyNumberFormat="1" applyFont="1" applyBorder="1" applyAlignment="1">
      <alignment horizontal="center" vertical="center" textRotation="255" wrapText="1"/>
    </xf>
    <xf numFmtId="2" fontId="4" fillId="0" borderId="5" xfId="0" applyNumberFormat="1" applyFont="1" applyBorder="1" applyAlignment="1">
      <alignment horizontal="center" vertical="center" textRotation="255" wrapText="1"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4" fontId="8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168" fontId="4" fillId="0" borderId="0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 vertical="center" textRotation="255" wrapText="1"/>
    </xf>
    <xf numFmtId="3" fontId="3" fillId="0" borderId="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71"/>
  <sheetViews>
    <sheetView tabSelected="1" zoomScale="55" zoomScaleNormal="55" workbookViewId="0" topLeftCell="A7">
      <selection activeCell="A24" sqref="A24"/>
    </sheetView>
  </sheetViews>
  <sheetFormatPr defaultColWidth="11.421875" defaultRowHeight="12.75"/>
  <cols>
    <col min="1" max="1" width="18.8515625" style="0" customWidth="1"/>
    <col min="2" max="2" width="9.7109375" style="0" customWidth="1"/>
    <col min="3" max="3" width="19.7109375" style="0" customWidth="1"/>
    <col min="4" max="4" width="33.421875" style="0" customWidth="1"/>
    <col min="5" max="5" width="20.7109375" style="0" customWidth="1"/>
    <col min="6" max="6" width="18.00390625" style="0" customWidth="1"/>
    <col min="7" max="11" width="20.421875" style="0" customWidth="1"/>
    <col min="13" max="13" width="10.8515625" style="0" customWidth="1"/>
    <col min="14" max="14" width="11.57421875" style="0" bestFit="1" customWidth="1"/>
    <col min="15" max="15" width="14.421875" style="0" customWidth="1"/>
    <col min="20" max="20" width="10.00390625" style="0" customWidth="1"/>
    <col min="21" max="21" width="25.140625" style="0" customWidth="1"/>
    <col min="22" max="22" width="33.7109375" style="0" customWidth="1"/>
    <col min="23" max="23" width="14.8515625" style="0" customWidth="1"/>
    <col min="24" max="24" width="22.57421875" style="0" customWidth="1"/>
    <col min="25" max="25" width="20.8515625" style="0" customWidth="1"/>
    <col min="26" max="26" width="17.421875" style="0" customWidth="1"/>
    <col min="27" max="27" width="17.7109375" style="0" customWidth="1"/>
  </cols>
  <sheetData>
    <row r="4" spans="4:13" ht="16.5">
      <c r="D4" s="187" t="s">
        <v>40</v>
      </c>
      <c r="E4" s="187"/>
      <c r="F4" s="187"/>
      <c r="G4" s="187"/>
      <c r="H4" s="187"/>
      <c r="I4" s="187"/>
      <c r="J4" s="187"/>
      <c r="K4" s="187"/>
      <c r="L4" s="187"/>
      <c r="M4" s="187"/>
    </row>
    <row r="5" spans="3:16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6.5" thickBot="1">
      <c r="C6" s="6"/>
      <c r="D6" s="7"/>
      <c r="E6" s="6"/>
      <c r="F6" s="6"/>
      <c r="G6" s="6"/>
      <c r="H6" s="6"/>
      <c r="I6" s="6"/>
      <c r="J6" s="6"/>
      <c r="K6" s="6"/>
      <c r="L6" s="1"/>
      <c r="M6" s="1"/>
      <c r="N6" s="1"/>
      <c r="O6" s="1"/>
      <c r="P6" s="1"/>
    </row>
    <row r="7" spans="1:27" ht="18" customHeight="1">
      <c r="A7" s="120"/>
      <c r="B7" s="191" t="s">
        <v>40</v>
      </c>
      <c r="C7" s="192"/>
      <c r="D7" s="192"/>
      <c r="E7" s="192"/>
      <c r="F7" s="192"/>
      <c r="G7" s="193"/>
      <c r="H7" s="129"/>
      <c r="I7" s="129"/>
      <c r="J7" s="129"/>
      <c r="K7" s="129"/>
      <c r="L7" s="1"/>
      <c r="M7" s="1"/>
      <c r="N7" s="1"/>
      <c r="O7" s="1"/>
      <c r="P7" s="1"/>
      <c r="Z7" s="177"/>
      <c r="AA7" s="178"/>
    </row>
    <row r="8" spans="1:27" ht="15" customHeight="1">
      <c r="A8" s="120"/>
      <c r="B8" s="194"/>
      <c r="C8" s="195"/>
      <c r="D8" s="195"/>
      <c r="E8" s="195"/>
      <c r="F8" s="195"/>
      <c r="G8" s="196"/>
      <c r="H8" s="129"/>
      <c r="I8" s="129"/>
      <c r="J8" s="129"/>
      <c r="K8" s="129"/>
      <c r="L8" s="188"/>
      <c r="M8" s="188"/>
      <c r="N8" s="188"/>
      <c r="O8" s="1"/>
      <c r="P8" s="1"/>
      <c r="Z8" s="177"/>
      <c r="AA8" s="178"/>
    </row>
    <row r="9" spans="1:16" ht="31.5" customHeight="1">
      <c r="A9" s="120"/>
      <c r="B9" s="21" t="s">
        <v>56</v>
      </c>
      <c r="C9" s="18" t="s">
        <v>15</v>
      </c>
      <c r="D9" s="18" t="s">
        <v>46</v>
      </c>
      <c r="E9" s="18"/>
      <c r="F9" s="18" t="s">
        <v>53</v>
      </c>
      <c r="G9" s="22" t="s">
        <v>54</v>
      </c>
      <c r="H9" s="131"/>
      <c r="I9" s="131"/>
      <c r="J9" s="118"/>
      <c r="K9" s="124"/>
      <c r="L9" s="2"/>
      <c r="M9" s="2"/>
      <c r="N9" s="2"/>
      <c r="O9" s="1"/>
      <c r="P9" s="1"/>
    </row>
    <row r="10" spans="1:16" ht="27.75" customHeight="1">
      <c r="A10" s="120"/>
      <c r="B10" s="23">
        <v>1</v>
      </c>
      <c r="C10" s="10" t="s">
        <v>16</v>
      </c>
      <c r="D10" s="10" t="s">
        <v>42</v>
      </c>
      <c r="E10" s="11"/>
      <c r="F10" s="11">
        <v>388</v>
      </c>
      <c r="G10" s="24">
        <v>320</v>
      </c>
      <c r="H10" s="131"/>
      <c r="I10" s="118"/>
      <c r="J10" s="118"/>
      <c r="K10" s="125"/>
      <c r="L10" s="3"/>
      <c r="M10" s="3"/>
      <c r="N10" s="3"/>
      <c r="O10" s="1"/>
      <c r="P10" s="1"/>
    </row>
    <row r="11" spans="1:16" ht="27.75" customHeight="1">
      <c r="A11" s="120"/>
      <c r="B11" s="23">
        <f>B10+1</f>
        <v>2</v>
      </c>
      <c r="C11" s="10" t="s">
        <v>17</v>
      </c>
      <c r="D11" s="10" t="s">
        <v>0</v>
      </c>
      <c r="E11" s="11"/>
      <c r="F11" s="11">
        <v>200</v>
      </c>
      <c r="G11" s="24">
        <v>175</v>
      </c>
      <c r="H11" s="131"/>
      <c r="I11" s="118"/>
      <c r="J11" s="118"/>
      <c r="K11" s="125"/>
      <c r="L11" s="3"/>
      <c r="M11" s="3"/>
      <c r="N11" s="3"/>
      <c r="O11" s="1"/>
      <c r="P11" s="1"/>
    </row>
    <row r="12" spans="1:16" ht="27.75" customHeight="1">
      <c r="A12" s="120"/>
      <c r="B12" s="23">
        <f>B11+1</f>
        <v>3</v>
      </c>
      <c r="C12" s="10" t="s">
        <v>16</v>
      </c>
      <c r="D12" s="10" t="s">
        <v>1</v>
      </c>
      <c r="E12" s="11"/>
      <c r="F12" s="11">
        <v>1200</v>
      </c>
      <c r="G12" s="24">
        <v>800</v>
      </c>
      <c r="H12" s="131"/>
      <c r="I12" s="118"/>
      <c r="J12" s="118"/>
      <c r="K12" s="125"/>
      <c r="L12" s="3"/>
      <c r="M12" s="3"/>
      <c r="N12" s="3"/>
      <c r="O12" s="1"/>
      <c r="P12" s="1"/>
    </row>
    <row r="13" spans="1:16" ht="27.75" customHeight="1">
      <c r="A13" s="120"/>
      <c r="B13" s="23">
        <f>B12+1</f>
        <v>4</v>
      </c>
      <c r="C13" s="10" t="s">
        <v>18</v>
      </c>
      <c r="D13" s="10" t="s">
        <v>2</v>
      </c>
      <c r="E13" s="11"/>
      <c r="F13" s="11">
        <v>450</v>
      </c>
      <c r="G13" s="24">
        <v>320</v>
      </c>
      <c r="H13" s="131"/>
      <c r="I13" s="118"/>
      <c r="J13" s="118"/>
      <c r="K13" s="125"/>
      <c r="L13" s="3"/>
      <c r="M13" s="3"/>
      <c r="N13" s="3"/>
      <c r="O13" s="1"/>
      <c r="P13" s="1"/>
    </row>
    <row r="14" spans="1:16" ht="27.75" customHeight="1">
      <c r="A14" s="120"/>
      <c r="B14" s="23">
        <f>B13+1</f>
        <v>5</v>
      </c>
      <c r="C14" s="10" t="s">
        <v>20</v>
      </c>
      <c r="D14" s="130" t="s">
        <v>57</v>
      </c>
      <c r="E14" s="17"/>
      <c r="F14" s="17">
        <v>225</v>
      </c>
      <c r="G14" s="25">
        <v>225</v>
      </c>
      <c r="H14" s="131"/>
      <c r="I14" s="118"/>
      <c r="J14" s="118"/>
      <c r="K14" s="117"/>
      <c r="L14" s="3"/>
      <c r="M14" s="3"/>
      <c r="N14" s="3"/>
      <c r="O14" s="1"/>
      <c r="P14" s="1"/>
    </row>
    <row r="15" spans="1:16" ht="15" customHeight="1">
      <c r="A15" s="120"/>
      <c r="B15" s="179"/>
      <c r="C15" s="180"/>
      <c r="D15" s="180"/>
      <c r="E15" s="180"/>
      <c r="F15" s="180"/>
      <c r="G15" s="181"/>
      <c r="H15" s="131"/>
      <c r="I15" s="118"/>
      <c r="J15" s="118"/>
      <c r="K15" s="117"/>
      <c r="L15" s="3"/>
      <c r="M15" s="3"/>
      <c r="N15" s="3"/>
      <c r="O15" s="1"/>
      <c r="P15" s="1"/>
    </row>
    <row r="16" spans="1:16" ht="31.5">
      <c r="A16" s="120"/>
      <c r="B16" s="197"/>
      <c r="C16" s="182"/>
      <c r="D16" s="189"/>
      <c r="E16" s="13" t="s">
        <v>43</v>
      </c>
      <c r="F16" s="13" t="s">
        <v>44</v>
      </c>
      <c r="G16" s="26" t="s">
        <v>45</v>
      </c>
      <c r="H16" s="131"/>
      <c r="I16" s="118"/>
      <c r="J16" s="118"/>
      <c r="K16" s="126"/>
      <c r="L16" s="3"/>
      <c r="M16" s="3"/>
      <c r="N16" s="3"/>
      <c r="O16" s="1"/>
      <c r="P16" s="1"/>
    </row>
    <row r="17" spans="1:16" ht="16.5" customHeight="1">
      <c r="A17" s="120"/>
      <c r="B17" s="198"/>
      <c r="C17" s="183"/>
      <c r="D17" s="190"/>
      <c r="E17" s="13">
        <v>160</v>
      </c>
      <c r="F17" s="14">
        <v>13.2</v>
      </c>
      <c r="G17" s="27">
        <v>21.12</v>
      </c>
      <c r="H17" s="131"/>
      <c r="I17" s="118"/>
      <c r="J17" s="118"/>
      <c r="K17" s="104"/>
      <c r="L17" s="3"/>
      <c r="M17" s="3"/>
      <c r="N17" s="3"/>
      <c r="O17" s="1"/>
      <c r="P17" s="1"/>
    </row>
    <row r="18" spans="1:16" ht="31.5" customHeight="1">
      <c r="A18" s="120"/>
      <c r="B18" s="21" t="s">
        <v>56</v>
      </c>
      <c r="C18" s="9" t="s">
        <v>15</v>
      </c>
      <c r="D18" s="9" t="s">
        <v>47</v>
      </c>
      <c r="E18" s="9" t="s">
        <v>41</v>
      </c>
      <c r="F18" s="9" t="s">
        <v>50</v>
      </c>
      <c r="G18" s="27" t="s">
        <v>51</v>
      </c>
      <c r="H18" s="131"/>
      <c r="I18" s="118"/>
      <c r="J18" s="118"/>
      <c r="K18" s="104"/>
      <c r="L18" s="3"/>
      <c r="M18" s="3"/>
      <c r="N18" s="3"/>
      <c r="O18" s="1"/>
      <c r="P18" s="1"/>
    </row>
    <row r="19" spans="1:16" ht="15.75" customHeight="1">
      <c r="A19" s="120"/>
      <c r="B19" s="23"/>
      <c r="C19" s="8"/>
      <c r="D19" s="8"/>
      <c r="E19" s="12"/>
      <c r="F19" s="12"/>
      <c r="G19" s="28"/>
      <c r="H19" s="131"/>
      <c r="I19" s="118"/>
      <c r="J19" s="118"/>
      <c r="K19" s="118"/>
      <c r="L19" s="3"/>
      <c r="M19" s="3"/>
      <c r="N19" s="3"/>
      <c r="O19" s="1"/>
      <c r="P19" s="1"/>
    </row>
    <row r="20" spans="1:16" ht="19.5" customHeight="1">
      <c r="A20" s="120"/>
      <c r="B20" s="23">
        <f>B14+1</f>
        <v>6</v>
      </c>
      <c r="C20" s="10" t="s">
        <v>17</v>
      </c>
      <c r="D20" s="10" t="s">
        <v>3</v>
      </c>
      <c r="E20" s="11">
        <v>17</v>
      </c>
      <c r="F20" s="11">
        <v>550</v>
      </c>
      <c r="G20" s="24">
        <v>360</v>
      </c>
      <c r="H20" s="131"/>
      <c r="I20" s="118"/>
      <c r="J20" s="118"/>
      <c r="K20" s="127"/>
      <c r="L20" s="3"/>
      <c r="M20" s="3"/>
      <c r="N20" s="3"/>
      <c r="O20" s="1"/>
      <c r="P20" s="1"/>
    </row>
    <row r="21" spans="1:16" ht="19.5" customHeight="1">
      <c r="A21" s="120"/>
      <c r="B21" s="23">
        <f>B20+1</f>
        <v>7</v>
      </c>
      <c r="C21" s="10" t="s">
        <v>19</v>
      </c>
      <c r="D21" s="10" t="s">
        <v>4</v>
      </c>
      <c r="E21" s="11">
        <v>17</v>
      </c>
      <c r="F21" s="11">
        <v>440</v>
      </c>
      <c r="G21" s="24">
        <v>360</v>
      </c>
      <c r="H21" s="131"/>
      <c r="I21" s="118"/>
      <c r="J21" s="118"/>
      <c r="K21" s="127"/>
      <c r="L21" s="3"/>
      <c r="M21" s="3"/>
      <c r="N21" s="3"/>
      <c r="O21" s="1"/>
      <c r="P21" s="1"/>
    </row>
    <row r="22" spans="1:16" ht="19.5" customHeight="1">
      <c r="A22" s="120"/>
      <c r="B22" s="23">
        <f aca="true" t="shared" si="0" ref="B22:B28">B21+1</f>
        <v>8</v>
      </c>
      <c r="C22" s="10" t="s">
        <v>19</v>
      </c>
      <c r="D22" s="10" t="s">
        <v>5</v>
      </c>
      <c r="E22" s="11">
        <v>17</v>
      </c>
      <c r="F22" s="11">
        <v>440</v>
      </c>
      <c r="G22" s="24">
        <v>360</v>
      </c>
      <c r="H22" s="131"/>
      <c r="I22" s="118"/>
      <c r="J22" s="118"/>
      <c r="K22" s="127"/>
      <c r="L22" s="3"/>
      <c r="M22" s="3"/>
      <c r="N22" s="3"/>
      <c r="O22" s="1"/>
      <c r="P22" s="1"/>
    </row>
    <row r="23" spans="1:16" ht="19.5" customHeight="1">
      <c r="A23" s="120"/>
      <c r="B23" s="23">
        <f t="shared" si="0"/>
        <v>9</v>
      </c>
      <c r="C23" s="10" t="s">
        <v>19</v>
      </c>
      <c r="D23" s="10" t="s">
        <v>6</v>
      </c>
      <c r="E23" s="11">
        <v>17</v>
      </c>
      <c r="F23" s="11">
        <v>440</v>
      </c>
      <c r="G23" s="24">
        <v>360</v>
      </c>
      <c r="H23" s="131"/>
      <c r="I23" s="118"/>
      <c r="J23" s="118"/>
      <c r="K23" s="127"/>
      <c r="L23" s="3"/>
      <c r="M23" s="3"/>
      <c r="N23" s="3"/>
      <c r="O23" s="1"/>
      <c r="P23" s="1"/>
    </row>
    <row r="24" spans="1:16" ht="19.5" customHeight="1">
      <c r="A24" s="120"/>
      <c r="B24" s="23">
        <f t="shared" si="0"/>
        <v>10</v>
      </c>
      <c r="C24" s="10" t="s">
        <v>18</v>
      </c>
      <c r="D24" s="10" t="s">
        <v>7</v>
      </c>
      <c r="E24" s="11">
        <v>17</v>
      </c>
      <c r="F24" s="11">
        <v>600</v>
      </c>
      <c r="G24" s="24">
        <v>360</v>
      </c>
      <c r="H24" s="131"/>
      <c r="I24" s="118"/>
      <c r="J24" s="118"/>
      <c r="K24" s="127"/>
      <c r="L24" s="3"/>
      <c r="M24" s="4"/>
      <c r="N24" s="3"/>
      <c r="O24" s="1"/>
      <c r="P24" s="1"/>
    </row>
    <row r="25" spans="1:16" ht="19.5" customHeight="1">
      <c r="A25" s="120"/>
      <c r="B25" s="23">
        <f t="shared" si="0"/>
        <v>11</v>
      </c>
      <c r="C25" s="10" t="s">
        <v>16</v>
      </c>
      <c r="D25" s="10" t="s">
        <v>8</v>
      </c>
      <c r="E25" s="11">
        <v>17</v>
      </c>
      <c r="F25" s="11">
        <v>600</v>
      </c>
      <c r="G25" s="24">
        <v>360</v>
      </c>
      <c r="H25" s="131"/>
      <c r="I25" s="118"/>
      <c r="J25" s="118"/>
      <c r="K25" s="127"/>
      <c r="L25" s="3"/>
      <c r="M25" s="4"/>
      <c r="N25" s="3"/>
      <c r="O25" s="1"/>
      <c r="P25" s="1"/>
    </row>
    <row r="26" spans="1:16" ht="19.5" customHeight="1">
      <c r="A26" s="120"/>
      <c r="B26" s="23">
        <f t="shared" si="0"/>
        <v>12</v>
      </c>
      <c r="C26" s="10" t="s">
        <v>18</v>
      </c>
      <c r="D26" s="10" t="s">
        <v>9</v>
      </c>
      <c r="E26" s="11">
        <v>40</v>
      </c>
      <c r="F26" s="11">
        <v>1920</v>
      </c>
      <c r="G26" s="24">
        <v>845</v>
      </c>
      <c r="H26" s="131"/>
      <c r="I26" s="118"/>
      <c r="J26" s="118"/>
      <c r="K26" s="127"/>
      <c r="L26" s="3"/>
      <c r="M26" s="4"/>
      <c r="N26" s="3"/>
      <c r="O26" s="1"/>
      <c r="P26" s="1"/>
    </row>
    <row r="27" spans="1:16" ht="19.5" customHeight="1">
      <c r="A27" s="120"/>
      <c r="B27" s="23">
        <f t="shared" si="0"/>
        <v>13</v>
      </c>
      <c r="C27" s="10" t="s">
        <v>18</v>
      </c>
      <c r="D27" s="10" t="s">
        <v>10</v>
      </c>
      <c r="E27" s="11">
        <v>12.5</v>
      </c>
      <c r="F27" s="11">
        <v>300</v>
      </c>
      <c r="G27" s="24">
        <v>264</v>
      </c>
      <c r="H27" s="131"/>
      <c r="I27" s="118"/>
      <c r="J27" s="118"/>
      <c r="K27" s="127"/>
      <c r="L27" s="3"/>
      <c r="M27" s="4"/>
      <c r="N27" s="3"/>
      <c r="O27" s="1"/>
      <c r="P27" s="1"/>
    </row>
    <row r="28" spans="1:16" ht="19.5" customHeight="1">
      <c r="A28" s="120"/>
      <c r="B28" s="23">
        <f t="shared" si="0"/>
        <v>14</v>
      </c>
      <c r="C28" s="10"/>
      <c r="D28" s="10" t="s">
        <v>11</v>
      </c>
      <c r="E28" s="11">
        <v>14</v>
      </c>
      <c r="F28" s="11">
        <v>500</v>
      </c>
      <c r="G28" s="24">
        <v>296</v>
      </c>
      <c r="H28" s="131"/>
      <c r="I28" s="118"/>
      <c r="J28" s="118"/>
      <c r="K28" s="127"/>
      <c r="L28" s="3"/>
      <c r="M28" s="3"/>
      <c r="N28" s="3"/>
      <c r="O28" s="1"/>
      <c r="P28" s="1"/>
    </row>
    <row r="29" spans="1:16" ht="15" customHeight="1">
      <c r="A29" s="120"/>
      <c r="B29" s="179"/>
      <c r="C29" s="180"/>
      <c r="D29" s="180"/>
      <c r="E29" s="180"/>
      <c r="F29" s="180"/>
      <c r="G29" s="181"/>
      <c r="H29" s="131"/>
      <c r="I29" s="118"/>
      <c r="J29" s="118"/>
      <c r="K29" s="117"/>
      <c r="L29" s="3"/>
      <c r="M29" s="3"/>
      <c r="N29" s="3"/>
      <c r="O29" s="1"/>
      <c r="P29" s="1"/>
    </row>
    <row r="30" spans="1:16" ht="31.5">
      <c r="A30" s="120"/>
      <c r="B30" s="197"/>
      <c r="C30" s="182"/>
      <c r="D30" s="182"/>
      <c r="E30" s="13" t="s">
        <v>43</v>
      </c>
      <c r="F30" s="13" t="s">
        <v>44</v>
      </c>
      <c r="G30" s="26" t="s">
        <v>45</v>
      </c>
      <c r="H30" s="131"/>
      <c r="I30" s="118"/>
      <c r="J30" s="118"/>
      <c r="K30" s="126"/>
      <c r="L30" s="3"/>
      <c r="M30" s="3"/>
      <c r="N30" s="3"/>
      <c r="O30" s="1"/>
      <c r="P30" s="1"/>
    </row>
    <row r="31" spans="1:16" ht="15.75">
      <c r="A31" s="120"/>
      <c r="B31" s="198"/>
      <c r="C31" s="183"/>
      <c r="D31" s="183"/>
      <c r="E31" s="13">
        <v>250</v>
      </c>
      <c r="F31" s="14">
        <v>12.9</v>
      </c>
      <c r="G31" s="27">
        <v>32.25</v>
      </c>
      <c r="H31" s="104"/>
      <c r="I31" s="104"/>
      <c r="J31" s="104"/>
      <c r="K31" s="104"/>
      <c r="L31" s="3"/>
      <c r="M31" s="3"/>
      <c r="N31" s="3"/>
      <c r="O31" s="1"/>
      <c r="P31" s="1"/>
    </row>
    <row r="32" spans="1:16" ht="31.5" customHeight="1">
      <c r="A32" s="120"/>
      <c r="B32" s="21" t="s">
        <v>56</v>
      </c>
      <c r="C32" s="9" t="s">
        <v>15</v>
      </c>
      <c r="D32" s="9" t="s">
        <v>48</v>
      </c>
      <c r="E32" s="9" t="s">
        <v>41</v>
      </c>
      <c r="F32" s="9" t="s">
        <v>52</v>
      </c>
      <c r="G32" s="27" t="s">
        <v>51</v>
      </c>
      <c r="H32" s="104"/>
      <c r="I32" s="104"/>
      <c r="J32" s="104"/>
      <c r="K32" s="104"/>
      <c r="L32" s="3"/>
      <c r="M32" s="3"/>
      <c r="N32" s="3"/>
      <c r="O32" s="1"/>
      <c r="P32" s="1"/>
    </row>
    <row r="33" spans="1:16" ht="15">
      <c r="A33" s="120"/>
      <c r="B33" s="23"/>
      <c r="C33" s="8"/>
      <c r="D33" s="8"/>
      <c r="E33" s="12"/>
      <c r="F33" s="12"/>
      <c r="G33" s="28"/>
      <c r="H33" s="118"/>
      <c r="I33" s="118"/>
      <c r="J33" s="118"/>
      <c r="K33" s="118"/>
      <c r="L33" s="3"/>
      <c r="M33" s="3"/>
      <c r="N33" s="3"/>
      <c r="O33" s="1"/>
      <c r="P33" s="1"/>
    </row>
    <row r="34" spans="1:16" ht="19.5" customHeight="1">
      <c r="A34" s="120"/>
      <c r="B34" s="23">
        <v>15</v>
      </c>
      <c r="C34" s="10" t="s">
        <v>16</v>
      </c>
      <c r="D34" s="8" t="s">
        <v>3</v>
      </c>
      <c r="E34" s="12">
        <v>18</v>
      </c>
      <c r="F34" s="12">
        <v>1200</v>
      </c>
      <c r="G34" s="28">
        <v>581</v>
      </c>
      <c r="H34" s="118"/>
      <c r="I34" s="118"/>
      <c r="J34" s="118"/>
      <c r="K34" s="118"/>
      <c r="L34" s="3"/>
      <c r="M34" s="3"/>
      <c r="N34" s="3"/>
      <c r="O34" s="1"/>
      <c r="P34" s="1"/>
    </row>
    <row r="35" spans="1:16" ht="19.5" customHeight="1">
      <c r="A35" s="120"/>
      <c r="B35" s="29">
        <f aca="true" t="shared" si="1" ref="B35:B40">B34+1</f>
        <v>16</v>
      </c>
      <c r="C35" s="10" t="s">
        <v>18</v>
      </c>
      <c r="D35" s="8" t="s">
        <v>4</v>
      </c>
      <c r="E35" s="12">
        <v>18</v>
      </c>
      <c r="F35" s="12">
        <v>1400</v>
      </c>
      <c r="G35" s="28">
        <v>581</v>
      </c>
      <c r="H35" s="118"/>
      <c r="I35" s="118"/>
      <c r="J35" s="118"/>
      <c r="K35" s="118"/>
      <c r="L35" s="3"/>
      <c r="M35" s="3"/>
      <c r="N35" s="3"/>
      <c r="O35" s="1"/>
      <c r="P35" s="1"/>
    </row>
    <row r="36" spans="1:16" ht="19.5" customHeight="1">
      <c r="A36" s="120"/>
      <c r="B36" s="29">
        <f t="shared" si="1"/>
        <v>17</v>
      </c>
      <c r="C36" s="10" t="s">
        <v>18</v>
      </c>
      <c r="D36" s="8" t="s">
        <v>5</v>
      </c>
      <c r="E36" s="12">
        <v>18</v>
      </c>
      <c r="F36" s="12">
        <v>1400</v>
      </c>
      <c r="G36" s="28">
        <v>581</v>
      </c>
      <c r="H36" s="118"/>
      <c r="I36" s="118"/>
      <c r="J36" s="118"/>
      <c r="K36" s="118"/>
      <c r="L36" s="3"/>
      <c r="M36" s="3"/>
      <c r="N36" s="3"/>
      <c r="O36" s="1"/>
      <c r="P36" s="1"/>
    </row>
    <row r="37" spans="1:16" ht="19.5" customHeight="1">
      <c r="A37" s="120"/>
      <c r="B37" s="29">
        <f t="shared" si="1"/>
        <v>18</v>
      </c>
      <c r="C37" s="10" t="s">
        <v>18</v>
      </c>
      <c r="D37" s="8" t="s">
        <v>6</v>
      </c>
      <c r="E37" s="12">
        <v>18</v>
      </c>
      <c r="F37" s="12">
        <v>1400</v>
      </c>
      <c r="G37" s="28">
        <v>581</v>
      </c>
      <c r="H37" s="118"/>
      <c r="I37" s="118"/>
      <c r="J37" s="118"/>
      <c r="K37" s="118"/>
      <c r="L37" s="3"/>
      <c r="M37" s="3"/>
      <c r="N37" s="3"/>
      <c r="O37" s="1"/>
      <c r="P37" s="1"/>
    </row>
    <row r="38" spans="1:16" ht="19.5" customHeight="1">
      <c r="A38" s="120"/>
      <c r="B38" s="29">
        <f t="shared" si="1"/>
        <v>19</v>
      </c>
      <c r="C38" s="10" t="s">
        <v>20</v>
      </c>
      <c r="D38" s="8" t="s">
        <v>9</v>
      </c>
      <c r="E38" s="12">
        <v>41</v>
      </c>
      <c r="F38" s="12">
        <v>1400</v>
      </c>
      <c r="G38" s="28">
        <v>1322</v>
      </c>
      <c r="H38" s="118"/>
      <c r="I38" s="118"/>
      <c r="J38" s="118"/>
      <c r="K38" s="118"/>
      <c r="L38" s="3"/>
      <c r="M38" s="3"/>
      <c r="N38" s="3"/>
      <c r="O38" s="1"/>
      <c r="P38" s="1"/>
    </row>
    <row r="39" spans="1:16" ht="19.5" customHeight="1">
      <c r="A39" s="120"/>
      <c r="B39" s="29">
        <f t="shared" si="1"/>
        <v>20</v>
      </c>
      <c r="C39" s="10" t="s">
        <v>18</v>
      </c>
      <c r="D39" s="8" t="s">
        <v>10</v>
      </c>
      <c r="E39" s="12">
        <v>12.5</v>
      </c>
      <c r="F39" s="12">
        <v>750</v>
      </c>
      <c r="G39" s="28">
        <v>403</v>
      </c>
      <c r="H39" s="118"/>
      <c r="I39" s="118"/>
      <c r="J39" s="118"/>
      <c r="K39" s="118"/>
      <c r="L39" s="3"/>
      <c r="M39" s="3"/>
      <c r="N39" s="3"/>
      <c r="O39" s="1"/>
      <c r="P39" s="1"/>
    </row>
    <row r="40" spans="1:16" ht="19.5" customHeight="1">
      <c r="A40" s="120"/>
      <c r="B40" s="29">
        <f t="shared" si="1"/>
        <v>21</v>
      </c>
      <c r="C40" s="10" t="s">
        <v>18</v>
      </c>
      <c r="D40" s="8" t="s">
        <v>11</v>
      </c>
      <c r="E40" s="12">
        <v>14</v>
      </c>
      <c r="F40" s="12">
        <v>600</v>
      </c>
      <c r="G40" s="28">
        <v>452</v>
      </c>
      <c r="H40" s="118"/>
      <c r="I40" s="118"/>
      <c r="J40" s="118"/>
      <c r="K40" s="118"/>
      <c r="L40" s="3"/>
      <c r="M40" s="3"/>
      <c r="N40" s="3"/>
      <c r="O40" s="1"/>
      <c r="P40" s="1"/>
    </row>
    <row r="41" spans="1:16" ht="15" customHeight="1">
      <c r="A41" s="120"/>
      <c r="B41" s="199"/>
      <c r="C41" s="200"/>
      <c r="D41" s="200"/>
      <c r="E41" s="200"/>
      <c r="F41" s="200"/>
      <c r="G41" s="201"/>
      <c r="H41" s="117"/>
      <c r="I41" s="117"/>
      <c r="J41" s="117"/>
      <c r="K41" s="117"/>
      <c r="L41" s="3"/>
      <c r="M41" s="3"/>
      <c r="N41" s="3"/>
      <c r="O41" s="1"/>
      <c r="P41" s="1"/>
    </row>
    <row r="42" spans="1:16" ht="15" customHeight="1">
      <c r="A42" s="120"/>
      <c r="B42" s="202"/>
      <c r="C42" s="203"/>
      <c r="D42" s="203"/>
      <c r="E42" s="203"/>
      <c r="F42" s="203"/>
      <c r="G42" s="204"/>
      <c r="H42" s="117"/>
      <c r="I42" s="117"/>
      <c r="J42" s="117"/>
      <c r="K42" s="117"/>
      <c r="L42" s="3"/>
      <c r="M42" s="3"/>
      <c r="N42" s="3"/>
      <c r="O42" s="1"/>
      <c r="P42" s="1"/>
    </row>
    <row r="43" spans="1:16" ht="24.75" customHeight="1">
      <c r="A43" s="120"/>
      <c r="B43" s="23"/>
      <c r="C43" s="8"/>
      <c r="D43" s="184" t="s">
        <v>55</v>
      </c>
      <c r="E43" s="185"/>
      <c r="F43" s="185"/>
      <c r="G43" s="186"/>
      <c r="H43" s="128"/>
      <c r="I43" s="128"/>
      <c r="J43" s="128"/>
      <c r="K43" s="128"/>
      <c r="L43" s="3"/>
      <c r="M43" s="3"/>
      <c r="N43" s="3"/>
      <c r="O43" s="1"/>
      <c r="P43" s="1"/>
    </row>
    <row r="44" spans="1:16" ht="31.5">
      <c r="A44" s="120"/>
      <c r="B44" s="23"/>
      <c r="C44" s="8"/>
      <c r="D44" s="9" t="s">
        <v>49</v>
      </c>
      <c r="E44" s="8"/>
      <c r="F44" s="15" t="s">
        <v>13</v>
      </c>
      <c r="G44" s="26" t="s">
        <v>14</v>
      </c>
      <c r="H44" s="126"/>
      <c r="I44" s="126"/>
      <c r="J44" s="126"/>
      <c r="K44" s="126"/>
      <c r="L44" s="3"/>
      <c r="M44" s="3"/>
      <c r="N44" s="3"/>
      <c r="O44" s="1"/>
      <c r="P44" s="1"/>
    </row>
    <row r="45" spans="1:15" ht="19.5" customHeight="1" thickBot="1">
      <c r="A45" s="120"/>
      <c r="B45" s="30">
        <f>B40+1</f>
        <v>22</v>
      </c>
      <c r="C45" s="31"/>
      <c r="D45" s="32" t="s">
        <v>12</v>
      </c>
      <c r="E45" s="32"/>
      <c r="F45" s="33">
        <v>5500</v>
      </c>
      <c r="G45" s="34">
        <v>5000</v>
      </c>
      <c r="H45" s="118"/>
      <c r="I45" s="118"/>
      <c r="J45" s="118"/>
      <c r="K45" s="118"/>
      <c r="L45" s="3"/>
      <c r="M45" s="3"/>
      <c r="N45" s="3"/>
      <c r="O45" s="1"/>
    </row>
    <row r="46" spans="1:15" ht="15">
      <c r="A46" s="120"/>
      <c r="B46" s="100"/>
      <c r="C46" s="19"/>
      <c r="D46" s="16"/>
      <c r="E46" s="16"/>
      <c r="F46" s="20"/>
      <c r="G46" s="20"/>
      <c r="H46" s="118"/>
      <c r="I46" s="118"/>
      <c r="J46" s="118"/>
      <c r="K46" s="118"/>
      <c r="L46" s="3"/>
      <c r="M46" s="3"/>
      <c r="N46" s="3"/>
      <c r="O46" s="1"/>
    </row>
    <row r="47" spans="4:15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4:15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4:15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4:15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4:15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4:15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4:15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4:15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4:15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4:15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4:15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4:15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4:15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4:15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4:15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4:15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4:15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mergeCells count="15">
    <mergeCell ref="D43:G43"/>
    <mergeCell ref="D4:M4"/>
    <mergeCell ref="L8:N8"/>
    <mergeCell ref="C16:C17"/>
    <mergeCell ref="D16:D17"/>
    <mergeCell ref="B7:G8"/>
    <mergeCell ref="B16:B17"/>
    <mergeCell ref="B30:B31"/>
    <mergeCell ref="B41:G42"/>
    <mergeCell ref="B29:G29"/>
    <mergeCell ref="Z7:Z8"/>
    <mergeCell ref="AA7:AA8"/>
    <mergeCell ref="B15:G15"/>
    <mergeCell ref="C30:C31"/>
    <mergeCell ref="D30:D31"/>
  </mergeCells>
  <printOptions horizontalCentered="1" verticalCentered="1"/>
  <pageMargins left="0.75" right="0.75" top="1" bottom="1" header="0" footer="0"/>
  <pageSetup horizontalDpi="300" verticalDpi="300" orientation="portrait" scale="75" r:id="rId1"/>
  <headerFooter alignWithMargins="0">
    <oddHeader>&amp;L&amp;"Arial,Negrita"&amp;12
TABLA 1</oddHeader>
    <oddFooter>&amp;L&amp;12RICARDO ARIAS&amp;C&amp;12ANALISIS DEL SISTEMA DE DISTRIBUCIÓN DE VAPOR EN UN INGENIO AZUCARERO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J13"/>
  <sheetViews>
    <sheetView zoomScale="55" zoomScaleNormal="55" workbookViewId="0" topLeftCell="A1">
      <selection activeCell="C5" sqref="C5:J13"/>
    </sheetView>
  </sheetViews>
  <sheetFormatPr defaultColWidth="11.421875" defaultRowHeight="12.75"/>
  <cols>
    <col min="3" max="3" width="15.140625" style="0" customWidth="1"/>
    <col min="4" max="4" width="15.8515625" style="0" customWidth="1"/>
    <col min="5" max="5" width="10.8515625" style="0" customWidth="1"/>
    <col min="6" max="6" width="15.8515625" style="0" customWidth="1"/>
    <col min="7" max="7" width="17.28125" style="0" customWidth="1"/>
    <col min="8" max="8" width="16.421875" style="0" customWidth="1"/>
    <col min="9" max="10" width="17.140625" style="0" customWidth="1"/>
  </cols>
  <sheetData>
    <row r="5" spans="3:10" ht="30" customHeight="1">
      <c r="C5" s="169" t="s">
        <v>21</v>
      </c>
      <c r="D5" s="169" t="s">
        <v>78</v>
      </c>
      <c r="E5" s="171" t="s">
        <v>27</v>
      </c>
      <c r="F5" s="172"/>
      <c r="G5" s="55" t="s">
        <v>39</v>
      </c>
      <c r="H5" s="55" t="s">
        <v>28</v>
      </c>
      <c r="I5" s="55" t="s">
        <v>39</v>
      </c>
      <c r="J5" s="55" t="s">
        <v>28</v>
      </c>
    </row>
    <row r="6" spans="3:10" ht="24.75" customHeight="1">
      <c r="C6" s="170"/>
      <c r="D6" s="170"/>
      <c r="E6" s="57" t="s">
        <v>26</v>
      </c>
      <c r="F6" s="57" t="s">
        <v>29</v>
      </c>
      <c r="G6" s="56" t="s">
        <v>22</v>
      </c>
      <c r="H6" s="56" t="s">
        <v>23</v>
      </c>
      <c r="I6" s="56" t="s">
        <v>24</v>
      </c>
      <c r="J6" s="56" t="s">
        <v>25</v>
      </c>
    </row>
    <row r="7" spans="3:10" ht="30" customHeight="1">
      <c r="C7" s="58" t="s">
        <v>31</v>
      </c>
      <c r="D7" s="51">
        <v>17000</v>
      </c>
      <c r="E7" s="48">
        <v>9700</v>
      </c>
      <c r="F7" s="48">
        <v>7300</v>
      </c>
      <c r="G7" s="49">
        <v>75</v>
      </c>
      <c r="H7" s="51">
        <v>1085592</v>
      </c>
      <c r="I7" s="48">
        <v>2.28</v>
      </c>
      <c r="J7" s="53">
        <v>2472000</v>
      </c>
    </row>
    <row r="8" spans="3:10" ht="30" customHeight="1">
      <c r="C8" s="58" t="s">
        <v>32</v>
      </c>
      <c r="D8" s="51">
        <v>20000</v>
      </c>
      <c r="E8" s="48">
        <v>7462</v>
      </c>
      <c r="F8" s="48">
        <v>12538</v>
      </c>
      <c r="G8" s="49">
        <v>81</v>
      </c>
      <c r="H8" s="51">
        <v>1528731</v>
      </c>
      <c r="I8" s="48">
        <v>1.72</v>
      </c>
      <c r="J8" s="53">
        <v>2636800</v>
      </c>
    </row>
    <row r="9" spans="3:10" ht="30" customHeight="1">
      <c r="C9" s="58" t="s">
        <v>33</v>
      </c>
      <c r="D9" s="51">
        <v>26000</v>
      </c>
      <c r="E9" s="48"/>
      <c r="F9" s="48">
        <v>26000</v>
      </c>
      <c r="G9" s="49">
        <v>65</v>
      </c>
      <c r="H9" s="51">
        <v>1612893</v>
      </c>
      <c r="I9" s="48">
        <v>1.94</v>
      </c>
      <c r="J9" s="53">
        <v>3131200</v>
      </c>
    </row>
    <row r="10" spans="3:10" ht="30" customHeight="1">
      <c r="C10" s="58" t="s">
        <v>34</v>
      </c>
      <c r="D10" s="51">
        <v>1750</v>
      </c>
      <c r="E10" s="48">
        <v>975</v>
      </c>
      <c r="F10" s="48" t="s">
        <v>35</v>
      </c>
      <c r="G10" s="49">
        <v>108</v>
      </c>
      <c r="H10" s="51">
        <v>167064</v>
      </c>
      <c r="I10" s="48">
        <v>2.04</v>
      </c>
      <c r="J10" s="53">
        <v>340000</v>
      </c>
    </row>
    <row r="11" spans="3:10" ht="30" customHeight="1">
      <c r="C11" s="58" t="s">
        <v>36</v>
      </c>
      <c r="D11" s="51">
        <v>3672</v>
      </c>
      <c r="E11" s="48">
        <v>2074</v>
      </c>
      <c r="F11" s="48">
        <v>1.598</v>
      </c>
      <c r="G11" s="49">
        <v>78</v>
      </c>
      <c r="H11" s="51">
        <v>225542</v>
      </c>
      <c r="I11" s="48">
        <v>1.86</v>
      </c>
      <c r="J11" s="53">
        <v>420000</v>
      </c>
    </row>
    <row r="12" spans="3:10" ht="30" customHeight="1">
      <c r="C12" s="58" t="s">
        <v>37</v>
      </c>
      <c r="D12" s="51">
        <v>1350</v>
      </c>
      <c r="E12" s="48"/>
      <c r="F12" s="48">
        <v>1350</v>
      </c>
      <c r="G12" s="49">
        <v>76</v>
      </c>
      <c r="H12" s="51">
        <v>42500</v>
      </c>
      <c r="I12" s="48">
        <v>1.76</v>
      </c>
      <c r="J12" s="53">
        <v>75000</v>
      </c>
    </row>
    <row r="13" spans="3:10" ht="30" customHeight="1">
      <c r="C13" s="47" t="s">
        <v>38</v>
      </c>
      <c r="D13" s="52">
        <f>SUM(D7:D12)</f>
        <v>69772</v>
      </c>
      <c r="E13" s="47"/>
      <c r="F13" s="47"/>
      <c r="G13" s="50"/>
      <c r="H13" s="52">
        <f>SUM(H7:H12)</f>
        <v>4662322</v>
      </c>
      <c r="I13" s="47"/>
      <c r="J13" s="54">
        <f>SUM(J7:J12)</f>
        <v>9075000</v>
      </c>
    </row>
  </sheetData>
  <mergeCells count="3">
    <mergeCell ref="C5:C6"/>
    <mergeCell ref="E5:F5"/>
    <mergeCell ref="D5:D6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A120"/>
  <sheetViews>
    <sheetView workbookViewId="0" topLeftCell="BW30">
      <selection activeCell="CC30" sqref="CC30"/>
    </sheetView>
  </sheetViews>
  <sheetFormatPr defaultColWidth="11.421875" defaultRowHeight="12.75"/>
  <cols>
    <col min="2" max="2" width="16.57421875" style="0" customWidth="1"/>
    <col min="3" max="3" width="47.421875" style="0" customWidth="1"/>
    <col min="4" max="4" width="20.28125" style="0" customWidth="1"/>
    <col min="5" max="5" width="27.140625" style="0" customWidth="1"/>
    <col min="6" max="6" width="39.140625" style="0" customWidth="1"/>
    <col min="7" max="7" width="37.7109375" style="0" customWidth="1"/>
    <col min="8" max="8" width="17.140625" style="0" customWidth="1"/>
    <col min="9" max="9" width="16.00390625" style="0" customWidth="1"/>
    <col min="10" max="11" width="18.8515625" style="0" customWidth="1"/>
    <col min="12" max="12" width="39.421875" style="0" customWidth="1"/>
    <col min="18" max="18" width="14.140625" style="0" bestFit="1" customWidth="1"/>
    <col min="19" max="19" width="40.00390625" style="0" bestFit="1" customWidth="1"/>
    <col min="20" max="20" width="18.8515625" style="0" bestFit="1" customWidth="1"/>
    <col min="21" max="21" width="19.140625" style="0" bestFit="1" customWidth="1"/>
    <col min="22" max="22" width="32.28125" style="0" customWidth="1"/>
    <col min="23" max="23" width="32.28125" style="0" bestFit="1" customWidth="1"/>
    <col min="24" max="24" width="14.421875" style="0" customWidth="1"/>
    <col min="25" max="25" width="12.421875" style="0" customWidth="1"/>
    <col min="26" max="26" width="14.140625" style="0" customWidth="1"/>
    <col min="27" max="27" width="14.421875" style="0" customWidth="1"/>
    <col min="31" max="31" width="17.8515625" style="0" customWidth="1"/>
    <col min="32" max="32" width="24.00390625" style="0" customWidth="1"/>
    <col min="33" max="33" width="14.57421875" style="0" customWidth="1"/>
    <col min="34" max="34" width="17.421875" style="0" customWidth="1"/>
    <col min="35" max="36" width="19.57421875" style="0" customWidth="1"/>
    <col min="37" max="37" width="13.28125" style="0" customWidth="1"/>
    <col min="38" max="38" width="14.00390625" style="0" customWidth="1"/>
    <col min="39" max="39" width="12.8515625" style="0" customWidth="1"/>
    <col min="40" max="40" width="11.7109375" style="0" customWidth="1"/>
    <col min="47" max="47" width="16.140625" style="0" customWidth="1"/>
    <col min="48" max="48" width="26.140625" style="0" customWidth="1"/>
    <col min="49" max="49" width="16.140625" style="0" customWidth="1"/>
    <col min="50" max="50" width="16.7109375" style="0" customWidth="1"/>
    <col min="51" max="51" width="20.421875" style="0" customWidth="1"/>
    <col min="52" max="52" width="21.7109375" style="0" customWidth="1"/>
    <col min="53" max="53" width="25.421875" style="0" customWidth="1"/>
    <col min="54" max="54" width="12.140625" style="0" customWidth="1"/>
    <col min="55" max="55" width="13.00390625" style="0" customWidth="1"/>
    <col min="56" max="56" width="12.7109375" style="0" customWidth="1"/>
    <col min="59" max="59" width="17.8515625" style="0" customWidth="1"/>
    <col min="60" max="60" width="23.140625" style="0" customWidth="1"/>
    <col min="61" max="61" width="16.140625" style="0" bestFit="1" customWidth="1"/>
    <col min="62" max="62" width="19.7109375" style="0" customWidth="1"/>
    <col min="63" max="63" width="16.8515625" style="0" customWidth="1"/>
    <col min="64" max="64" width="18.421875" style="0" customWidth="1"/>
    <col min="65" max="65" width="25.28125" style="0" customWidth="1"/>
    <col min="66" max="66" width="25.421875" style="0" customWidth="1"/>
    <col min="68" max="68" width="16.28125" style="0" customWidth="1"/>
    <col min="69" max="69" width="17.7109375" style="0" customWidth="1"/>
    <col min="70" max="70" width="25.7109375" style="0" customWidth="1"/>
    <col min="71" max="71" width="21.57421875" style="0" customWidth="1"/>
    <col min="72" max="72" width="13.28125" style="0" customWidth="1"/>
    <col min="73" max="73" width="23.421875" style="0" customWidth="1"/>
    <col min="74" max="74" width="14.421875" style="0" customWidth="1"/>
    <col min="75" max="75" width="15.00390625" style="0" customWidth="1"/>
    <col min="76" max="76" width="19.57421875" style="0" customWidth="1"/>
    <col min="77" max="77" width="19.140625" style="0" customWidth="1"/>
    <col min="78" max="78" width="12.57421875" style="0" customWidth="1"/>
    <col min="79" max="79" width="11.7109375" style="0" customWidth="1"/>
    <col min="80" max="81" width="11.140625" style="0" customWidth="1"/>
    <col min="82" max="82" width="12.8515625" style="0" customWidth="1"/>
    <col min="89" max="89" width="17.28125" style="0" customWidth="1"/>
    <col min="90" max="90" width="16.28125" style="0" customWidth="1"/>
    <col min="91" max="91" width="20.00390625" style="0" customWidth="1"/>
    <col min="92" max="92" width="20.57421875" style="0" customWidth="1"/>
    <col min="93" max="93" width="14.28125" style="0" customWidth="1"/>
    <col min="99" max="99" width="16.28125" style="0" customWidth="1"/>
    <col min="100" max="100" width="14.28125" style="0" customWidth="1"/>
    <col min="101" max="101" width="17.7109375" style="0" customWidth="1"/>
    <col min="102" max="102" width="20.7109375" style="0" customWidth="1"/>
    <col min="103" max="103" width="20.57421875" style="0" customWidth="1"/>
    <col min="104" max="104" width="18.28125" style="0" customWidth="1"/>
    <col min="105" max="105" width="13.7109375" style="0" customWidth="1"/>
  </cols>
  <sheetData>
    <row r="2" spans="20:33" ht="30">
      <c r="T2" s="59" t="s">
        <v>79</v>
      </c>
      <c r="AG2" s="60" t="s">
        <v>80</v>
      </c>
    </row>
    <row r="4" spans="1:57" ht="12.75">
      <c r="A4" s="122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122"/>
      <c r="N4" s="122"/>
      <c r="O4" s="122"/>
      <c r="P4" s="122"/>
      <c r="Q4" s="122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</row>
    <row r="5" spans="1:57" ht="11.25" customHeight="1" thickBot="1">
      <c r="A5" s="122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122"/>
      <c r="N5" s="122"/>
      <c r="O5" s="122"/>
      <c r="P5" s="122"/>
      <c r="Q5" s="122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122"/>
      <c r="AC5" s="122"/>
      <c r="AD5" s="122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</row>
    <row r="6" spans="1:81" ht="34.5" customHeight="1">
      <c r="A6" s="122"/>
      <c r="B6" s="246"/>
      <c r="C6" s="246"/>
      <c r="D6" s="124"/>
      <c r="E6" s="124"/>
      <c r="F6" s="108"/>
      <c r="G6" s="108"/>
      <c r="H6" s="247"/>
      <c r="I6" s="247"/>
      <c r="J6" s="247"/>
      <c r="K6" s="247"/>
      <c r="L6" s="108"/>
      <c r="M6" s="122"/>
      <c r="N6" s="122"/>
      <c r="O6" s="122"/>
      <c r="P6" s="122"/>
      <c r="Q6" s="122"/>
      <c r="R6" s="246"/>
      <c r="S6" s="246"/>
      <c r="T6" s="124"/>
      <c r="U6" s="124"/>
      <c r="V6" s="108"/>
      <c r="W6" s="108"/>
      <c r="X6" s="247"/>
      <c r="Y6" s="247"/>
      <c r="Z6" s="247"/>
      <c r="AA6" s="247"/>
      <c r="AB6" s="122"/>
      <c r="AC6" s="122"/>
      <c r="AD6" s="122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122"/>
      <c r="AP6" s="122"/>
      <c r="AQ6" s="122"/>
      <c r="AR6" s="122"/>
      <c r="AS6" s="122"/>
      <c r="AT6" s="122"/>
      <c r="AU6" s="248"/>
      <c r="AV6" s="245"/>
      <c r="AW6" s="245"/>
      <c r="AX6" s="245"/>
      <c r="AY6" s="245"/>
      <c r="AZ6" s="245"/>
      <c r="BA6" s="245"/>
      <c r="BB6" s="245"/>
      <c r="BC6" s="245"/>
      <c r="BD6" s="245"/>
      <c r="BE6" s="122"/>
      <c r="BT6" s="174" t="s">
        <v>81</v>
      </c>
      <c r="BU6" s="175"/>
      <c r="BV6" s="175"/>
      <c r="BW6" s="175"/>
      <c r="BX6" s="175"/>
      <c r="BY6" s="175"/>
      <c r="BZ6" s="175"/>
      <c r="CA6" s="175"/>
      <c r="CB6" s="175"/>
      <c r="CC6" s="165"/>
    </row>
    <row r="7" spans="1:81" ht="15" customHeight="1" thickBot="1">
      <c r="A7" s="122"/>
      <c r="B7" s="249"/>
      <c r="C7" s="249"/>
      <c r="D7" s="249"/>
      <c r="E7" s="249"/>
      <c r="F7" s="124"/>
      <c r="G7" s="124"/>
      <c r="H7" s="124"/>
      <c r="I7" s="124"/>
      <c r="J7" s="124"/>
      <c r="K7" s="124"/>
      <c r="L7" s="124"/>
      <c r="M7" s="122"/>
      <c r="N7" s="122"/>
      <c r="O7" s="122"/>
      <c r="P7" s="122"/>
      <c r="Q7" s="122"/>
      <c r="R7" s="250"/>
      <c r="S7" s="250"/>
      <c r="T7" s="249"/>
      <c r="U7" s="249"/>
      <c r="V7" s="124"/>
      <c r="W7" s="124"/>
      <c r="X7" s="124"/>
      <c r="Y7" s="124"/>
      <c r="Z7" s="124"/>
      <c r="AA7" s="124"/>
      <c r="AB7" s="122"/>
      <c r="AC7" s="122"/>
      <c r="AD7" s="122"/>
      <c r="AE7" s="246"/>
      <c r="AF7" s="246"/>
      <c r="AG7" s="124"/>
      <c r="AH7" s="124"/>
      <c r="AI7" s="108"/>
      <c r="AJ7" s="108"/>
      <c r="AK7" s="247"/>
      <c r="AL7" s="247"/>
      <c r="AM7" s="247"/>
      <c r="AN7" s="247"/>
      <c r="AO7" s="122"/>
      <c r="AP7" s="122"/>
      <c r="AQ7" s="122"/>
      <c r="AR7" s="122"/>
      <c r="AS7" s="122"/>
      <c r="AT7" s="122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122"/>
      <c r="BT7" s="166"/>
      <c r="BU7" s="167"/>
      <c r="BV7" s="167"/>
      <c r="BW7" s="167"/>
      <c r="BX7" s="167"/>
      <c r="BY7" s="167"/>
      <c r="BZ7" s="167"/>
      <c r="CA7" s="167"/>
      <c r="CB7" s="167"/>
      <c r="CC7" s="163"/>
    </row>
    <row r="8" spans="1:81" ht="54.75" customHeight="1">
      <c r="A8" s="122"/>
      <c r="B8" s="251"/>
      <c r="C8" s="252"/>
      <c r="D8" s="240"/>
      <c r="E8" s="240"/>
      <c r="F8" s="240"/>
      <c r="G8" s="240"/>
      <c r="H8" s="253"/>
      <c r="I8" s="119"/>
      <c r="J8" s="119"/>
      <c r="K8" s="119"/>
      <c r="L8" s="159"/>
      <c r="M8" s="122"/>
      <c r="N8" s="122"/>
      <c r="O8" s="122"/>
      <c r="P8" s="122"/>
      <c r="Q8" s="122"/>
      <c r="R8" s="254"/>
      <c r="S8" s="255"/>
      <c r="T8" s="240"/>
      <c r="U8" s="240"/>
      <c r="V8" s="240"/>
      <c r="W8" s="240"/>
      <c r="X8" s="253"/>
      <c r="Y8" s="119"/>
      <c r="Z8" s="119"/>
      <c r="AA8" s="119"/>
      <c r="AB8" s="122"/>
      <c r="AC8" s="122"/>
      <c r="AD8" s="122"/>
      <c r="AE8" s="250"/>
      <c r="AF8" s="250"/>
      <c r="AG8" s="256"/>
      <c r="AH8" s="256"/>
      <c r="AI8" s="124"/>
      <c r="AJ8" s="124"/>
      <c r="AK8" s="124"/>
      <c r="AL8" s="124"/>
      <c r="AM8" s="124"/>
      <c r="AN8" s="124"/>
      <c r="AO8" s="122"/>
      <c r="AP8" s="122"/>
      <c r="AQ8" s="122"/>
      <c r="AR8" s="122"/>
      <c r="AS8" s="122"/>
      <c r="AT8" s="122"/>
      <c r="AU8" s="246"/>
      <c r="AV8" s="246"/>
      <c r="AW8" s="124"/>
      <c r="AX8" s="124"/>
      <c r="AY8" s="108"/>
      <c r="AZ8" s="108"/>
      <c r="BA8" s="247"/>
      <c r="BB8" s="247"/>
      <c r="BC8" s="247"/>
      <c r="BD8" s="247"/>
      <c r="BE8" s="122"/>
      <c r="BT8" s="213"/>
      <c r="BU8" s="214"/>
      <c r="BV8" s="132" t="s">
        <v>53</v>
      </c>
      <c r="BW8" s="132" t="s">
        <v>54</v>
      </c>
      <c r="BX8" s="133" t="s">
        <v>73</v>
      </c>
      <c r="BY8" s="134" t="s">
        <v>74</v>
      </c>
      <c r="BZ8" s="220" t="s">
        <v>75</v>
      </c>
      <c r="CA8" s="221"/>
      <c r="CB8" s="221" t="s">
        <v>76</v>
      </c>
      <c r="CC8" s="222"/>
    </row>
    <row r="9" spans="1:81" ht="39.75" customHeight="1">
      <c r="A9" s="122"/>
      <c r="B9" s="251"/>
      <c r="C9" s="252"/>
      <c r="D9" s="234"/>
      <c r="E9" s="234"/>
      <c r="F9" s="240"/>
      <c r="G9" s="240"/>
      <c r="H9" s="253"/>
      <c r="I9" s="119"/>
      <c r="J9" s="119"/>
      <c r="K9" s="119"/>
      <c r="L9" s="159"/>
      <c r="M9" s="122"/>
      <c r="N9" s="122"/>
      <c r="O9" s="122"/>
      <c r="P9" s="122"/>
      <c r="Q9" s="122"/>
      <c r="R9" s="254"/>
      <c r="S9" s="255"/>
      <c r="T9" s="234"/>
      <c r="U9" s="234"/>
      <c r="V9" s="240"/>
      <c r="W9" s="240"/>
      <c r="X9" s="253"/>
      <c r="Y9" s="119"/>
      <c r="Z9" s="119"/>
      <c r="AA9" s="119"/>
      <c r="AB9" s="122"/>
      <c r="AC9" s="122"/>
      <c r="AD9" s="122"/>
      <c r="AE9" s="257"/>
      <c r="AF9" s="240"/>
      <c r="AG9" s="240"/>
      <c r="AH9" s="240"/>
      <c r="AI9" s="240"/>
      <c r="AJ9" s="240"/>
      <c r="AK9" s="253"/>
      <c r="AL9" s="119"/>
      <c r="AM9" s="119"/>
      <c r="AN9" s="119"/>
      <c r="AO9" s="122"/>
      <c r="AP9" s="122"/>
      <c r="AQ9" s="122"/>
      <c r="AR9" s="122"/>
      <c r="AS9" s="122"/>
      <c r="AT9" s="122"/>
      <c r="AU9" s="250"/>
      <c r="AV9" s="250"/>
      <c r="AW9" s="256"/>
      <c r="AX9" s="256"/>
      <c r="AY9" s="124"/>
      <c r="AZ9" s="124"/>
      <c r="BA9" s="124"/>
      <c r="BB9" s="124"/>
      <c r="BC9" s="124"/>
      <c r="BD9" s="124"/>
      <c r="BE9" s="122"/>
      <c r="BT9" s="42" t="s">
        <v>58</v>
      </c>
      <c r="BU9" s="43" t="s">
        <v>59</v>
      </c>
      <c r="BV9" s="72"/>
      <c r="BW9" s="72"/>
      <c r="BX9" s="61" t="s">
        <v>84</v>
      </c>
      <c r="BY9" s="18" t="s">
        <v>84</v>
      </c>
      <c r="BZ9" s="9" t="s">
        <v>104</v>
      </c>
      <c r="CA9" s="9" t="s">
        <v>103</v>
      </c>
      <c r="CB9" s="9" t="s">
        <v>104</v>
      </c>
      <c r="CC9" s="27" t="s">
        <v>103</v>
      </c>
    </row>
    <row r="10" spans="1:87" ht="34.5" customHeight="1">
      <c r="A10" s="122"/>
      <c r="B10" s="251"/>
      <c r="C10" s="252"/>
      <c r="D10" s="234"/>
      <c r="E10" s="234"/>
      <c r="F10" s="240"/>
      <c r="G10" s="240"/>
      <c r="H10" s="253"/>
      <c r="I10" s="119"/>
      <c r="J10" s="119"/>
      <c r="K10" s="119"/>
      <c r="L10" s="159"/>
      <c r="M10" s="122"/>
      <c r="N10" s="122"/>
      <c r="O10" s="122"/>
      <c r="P10" s="122"/>
      <c r="Q10" s="122"/>
      <c r="R10" s="254"/>
      <c r="S10" s="255"/>
      <c r="T10" s="234"/>
      <c r="U10" s="234"/>
      <c r="V10" s="240"/>
      <c r="W10" s="240"/>
      <c r="X10" s="253"/>
      <c r="Y10" s="119"/>
      <c r="Z10" s="119"/>
      <c r="AA10" s="119"/>
      <c r="AB10" s="122"/>
      <c r="AC10" s="122"/>
      <c r="AD10" s="122"/>
      <c r="AE10" s="257"/>
      <c r="AF10" s="240"/>
      <c r="AG10" s="234"/>
      <c r="AH10" s="234"/>
      <c r="AI10" s="240"/>
      <c r="AJ10" s="240"/>
      <c r="AK10" s="253"/>
      <c r="AL10" s="119"/>
      <c r="AM10" s="119"/>
      <c r="AN10" s="119"/>
      <c r="AO10" s="122"/>
      <c r="AP10" s="122"/>
      <c r="AQ10" s="122"/>
      <c r="AR10" s="122"/>
      <c r="AS10" s="122"/>
      <c r="AT10" s="122"/>
      <c r="AU10" s="257"/>
      <c r="AV10" s="240"/>
      <c r="AW10" s="240"/>
      <c r="AX10" s="240"/>
      <c r="AY10" s="240"/>
      <c r="AZ10" s="240"/>
      <c r="BA10" s="253"/>
      <c r="BB10" s="119"/>
      <c r="BC10" s="119"/>
      <c r="BD10" s="119"/>
      <c r="BE10" s="258"/>
      <c r="BT10" s="168" t="s">
        <v>60</v>
      </c>
      <c r="BU10" s="35" t="s">
        <v>57</v>
      </c>
      <c r="BV10" s="35">
        <v>225</v>
      </c>
      <c r="BW10" s="12">
        <v>225</v>
      </c>
      <c r="BX10" s="38">
        <v>18.57</v>
      </c>
      <c r="BY10" s="38">
        <v>14.33</v>
      </c>
      <c r="BZ10" s="63">
        <f>BX10*BW10</f>
        <v>4178.25</v>
      </c>
      <c r="CA10" s="64">
        <f>BZ10/2.2</f>
        <v>1899.2045454545453</v>
      </c>
      <c r="CB10" s="36">
        <f>BY10*BW10</f>
        <v>3224.25</v>
      </c>
      <c r="CC10" s="45">
        <f>CB10/2.2</f>
        <v>1465.5681818181818</v>
      </c>
      <c r="CF10" s="162">
        <f>BZ10</f>
        <v>4178.25</v>
      </c>
      <c r="CI10">
        <v>3224.25</v>
      </c>
    </row>
    <row r="11" spans="1:87" ht="34.5" customHeight="1">
      <c r="A11" s="122"/>
      <c r="B11" s="251"/>
      <c r="C11" s="252"/>
      <c r="D11" s="234"/>
      <c r="E11" s="234"/>
      <c r="F11" s="240"/>
      <c r="G11" s="240"/>
      <c r="H11" s="253"/>
      <c r="I11" s="119"/>
      <c r="J11" s="119"/>
      <c r="K11" s="119"/>
      <c r="L11" s="159"/>
      <c r="M11" s="122"/>
      <c r="N11" s="122"/>
      <c r="O11" s="122"/>
      <c r="P11" s="122"/>
      <c r="Q11" s="122"/>
      <c r="R11" s="254"/>
      <c r="S11" s="255"/>
      <c r="T11" s="234"/>
      <c r="U11" s="234"/>
      <c r="V11" s="240"/>
      <c r="W11" s="240"/>
      <c r="X11" s="253"/>
      <c r="Y11" s="119"/>
      <c r="Z11" s="119"/>
      <c r="AA11" s="119"/>
      <c r="AB11" s="122"/>
      <c r="AC11" s="122"/>
      <c r="AD11" s="122"/>
      <c r="AE11" s="257"/>
      <c r="AF11" s="240"/>
      <c r="AG11" s="234"/>
      <c r="AH11" s="234"/>
      <c r="AI11" s="240"/>
      <c r="AJ11" s="240"/>
      <c r="AK11" s="253"/>
      <c r="AL11" s="119"/>
      <c r="AM11" s="119"/>
      <c r="AN11" s="119"/>
      <c r="AO11" s="122"/>
      <c r="AP11" s="122"/>
      <c r="AQ11" s="122"/>
      <c r="AR11" s="122"/>
      <c r="AS11" s="122"/>
      <c r="AT11" s="122"/>
      <c r="AU11" s="257"/>
      <c r="AV11" s="240"/>
      <c r="AW11" s="234"/>
      <c r="AX11" s="234"/>
      <c r="AY11" s="240"/>
      <c r="AZ11" s="240"/>
      <c r="BA11" s="253"/>
      <c r="BB11" s="119"/>
      <c r="BC11" s="119"/>
      <c r="BD11" s="119"/>
      <c r="BE11" s="258"/>
      <c r="BT11" s="168"/>
      <c r="BU11" s="35" t="s">
        <v>61</v>
      </c>
      <c r="BV11" s="12">
        <v>388</v>
      </c>
      <c r="BW11" s="12">
        <v>320</v>
      </c>
      <c r="BX11" s="35">
        <v>17.68</v>
      </c>
      <c r="BY11" s="35">
        <v>14.08</v>
      </c>
      <c r="BZ11" s="63">
        <f aca="true" t="shared" si="0" ref="BZ11:BZ30">BX11*BW11</f>
        <v>5657.6</v>
      </c>
      <c r="CA11" s="64">
        <f aca="true" t="shared" si="1" ref="CA11:CA30">BZ11/2.2</f>
        <v>2571.6363636363635</v>
      </c>
      <c r="CB11" s="36">
        <f aca="true" t="shared" si="2" ref="CB11:CB30">BY11*BW11</f>
        <v>4505.6</v>
      </c>
      <c r="CC11" s="45">
        <f aca="true" t="shared" si="3" ref="CC11:CC31">CB11/2.2</f>
        <v>2048</v>
      </c>
      <c r="CF11" s="162">
        <f>BZ11</f>
        <v>5657.6</v>
      </c>
      <c r="CI11">
        <v>4505.6</v>
      </c>
    </row>
    <row r="12" spans="1:87" ht="34.5" customHeight="1">
      <c r="A12" s="122"/>
      <c r="B12" s="251"/>
      <c r="C12" s="252"/>
      <c r="D12" s="234"/>
      <c r="E12" s="234"/>
      <c r="F12" s="240"/>
      <c r="G12" s="240"/>
      <c r="H12" s="253"/>
      <c r="I12" s="119"/>
      <c r="J12" s="119"/>
      <c r="K12" s="119"/>
      <c r="L12" s="159"/>
      <c r="M12" s="122"/>
      <c r="N12" s="122"/>
      <c r="O12" s="122"/>
      <c r="P12" s="122"/>
      <c r="Q12" s="122"/>
      <c r="R12" s="254"/>
      <c r="S12" s="255"/>
      <c r="T12" s="234"/>
      <c r="U12" s="234"/>
      <c r="V12" s="240"/>
      <c r="W12" s="240"/>
      <c r="X12" s="253"/>
      <c r="Y12" s="119"/>
      <c r="Z12" s="119"/>
      <c r="AA12" s="119"/>
      <c r="AB12" s="122"/>
      <c r="AC12" s="122"/>
      <c r="AD12" s="122"/>
      <c r="AE12" s="257"/>
      <c r="AF12" s="240"/>
      <c r="AG12" s="234"/>
      <c r="AH12" s="234"/>
      <c r="AI12" s="240"/>
      <c r="AJ12" s="240"/>
      <c r="AK12" s="253"/>
      <c r="AL12" s="119"/>
      <c r="AM12" s="119"/>
      <c r="AN12" s="119"/>
      <c r="AO12" s="122"/>
      <c r="AP12" s="122"/>
      <c r="AQ12" s="122"/>
      <c r="AR12" s="122"/>
      <c r="AS12" s="122"/>
      <c r="AT12" s="122"/>
      <c r="AU12" s="257"/>
      <c r="AV12" s="240"/>
      <c r="AW12" s="234"/>
      <c r="AX12" s="234"/>
      <c r="AY12" s="240"/>
      <c r="AZ12" s="240"/>
      <c r="BA12" s="253"/>
      <c r="BB12" s="119"/>
      <c r="BC12" s="119"/>
      <c r="BD12" s="119"/>
      <c r="BE12" s="258"/>
      <c r="BT12" s="168"/>
      <c r="BU12" s="35" t="s">
        <v>62</v>
      </c>
      <c r="BV12" s="12">
        <v>200</v>
      </c>
      <c r="BW12" s="12">
        <v>175</v>
      </c>
      <c r="BX12" s="35">
        <v>17.68</v>
      </c>
      <c r="BY12" s="35">
        <v>14.08</v>
      </c>
      <c r="BZ12" s="63">
        <f t="shared" si="0"/>
        <v>3094</v>
      </c>
      <c r="CA12" s="64">
        <f t="shared" si="1"/>
        <v>1406.3636363636363</v>
      </c>
      <c r="CB12" s="36">
        <f t="shared" si="2"/>
        <v>2464</v>
      </c>
      <c r="CC12" s="45">
        <f t="shared" si="3"/>
        <v>1120</v>
      </c>
      <c r="CF12" s="162">
        <f>BZ12</f>
        <v>3094</v>
      </c>
      <c r="CI12">
        <v>2464</v>
      </c>
    </row>
    <row r="13" spans="1:87" ht="45" customHeight="1">
      <c r="A13" s="122"/>
      <c r="B13" s="251"/>
      <c r="C13" s="239"/>
      <c r="D13" s="234"/>
      <c r="E13" s="119"/>
      <c r="F13" s="240"/>
      <c r="G13" s="240"/>
      <c r="H13" s="253"/>
      <c r="I13" s="119"/>
      <c r="J13" s="119"/>
      <c r="K13" s="119"/>
      <c r="L13" s="159"/>
      <c r="M13" s="122"/>
      <c r="N13" s="122"/>
      <c r="O13" s="122"/>
      <c r="P13" s="122"/>
      <c r="Q13" s="122"/>
      <c r="R13" s="254"/>
      <c r="S13" s="241"/>
      <c r="T13" s="234"/>
      <c r="U13" s="119"/>
      <c r="V13" s="240"/>
      <c r="W13" s="240"/>
      <c r="X13" s="253"/>
      <c r="Y13" s="119"/>
      <c r="Z13" s="119"/>
      <c r="AA13" s="119"/>
      <c r="AB13" s="122"/>
      <c r="AC13" s="122"/>
      <c r="AD13" s="122"/>
      <c r="AE13" s="257"/>
      <c r="AF13" s="240"/>
      <c r="AG13" s="234"/>
      <c r="AH13" s="234"/>
      <c r="AI13" s="240"/>
      <c r="AJ13" s="240"/>
      <c r="AK13" s="253"/>
      <c r="AL13" s="119"/>
      <c r="AM13" s="119"/>
      <c r="AN13" s="119"/>
      <c r="AO13" s="122"/>
      <c r="AP13" s="122"/>
      <c r="AQ13" s="122"/>
      <c r="AR13" s="122"/>
      <c r="AS13" s="122"/>
      <c r="AT13" s="122"/>
      <c r="AU13" s="257"/>
      <c r="AV13" s="240"/>
      <c r="AW13" s="234"/>
      <c r="AX13" s="234"/>
      <c r="AY13" s="240"/>
      <c r="AZ13" s="240"/>
      <c r="BA13" s="253"/>
      <c r="BB13" s="119"/>
      <c r="BC13" s="119"/>
      <c r="BD13" s="119"/>
      <c r="BE13" s="258"/>
      <c r="BT13" s="168"/>
      <c r="BU13" s="35" t="s">
        <v>63</v>
      </c>
      <c r="BV13" s="12">
        <v>1200</v>
      </c>
      <c r="BW13" s="12">
        <v>800</v>
      </c>
      <c r="BX13" s="35">
        <v>17.68</v>
      </c>
      <c r="BY13" s="35">
        <v>14.08</v>
      </c>
      <c r="BZ13" s="63">
        <f t="shared" si="0"/>
        <v>14144</v>
      </c>
      <c r="CA13" s="64">
        <f t="shared" si="1"/>
        <v>6429.090909090909</v>
      </c>
      <c r="CB13" s="36">
        <f t="shared" si="2"/>
        <v>11264</v>
      </c>
      <c r="CC13" s="45">
        <f t="shared" si="3"/>
        <v>5120</v>
      </c>
      <c r="CF13" s="162">
        <f>BZ13</f>
        <v>14144</v>
      </c>
      <c r="CI13">
        <v>11264</v>
      </c>
    </row>
    <row r="14" spans="1:87" ht="45" customHeight="1">
      <c r="A14" s="122"/>
      <c r="B14" s="251"/>
      <c r="C14" s="239"/>
      <c r="D14" s="234"/>
      <c r="E14" s="119"/>
      <c r="F14" s="240"/>
      <c r="G14" s="240"/>
      <c r="H14" s="253"/>
      <c r="I14" s="119"/>
      <c r="J14" s="119"/>
      <c r="K14" s="119"/>
      <c r="L14" s="159"/>
      <c r="M14" s="122"/>
      <c r="N14" s="122"/>
      <c r="O14" s="122"/>
      <c r="P14" s="122"/>
      <c r="Q14" s="122"/>
      <c r="R14" s="254"/>
      <c r="S14" s="241"/>
      <c r="T14" s="234"/>
      <c r="U14" s="119"/>
      <c r="V14" s="240"/>
      <c r="W14" s="240"/>
      <c r="X14" s="253"/>
      <c r="Y14" s="119"/>
      <c r="Z14" s="119"/>
      <c r="AA14" s="119"/>
      <c r="AB14" s="122"/>
      <c r="AC14" s="122"/>
      <c r="AD14" s="122"/>
      <c r="AE14" s="257"/>
      <c r="AF14" s="241"/>
      <c r="AG14" s="234"/>
      <c r="AH14" s="119"/>
      <c r="AI14" s="240"/>
      <c r="AJ14" s="240"/>
      <c r="AK14" s="253"/>
      <c r="AL14" s="119"/>
      <c r="AM14" s="119"/>
      <c r="AN14" s="119"/>
      <c r="AO14" s="122"/>
      <c r="AP14" s="122"/>
      <c r="AQ14" s="122"/>
      <c r="AR14" s="122"/>
      <c r="AS14" s="122"/>
      <c r="AT14" s="122"/>
      <c r="AU14" s="257"/>
      <c r="AV14" s="240"/>
      <c r="AW14" s="234"/>
      <c r="AX14" s="234"/>
      <c r="AY14" s="240"/>
      <c r="AZ14" s="240"/>
      <c r="BA14" s="253"/>
      <c r="BB14" s="119"/>
      <c r="BC14" s="119"/>
      <c r="BD14" s="119"/>
      <c r="BE14" s="258"/>
      <c r="BT14" s="168"/>
      <c r="BU14" s="35" t="s">
        <v>64</v>
      </c>
      <c r="BV14" s="12">
        <v>450</v>
      </c>
      <c r="BW14" s="12">
        <v>320</v>
      </c>
      <c r="BX14" s="38">
        <v>18.57</v>
      </c>
      <c r="BY14" s="38">
        <v>14.33</v>
      </c>
      <c r="BZ14" s="63">
        <f t="shared" si="0"/>
        <v>5942.4</v>
      </c>
      <c r="CA14" s="64">
        <f t="shared" si="1"/>
        <v>2701.0909090909086</v>
      </c>
      <c r="CB14" s="36">
        <f t="shared" si="2"/>
        <v>4585.6</v>
      </c>
      <c r="CC14" s="45">
        <f t="shared" si="3"/>
        <v>2084.3636363636365</v>
      </c>
      <c r="CF14" s="162">
        <f>BZ14</f>
        <v>5942.4</v>
      </c>
      <c r="CI14">
        <v>4585.6</v>
      </c>
    </row>
    <row r="15" spans="1:88" ht="34.5" customHeight="1">
      <c r="A15" s="122"/>
      <c r="B15" s="251"/>
      <c r="C15" s="239"/>
      <c r="D15" s="234"/>
      <c r="E15" s="119"/>
      <c r="F15" s="240"/>
      <c r="G15" s="240"/>
      <c r="H15" s="253"/>
      <c r="I15" s="119"/>
      <c r="J15" s="119"/>
      <c r="K15" s="119"/>
      <c r="L15" s="159"/>
      <c r="M15" s="122"/>
      <c r="N15" s="122"/>
      <c r="O15" s="122"/>
      <c r="P15" s="122"/>
      <c r="Q15" s="122"/>
      <c r="R15" s="254"/>
      <c r="S15" s="241"/>
      <c r="T15" s="234"/>
      <c r="U15" s="119"/>
      <c r="V15" s="240"/>
      <c r="W15" s="240"/>
      <c r="X15" s="253"/>
      <c r="Y15" s="119"/>
      <c r="Z15" s="119"/>
      <c r="AA15" s="119"/>
      <c r="AB15" s="122"/>
      <c r="AC15" s="122"/>
      <c r="AD15" s="122"/>
      <c r="AE15" s="257"/>
      <c r="AF15" s="241"/>
      <c r="AG15" s="234"/>
      <c r="AH15" s="119"/>
      <c r="AI15" s="240"/>
      <c r="AJ15" s="240"/>
      <c r="AK15" s="253"/>
      <c r="AL15" s="119"/>
      <c r="AM15" s="119"/>
      <c r="AN15" s="119"/>
      <c r="AO15" s="122"/>
      <c r="AP15" s="122"/>
      <c r="AQ15" s="122"/>
      <c r="AR15" s="122"/>
      <c r="AS15" s="122"/>
      <c r="AT15" s="122"/>
      <c r="AU15" s="257"/>
      <c r="AV15" s="240"/>
      <c r="AW15" s="234"/>
      <c r="AX15" s="119"/>
      <c r="AY15" s="240"/>
      <c r="AZ15" s="240"/>
      <c r="BA15" s="253"/>
      <c r="BB15" s="119"/>
      <c r="BC15" s="119"/>
      <c r="BD15" s="119"/>
      <c r="BE15" s="258"/>
      <c r="BT15" s="168" t="s">
        <v>65</v>
      </c>
      <c r="BU15" s="35" t="s">
        <v>3</v>
      </c>
      <c r="BV15" s="12">
        <v>550</v>
      </c>
      <c r="BW15" s="12">
        <v>360</v>
      </c>
      <c r="BX15" s="35">
        <v>21.25</v>
      </c>
      <c r="BY15" s="35">
        <v>17.25</v>
      </c>
      <c r="BZ15" s="63">
        <f t="shared" si="0"/>
        <v>7650</v>
      </c>
      <c r="CA15" s="64">
        <f t="shared" si="1"/>
        <v>3477.272727272727</v>
      </c>
      <c r="CB15" s="36">
        <f t="shared" si="2"/>
        <v>6210</v>
      </c>
      <c r="CC15" s="45">
        <f t="shared" si="3"/>
        <v>2822.7272727272725</v>
      </c>
      <c r="CF15" s="116">
        <f>SUM(CF10:CF14)</f>
        <v>33016.25</v>
      </c>
      <c r="CG15" s="162">
        <f>BZ15</f>
        <v>7650</v>
      </c>
      <c r="CI15" s="116">
        <f>SUM(CI10:CI14)</f>
        <v>26043.449999999997</v>
      </c>
      <c r="CJ15">
        <v>6210</v>
      </c>
    </row>
    <row r="16" spans="1:88" ht="34.5" customHeight="1">
      <c r="A16" s="122"/>
      <c r="B16" s="251"/>
      <c r="C16" s="239"/>
      <c r="D16" s="234"/>
      <c r="E16" s="119"/>
      <c r="F16" s="240"/>
      <c r="G16" s="240"/>
      <c r="H16" s="253"/>
      <c r="I16" s="119"/>
      <c r="J16" s="119"/>
      <c r="K16" s="119"/>
      <c r="L16" s="159"/>
      <c r="M16" s="122"/>
      <c r="N16" s="122"/>
      <c r="O16" s="122"/>
      <c r="P16" s="122"/>
      <c r="Q16" s="122"/>
      <c r="R16" s="254"/>
      <c r="S16" s="241"/>
      <c r="T16" s="234"/>
      <c r="U16" s="119"/>
      <c r="V16" s="240"/>
      <c r="W16" s="240"/>
      <c r="X16" s="253"/>
      <c r="Y16" s="119"/>
      <c r="Z16" s="119"/>
      <c r="AA16" s="119"/>
      <c r="AB16" s="122"/>
      <c r="AC16" s="122"/>
      <c r="AD16" s="122"/>
      <c r="AE16" s="257"/>
      <c r="AF16" s="241"/>
      <c r="AG16" s="234"/>
      <c r="AH16" s="119"/>
      <c r="AI16" s="240"/>
      <c r="AJ16" s="240"/>
      <c r="AK16" s="253"/>
      <c r="AL16" s="119"/>
      <c r="AM16" s="119"/>
      <c r="AN16" s="119"/>
      <c r="AO16" s="122"/>
      <c r="AP16" s="122"/>
      <c r="AQ16" s="122"/>
      <c r="AR16" s="122"/>
      <c r="AS16" s="122"/>
      <c r="AT16" s="122"/>
      <c r="AU16" s="257"/>
      <c r="AV16" s="240"/>
      <c r="AW16" s="234"/>
      <c r="AX16" s="119"/>
      <c r="AY16" s="240"/>
      <c r="AZ16" s="240"/>
      <c r="BA16" s="253"/>
      <c r="BB16" s="119"/>
      <c r="BC16" s="119"/>
      <c r="BD16" s="119"/>
      <c r="BE16" s="258"/>
      <c r="BT16" s="168"/>
      <c r="BU16" s="35" t="s">
        <v>4</v>
      </c>
      <c r="BV16" s="12">
        <v>440</v>
      </c>
      <c r="BW16" s="12">
        <v>360</v>
      </c>
      <c r="BX16" s="35">
        <v>21.25</v>
      </c>
      <c r="BY16" s="35">
        <v>17.25</v>
      </c>
      <c r="BZ16" s="63">
        <f t="shared" si="0"/>
        <v>7650</v>
      </c>
      <c r="CA16" s="64">
        <f t="shared" si="1"/>
        <v>3477.272727272727</v>
      </c>
      <c r="CB16" s="36">
        <f t="shared" si="2"/>
        <v>6210</v>
      </c>
      <c r="CC16" s="45">
        <f t="shared" si="3"/>
        <v>2822.7272727272725</v>
      </c>
      <c r="CG16" s="162">
        <f aca="true" t="shared" si="4" ref="CG16:CG23">BZ16</f>
        <v>7650</v>
      </c>
      <c r="CJ16">
        <v>6210</v>
      </c>
    </row>
    <row r="17" spans="1:88" ht="34.5" customHeight="1">
      <c r="A17" s="122"/>
      <c r="B17" s="251"/>
      <c r="C17" s="239"/>
      <c r="D17" s="234"/>
      <c r="E17" s="119"/>
      <c r="F17" s="240"/>
      <c r="G17" s="240"/>
      <c r="H17" s="253"/>
      <c r="I17" s="119"/>
      <c r="J17" s="119"/>
      <c r="K17" s="119"/>
      <c r="L17" s="159"/>
      <c r="M17" s="122"/>
      <c r="N17" s="122"/>
      <c r="O17" s="122"/>
      <c r="P17" s="122"/>
      <c r="Q17" s="122"/>
      <c r="R17" s="254"/>
      <c r="S17" s="241"/>
      <c r="T17" s="234"/>
      <c r="U17" s="119"/>
      <c r="V17" s="240"/>
      <c r="W17" s="240"/>
      <c r="X17" s="253"/>
      <c r="Y17" s="119"/>
      <c r="Z17" s="119"/>
      <c r="AA17" s="119"/>
      <c r="AB17" s="122"/>
      <c r="AC17" s="122"/>
      <c r="AD17" s="122"/>
      <c r="AE17" s="257"/>
      <c r="AF17" s="241"/>
      <c r="AG17" s="234"/>
      <c r="AH17" s="119"/>
      <c r="AI17" s="240"/>
      <c r="AJ17" s="240"/>
      <c r="AK17" s="253"/>
      <c r="AL17" s="119"/>
      <c r="AM17" s="119"/>
      <c r="AN17" s="119"/>
      <c r="AO17" s="122"/>
      <c r="AP17" s="122"/>
      <c r="AQ17" s="122"/>
      <c r="AR17" s="122"/>
      <c r="AS17" s="122"/>
      <c r="AT17" s="122"/>
      <c r="AU17" s="257"/>
      <c r="AV17" s="240"/>
      <c r="AW17" s="234"/>
      <c r="AX17" s="119"/>
      <c r="AY17" s="240"/>
      <c r="AZ17" s="240"/>
      <c r="BA17" s="253"/>
      <c r="BB17" s="119"/>
      <c r="BC17" s="119"/>
      <c r="BD17" s="119"/>
      <c r="BE17" s="258"/>
      <c r="BT17" s="168"/>
      <c r="BU17" s="35" t="s">
        <v>5</v>
      </c>
      <c r="BV17" s="12">
        <v>440</v>
      </c>
      <c r="BW17" s="12">
        <v>360</v>
      </c>
      <c r="BX17" s="35">
        <v>22.73</v>
      </c>
      <c r="BY17" s="35">
        <v>17.63</v>
      </c>
      <c r="BZ17" s="63">
        <f t="shared" si="0"/>
        <v>8182.8</v>
      </c>
      <c r="CA17" s="64">
        <f t="shared" si="1"/>
        <v>3719.454545454545</v>
      </c>
      <c r="CB17" s="36">
        <f t="shared" si="2"/>
        <v>6346.799999999999</v>
      </c>
      <c r="CC17" s="45">
        <f t="shared" si="3"/>
        <v>2884.9090909090905</v>
      </c>
      <c r="CG17" s="162">
        <f t="shared" si="4"/>
        <v>8182.8</v>
      </c>
      <c r="CJ17">
        <v>6346.8</v>
      </c>
    </row>
    <row r="18" spans="1:88" ht="34.5" customHeight="1">
      <c r="A18" s="122"/>
      <c r="B18" s="251"/>
      <c r="C18" s="239"/>
      <c r="D18" s="234"/>
      <c r="E18" s="119"/>
      <c r="F18" s="240"/>
      <c r="G18" s="240"/>
      <c r="H18" s="253"/>
      <c r="I18" s="119"/>
      <c r="J18" s="119"/>
      <c r="K18" s="119"/>
      <c r="L18" s="159"/>
      <c r="M18" s="122"/>
      <c r="N18" s="122"/>
      <c r="O18" s="122"/>
      <c r="P18" s="122"/>
      <c r="Q18" s="122"/>
      <c r="R18" s="254"/>
      <c r="S18" s="241"/>
      <c r="T18" s="234"/>
      <c r="U18" s="119"/>
      <c r="V18" s="240"/>
      <c r="W18" s="240"/>
      <c r="X18" s="253"/>
      <c r="Y18" s="119"/>
      <c r="Z18" s="119"/>
      <c r="AA18" s="119"/>
      <c r="AB18" s="122"/>
      <c r="AC18" s="122"/>
      <c r="AD18" s="122"/>
      <c r="AE18" s="257"/>
      <c r="AF18" s="241"/>
      <c r="AG18" s="234"/>
      <c r="AH18" s="119"/>
      <c r="AI18" s="240"/>
      <c r="AJ18" s="240"/>
      <c r="AK18" s="253"/>
      <c r="AL18" s="119"/>
      <c r="AM18" s="119"/>
      <c r="AN18" s="119"/>
      <c r="AO18" s="122"/>
      <c r="AP18" s="122"/>
      <c r="AQ18" s="122"/>
      <c r="AR18" s="122"/>
      <c r="AS18" s="122"/>
      <c r="AT18" s="122"/>
      <c r="AU18" s="257"/>
      <c r="AV18" s="240"/>
      <c r="AW18" s="234"/>
      <c r="AX18" s="119"/>
      <c r="AY18" s="240"/>
      <c r="AZ18" s="240"/>
      <c r="BA18" s="253"/>
      <c r="BB18" s="119"/>
      <c r="BC18" s="119"/>
      <c r="BD18" s="119"/>
      <c r="BE18" s="258"/>
      <c r="BT18" s="168"/>
      <c r="BU18" s="35" t="s">
        <v>6</v>
      </c>
      <c r="BV18" s="12">
        <v>440</v>
      </c>
      <c r="BW18" s="12">
        <v>360</v>
      </c>
      <c r="BX18" s="35">
        <v>22.73</v>
      </c>
      <c r="BY18" s="35">
        <v>17.63</v>
      </c>
      <c r="BZ18" s="63">
        <f t="shared" si="0"/>
        <v>8182.8</v>
      </c>
      <c r="CA18" s="64">
        <f t="shared" si="1"/>
        <v>3719.454545454545</v>
      </c>
      <c r="CB18" s="36">
        <f t="shared" si="2"/>
        <v>6346.799999999999</v>
      </c>
      <c r="CC18" s="45">
        <f t="shared" si="3"/>
        <v>2884.9090909090905</v>
      </c>
      <c r="CG18" s="162">
        <f t="shared" si="4"/>
        <v>8182.8</v>
      </c>
      <c r="CJ18">
        <v>6346.8</v>
      </c>
    </row>
    <row r="19" spans="1:88" ht="34.5" customHeight="1">
      <c r="A19" s="122"/>
      <c r="B19" s="251"/>
      <c r="C19" s="239"/>
      <c r="D19" s="234"/>
      <c r="E19" s="119"/>
      <c r="F19" s="240"/>
      <c r="G19" s="240"/>
      <c r="H19" s="253"/>
      <c r="I19" s="119"/>
      <c r="J19" s="119"/>
      <c r="K19" s="119"/>
      <c r="L19" s="159"/>
      <c r="M19" s="122"/>
      <c r="N19" s="122"/>
      <c r="O19" s="122"/>
      <c r="P19" s="122"/>
      <c r="Q19" s="122"/>
      <c r="R19" s="254"/>
      <c r="S19" s="241"/>
      <c r="T19" s="234"/>
      <c r="U19" s="119"/>
      <c r="V19" s="240"/>
      <c r="W19" s="240"/>
      <c r="X19" s="253"/>
      <c r="Y19" s="119"/>
      <c r="Z19" s="119"/>
      <c r="AA19" s="119"/>
      <c r="AB19" s="122"/>
      <c r="AC19" s="122"/>
      <c r="AD19" s="122"/>
      <c r="AE19" s="257"/>
      <c r="AF19" s="241"/>
      <c r="AG19" s="234"/>
      <c r="AH19" s="119"/>
      <c r="AI19" s="240"/>
      <c r="AJ19" s="240"/>
      <c r="AK19" s="253"/>
      <c r="AL19" s="119"/>
      <c r="AM19" s="119"/>
      <c r="AN19" s="119"/>
      <c r="AO19" s="122"/>
      <c r="AP19" s="122"/>
      <c r="AQ19" s="122"/>
      <c r="AR19" s="122"/>
      <c r="AS19" s="122"/>
      <c r="AT19" s="122"/>
      <c r="AU19" s="257"/>
      <c r="AV19" s="240"/>
      <c r="AW19" s="234"/>
      <c r="AX19" s="119"/>
      <c r="AY19" s="240"/>
      <c r="AZ19" s="240"/>
      <c r="BA19" s="253"/>
      <c r="BB19" s="119"/>
      <c r="BC19" s="119"/>
      <c r="BD19" s="119"/>
      <c r="BE19" s="258"/>
      <c r="BT19" s="168"/>
      <c r="BU19" s="35" t="s">
        <v>7</v>
      </c>
      <c r="BV19" s="12">
        <v>600</v>
      </c>
      <c r="BW19" s="12">
        <v>360</v>
      </c>
      <c r="BX19" s="37">
        <v>20.33</v>
      </c>
      <c r="BY19" s="37">
        <v>14.75</v>
      </c>
      <c r="BZ19" s="63">
        <f t="shared" si="0"/>
        <v>7318.799999999999</v>
      </c>
      <c r="CA19" s="64">
        <f t="shared" si="1"/>
        <v>3326.727272727272</v>
      </c>
      <c r="CB19" s="36">
        <f t="shared" si="2"/>
        <v>5310</v>
      </c>
      <c r="CC19" s="45">
        <f t="shared" si="3"/>
        <v>2413.6363636363635</v>
      </c>
      <c r="CG19" s="162">
        <f t="shared" si="4"/>
        <v>7318.799999999999</v>
      </c>
      <c r="CJ19">
        <v>5310</v>
      </c>
    </row>
    <row r="20" spans="1:88" ht="34.5" customHeight="1">
      <c r="A20" s="122"/>
      <c r="B20" s="251"/>
      <c r="C20" s="239"/>
      <c r="D20" s="234"/>
      <c r="E20" s="119"/>
      <c r="F20" s="240"/>
      <c r="G20" s="240"/>
      <c r="H20" s="253"/>
      <c r="I20" s="119"/>
      <c r="J20" s="119"/>
      <c r="K20" s="119"/>
      <c r="L20" s="159"/>
      <c r="M20" s="122"/>
      <c r="N20" s="122"/>
      <c r="O20" s="122"/>
      <c r="P20" s="122"/>
      <c r="Q20" s="122"/>
      <c r="R20" s="254"/>
      <c r="S20" s="241"/>
      <c r="T20" s="234"/>
      <c r="U20" s="119"/>
      <c r="V20" s="240"/>
      <c r="W20" s="240"/>
      <c r="X20" s="253"/>
      <c r="Y20" s="119"/>
      <c r="Z20" s="119"/>
      <c r="AA20" s="119"/>
      <c r="AB20" s="122"/>
      <c r="AC20" s="122"/>
      <c r="AD20" s="122"/>
      <c r="AE20" s="257"/>
      <c r="AF20" s="241"/>
      <c r="AG20" s="234"/>
      <c r="AH20" s="119"/>
      <c r="AI20" s="240"/>
      <c r="AJ20" s="240"/>
      <c r="AK20" s="253"/>
      <c r="AL20" s="119"/>
      <c r="AM20" s="119"/>
      <c r="AN20" s="119"/>
      <c r="AO20" s="122"/>
      <c r="AP20" s="122"/>
      <c r="AQ20" s="122"/>
      <c r="AR20" s="122"/>
      <c r="AS20" s="122"/>
      <c r="AT20" s="122"/>
      <c r="AU20" s="257"/>
      <c r="AV20" s="240"/>
      <c r="AW20" s="234"/>
      <c r="AX20" s="119"/>
      <c r="AY20" s="240"/>
      <c r="AZ20" s="240"/>
      <c r="BA20" s="253"/>
      <c r="BB20" s="119"/>
      <c r="BC20" s="119"/>
      <c r="BD20" s="119"/>
      <c r="BE20" s="258"/>
      <c r="BT20" s="168"/>
      <c r="BU20" s="35" t="s">
        <v>8</v>
      </c>
      <c r="BV20" s="12">
        <v>600</v>
      </c>
      <c r="BW20" s="12">
        <v>360</v>
      </c>
      <c r="BX20" s="37">
        <v>20.33</v>
      </c>
      <c r="BY20" s="37">
        <v>14.75</v>
      </c>
      <c r="BZ20" s="63">
        <f t="shared" si="0"/>
        <v>7318.799999999999</v>
      </c>
      <c r="CA20" s="64">
        <f t="shared" si="1"/>
        <v>3326.727272727272</v>
      </c>
      <c r="CB20" s="36">
        <f t="shared" si="2"/>
        <v>5310</v>
      </c>
      <c r="CC20" s="45">
        <f t="shared" si="3"/>
        <v>2413.6363636363635</v>
      </c>
      <c r="CG20" s="162">
        <f t="shared" si="4"/>
        <v>7318.799999999999</v>
      </c>
      <c r="CJ20">
        <v>5310</v>
      </c>
    </row>
    <row r="21" spans="1:88" ht="34.5" customHeight="1">
      <c r="A21" s="122"/>
      <c r="B21" s="251"/>
      <c r="C21" s="239"/>
      <c r="D21" s="234"/>
      <c r="E21" s="119"/>
      <c r="F21" s="240"/>
      <c r="G21" s="240"/>
      <c r="H21" s="253"/>
      <c r="I21" s="119"/>
      <c r="J21" s="119"/>
      <c r="K21" s="119"/>
      <c r="L21" s="159"/>
      <c r="M21" s="122"/>
      <c r="N21" s="122"/>
      <c r="O21" s="122"/>
      <c r="P21" s="122"/>
      <c r="Q21" s="122"/>
      <c r="R21" s="254"/>
      <c r="S21" s="241"/>
      <c r="T21" s="234"/>
      <c r="U21" s="119"/>
      <c r="V21" s="240"/>
      <c r="W21" s="240"/>
      <c r="X21" s="253"/>
      <c r="Y21" s="119"/>
      <c r="Z21" s="119"/>
      <c r="AA21" s="119"/>
      <c r="AB21" s="122"/>
      <c r="AC21" s="122"/>
      <c r="AD21" s="122"/>
      <c r="AE21" s="257"/>
      <c r="AF21" s="240"/>
      <c r="AG21" s="234"/>
      <c r="AH21" s="119"/>
      <c r="AI21" s="240"/>
      <c r="AJ21" s="240"/>
      <c r="AK21" s="253"/>
      <c r="AL21" s="119"/>
      <c r="AM21" s="119"/>
      <c r="AN21" s="119"/>
      <c r="AO21" s="122"/>
      <c r="AP21" s="122"/>
      <c r="AQ21" s="122"/>
      <c r="AR21" s="122"/>
      <c r="AS21" s="122"/>
      <c r="AT21" s="122"/>
      <c r="AU21" s="257"/>
      <c r="AV21" s="240"/>
      <c r="AW21" s="234"/>
      <c r="AX21" s="119"/>
      <c r="AY21" s="240"/>
      <c r="AZ21" s="240"/>
      <c r="BA21" s="253"/>
      <c r="BB21" s="119"/>
      <c r="BC21" s="119"/>
      <c r="BD21" s="119"/>
      <c r="BE21" s="258"/>
      <c r="BT21" s="168"/>
      <c r="BU21" s="37" t="s">
        <v>9</v>
      </c>
      <c r="BV21" s="12">
        <v>1920</v>
      </c>
      <c r="BW21" s="12">
        <v>845</v>
      </c>
      <c r="BX21" s="37">
        <v>20.33</v>
      </c>
      <c r="BY21" s="37">
        <v>14.75</v>
      </c>
      <c r="BZ21" s="63">
        <f t="shared" si="0"/>
        <v>17178.85</v>
      </c>
      <c r="CA21" s="64">
        <f t="shared" si="1"/>
        <v>7808.56818181818</v>
      </c>
      <c r="CB21" s="36">
        <f t="shared" si="2"/>
        <v>12463.75</v>
      </c>
      <c r="CC21" s="45">
        <f t="shared" si="3"/>
        <v>5665.340909090909</v>
      </c>
      <c r="CG21" s="162">
        <f t="shared" si="4"/>
        <v>17178.85</v>
      </c>
      <c r="CJ21">
        <v>12463.75</v>
      </c>
    </row>
    <row r="22" spans="1:88" ht="34.5" customHeight="1">
      <c r="A22" s="122"/>
      <c r="B22" s="251"/>
      <c r="C22" s="239"/>
      <c r="D22" s="234"/>
      <c r="E22" s="234"/>
      <c r="F22" s="240"/>
      <c r="G22" s="240"/>
      <c r="H22" s="253"/>
      <c r="I22" s="119"/>
      <c r="J22" s="119"/>
      <c r="K22" s="119"/>
      <c r="L22" s="159"/>
      <c r="M22" s="122"/>
      <c r="N22" s="122"/>
      <c r="O22" s="122"/>
      <c r="P22" s="122"/>
      <c r="Q22" s="122"/>
      <c r="R22" s="254"/>
      <c r="S22" s="241"/>
      <c r="T22" s="234"/>
      <c r="U22" s="234"/>
      <c r="V22" s="240"/>
      <c r="W22" s="240"/>
      <c r="X22" s="253"/>
      <c r="Y22" s="119"/>
      <c r="Z22" s="119"/>
      <c r="AA22" s="119"/>
      <c r="AB22" s="122"/>
      <c r="AC22" s="122"/>
      <c r="AD22" s="122"/>
      <c r="AE22" s="257"/>
      <c r="AF22" s="240"/>
      <c r="AG22" s="234"/>
      <c r="AH22" s="119"/>
      <c r="AI22" s="240"/>
      <c r="AJ22" s="240"/>
      <c r="AK22" s="253"/>
      <c r="AL22" s="119"/>
      <c r="AM22" s="119"/>
      <c r="AN22" s="119"/>
      <c r="AO22" s="122"/>
      <c r="AP22" s="122"/>
      <c r="AQ22" s="122"/>
      <c r="AR22" s="122"/>
      <c r="AS22" s="122"/>
      <c r="AT22" s="122"/>
      <c r="AU22" s="257"/>
      <c r="AV22" s="240"/>
      <c r="AW22" s="234"/>
      <c r="AX22" s="119"/>
      <c r="AY22" s="240"/>
      <c r="AZ22" s="240"/>
      <c r="BA22" s="253"/>
      <c r="BB22" s="119"/>
      <c r="BC22" s="119"/>
      <c r="BD22" s="119"/>
      <c r="BE22" s="258"/>
      <c r="BT22" s="168"/>
      <c r="BU22" s="37" t="s">
        <v>10</v>
      </c>
      <c r="BV22" s="12">
        <v>300</v>
      </c>
      <c r="BW22" s="12">
        <v>264</v>
      </c>
      <c r="BX22" s="37">
        <v>20.33</v>
      </c>
      <c r="BY22" s="37">
        <v>14.75</v>
      </c>
      <c r="BZ22" s="63">
        <f t="shared" si="0"/>
        <v>5367.12</v>
      </c>
      <c r="CA22" s="64">
        <f t="shared" si="1"/>
        <v>2439.6</v>
      </c>
      <c r="CB22" s="36">
        <f t="shared" si="2"/>
        <v>3894</v>
      </c>
      <c r="CC22" s="45">
        <f t="shared" si="3"/>
        <v>1769.9999999999998</v>
      </c>
      <c r="CG22" s="162">
        <f t="shared" si="4"/>
        <v>5367.12</v>
      </c>
      <c r="CJ22">
        <v>3894</v>
      </c>
    </row>
    <row r="23" spans="1:88" ht="34.5" customHeight="1">
      <c r="A23" s="122"/>
      <c r="B23" s="251"/>
      <c r="C23" s="239"/>
      <c r="D23" s="234"/>
      <c r="E23" s="234"/>
      <c r="F23" s="240"/>
      <c r="G23" s="240"/>
      <c r="H23" s="253"/>
      <c r="I23" s="119"/>
      <c r="J23" s="119"/>
      <c r="K23" s="119"/>
      <c r="L23" s="159"/>
      <c r="M23" s="122"/>
      <c r="N23" s="122"/>
      <c r="O23" s="122"/>
      <c r="P23" s="122"/>
      <c r="Q23" s="122"/>
      <c r="R23" s="254"/>
      <c r="S23" s="241"/>
      <c r="T23" s="234"/>
      <c r="U23" s="234"/>
      <c r="V23" s="240"/>
      <c r="W23" s="240"/>
      <c r="X23" s="253"/>
      <c r="Y23" s="119"/>
      <c r="Z23" s="119"/>
      <c r="AA23" s="119"/>
      <c r="AB23" s="122"/>
      <c r="AC23" s="122"/>
      <c r="AD23" s="122"/>
      <c r="AE23" s="257"/>
      <c r="AF23" s="241"/>
      <c r="AG23" s="234"/>
      <c r="AH23" s="234"/>
      <c r="AI23" s="240"/>
      <c r="AJ23" s="240"/>
      <c r="AK23" s="253"/>
      <c r="AL23" s="119"/>
      <c r="AM23" s="119"/>
      <c r="AN23" s="119"/>
      <c r="AO23" s="122"/>
      <c r="AP23" s="122"/>
      <c r="AQ23" s="122"/>
      <c r="AR23" s="122"/>
      <c r="AS23" s="122"/>
      <c r="AT23" s="122"/>
      <c r="AU23" s="257"/>
      <c r="AV23" s="240"/>
      <c r="AW23" s="234"/>
      <c r="AX23" s="119"/>
      <c r="AY23" s="240"/>
      <c r="AZ23" s="240"/>
      <c r="BA23" s="253"/>
      <c r="BB23" s="119"/>
      <c r="BC23" s="119"/>
      <c r="BD23" s="119"/>
      <c r="BE23" s="258"/>
      <c r="BT23" s="168"/>
      <c r="BU23" s="35" t="s">
        <v>11</v>
      </c>
      <c r="BV23" s="12">
        <v>500</v>
      </c>
      <c r="BW23" s="12">
        <v>296</v>
      </c>
      <c r="BX23" s="35">
        <v>22.13</v>
      </c>
      <c r="BY23" s="35">
        <v>17.48</v>
      </c>
      <c r="BZ23" s="63">
        <f t="shared" si="0"/>
        <v>6550.48</v>
      </c>
      <c r="CA23" s="64">
        <f t="shared" si="1"/>
        <v>2977.4909090909086</v>
      </c>
      <c r="CB23" s="36">
        <f t="shared" si="2"/>
        <v>5174.08</v>
      </c>
      <c r="CC23" s="45">
        <f t="shared" si="3"/>
        <v>2351.854545454545</v>
      </c>
      <c r="CG23" s="162">
        <f t="shared" si="4"/>
        <v>6550.48</v>
      </c>
      <c r="CJ23">
        <v>5174.08</v>
      </c>
    </row>
    <row r="24" spans="1:89" ht="34.5" customHeight="1">
      <c r="A24" s="122"/>
      <c r="B24" s="251"/>
      <c r="C24" s="239"/>
      <c r="D24" s="234"/>
      <c r="E24" s="234"/>
      <c r="F24" s="240"/>
      <c r="G24" s="240"/>
      <c r="H24" s="253"/>
      <c r="I24" s="119"/>
      <c r="J24" s="119"/>
      <c r="K24" s="119"/>
      <c r="L24" s="159"/>
      <c r="M24" s="122"/>
      <c r="N24" s="122"/>
      <c r="O24" s="122"/>
      <c r="P24" s="122"/>
      <c r="Q24" s="122"/>
      <c r="R24" s="254"/>
      <c r="S24" s="241"/>
      <c r="T24" s="234"/>
      <c r="U24" s="234"/>
      <c r="V24" s="240"/>
      <c r="W24" s="240"/>
      <c r="X24" s="253"/>
      <c r="Y24" s="119"/>
      <c r="Z24" s="119"/>
      <c r="AA24" s="119"/>
      <c r="AB24" s="122"/>
      <c r="AC24" s="122"/>
      <c r="AD24" s="122"/>
      <c r="AE24" s="257"/>
      <c r="AF24" s="241"/>
      <c r="AG24" s="234"/>
      <c r="AH24" s="234"/>
      <c r="AI24" s="240"/>
      <c r="AJ24" s="240"/>
      <c r="AK24" s="253"/>
      <c r="AL24" s="119"/>
      <c r="AM24" s="119"/>
      <c r="AN24" s="119"/>
      <c r="AO24" s="122"/>
      <c r="AP24" s="122"/>
      <c r="AQ24" s="122"/>
      <c r="AR24" s="122"/>
      <c r="AS24" s="122"/>
      <c r="AT24" s="122"/>
      <c r="AU24" s="257"/>
      <c r="AV24" s="240"/>
      <c r="AW24" s="234"/>
      <c r="AX24" s="234"/>
      <c r="AY24" s="240"/>
      <c r="AZ24" s="240"/>
      <c r="BA24" s="253"/>
      <c r="BB24" s="119"/>
      <c r="BC24" s="119"/>
      <c r="BD24" s="119"/>
      <c r="BE24" s="258"/>
      <c r="BT24" s="168" t="s">
        <v>66</v>
      </c>
      <c r="BU24" s="35" t="s">
        <v>3</v>
      </c>
      <c r="BV24" s="12">
        <v>1200</v>
      </c>
      <c r="BW24" s="12">
        <v>581</v>
      </c>
      <c r="BX24" s="38">
        <v>18.57</v>
      </c>
      <c r="BY24" s="38">
        <v>14.33</v>
      </c>
      <c r="BZ24" s="63">
        <f t="shared" si="0"/>
        <v>10789.17</v>
      </c>
      <c r="CA24" s="64">
        <f t="shared" si="1"/>
        <v>4904.168181818181</v>
      </c>
      <c r="CB24" s="36">
        <f t="shared" si="2"/>
        <v>8325.73</v>
      </c>
      <c r="CC24" s="45">
        <f t="shared" si="3"/>
        <v>3784.4227272727267</v>
      </c>
      <c r="CG24" s="116">
        <f>SUM(CG15:CG23)</f>
        <v>75399.65</v>
      </c>
      <c r="CH24" s="162">
        <f>BZ24</f>
        <v>10789.17</v>
      </c>
      <c r="CJ24" s="116">
        <f>SUM(CJ15:CJ23)</f>
        <v>57265.43</v>
      </c>
      <c r="CK24">
        <v>8325.73</v>
      </c>
    </row>
    <row r="25" spans="1:89" ht="34.5" customHeight="1">
      <c r="A25" s="122"/>
      <c r="B25" s="251"/>
      <c r="C25" s="239"/>
      <c r="D25" s="234"/>
      <c r="E25" s="234"/>
      <c r="F25" s="240"/>
      <c r="G25" s="240"/>
      <c r="H25" s="253"/>
      <c r="I25" s="119"/>
      <c r="J25" s="119"/>
      <c r="K25" s="119"/>
      <c r="L25" s="159"/>
      <c r="M25" s="122"/>
      <c r="N25" s="122"/>
      <c r="O25" s="122"/>
      <c r="P25" s="122"/>
      <c r="Q25" s="122"/>
      <c r="R25" s="254"/>
      <c r="S25" s="241"/>
      <c r="T25" s="234"/>
      <c r="U25" s="234"/>
      <c r="V25" s="240"/>
      <c r="W25" s="240"/>
      <c r="X25" s="253"/>
      <c r="Y25" s="119"/>
      <c r="Z25" s="119"/>
      <c r="AA25" s="119"/>
      <c r="AB25" s="122"/>
      <c r="AC25" s="122"/>
      <c r="AD25" s="122"/>
      <c r="AE25" s="257"/>
      <c r="AF25" s="241"/>
      <c r="AG25" s="234"/>
      <c r="AH25" s="234"/>
      <c r="AI25" s="240"/>
      <c r="AJ25" s="240"/>
      <c r="AK25" s="253"/>
      <c r="AL25" s="119"/>
      <c r="AM25" s="119"/>
      <c r="AN25" s="119"/>
      <c r="AO25" s="122"/>
      <c r="AP25" s="122"/>
      <c r="AQ25" s="122"/>
      <c r="AR25" s="122"/>
      <c r="AS25" s="122"/>
      <c r="AT25" s="122"/>
      <c r="AU25" s="257"/>
      <c r="AV25" s="240"/>
      <c r="AW25" s="234"/>
      <c r="AX25" s="234"/>
      <c r="AY25" s="240"/>
      <c r="AZ25" s="240"/>
      <c r="BA25" s="253"/>
      <c r="BB25" s="119"/>
      <c r="BC25" s="119"/>
      <c r="BD25" s="119"/>
      <c r="BE25" s="258"/>
      <c r="BT25" s="168"/>
      <c r="BU25" s="35" t="s">
        <v>4</v>
      </c>
      <c r="BV25" s="12">
        <v>1400</v>
      </c>
      <c r="BW25" s="12">
        <v>581</v>
      </c>
      <c r="BX25" s="74">
        <v>19.549</v>
      </c>
      <c r="BY25" s="35">
        <v>14.58</v>
      </c>
      <c r="BZ25" s="63">
        <f t="shared" si="0"/>
        <v>11357.969</v>
      </c>
      <c r="CA25" s="64">
        <f t="shared" si="1"/>
        <v>5162.713181818181</v>
      </c>
      <c r="CB25" s="36">
        <f t="shared" si="2"/>
        <v>8470.98</v>
      </c>
      <c r="CC25" s="45">
        <f t="shared" si="3"/>
        <v>3850.445454545454</v>
      </c>
      <c r="CH25" s="162">
        <f aca="true" t="shared" si="5" ref="CH25:CH30">BZ25</f>
        <v>11357.969</v>
      </c>
      <c r="CK25">
        <v>8470.98</v>
      </c>
    </row>
    <row r="26" spans="1:89" ht="34.5" customHeight="1">
      <c r="A26" s="122"/>
      <c r="B26" s="251"/>
      <c r="C26" s="239"/>
      <c r="D26" s="234"/>
      <c r="E26" s="234"/>
      <c r="F26" s="240"/>
      <c r="G26" s="240"/>
      <c r="H26" s="253"/>
      <c r="I26" s="119"/>
      <c r="J26" s="119"/>
      <c r="K26" s="119"/>
      <c r="L26" s="159"/>
      <c r="M26" s="122"/>
      <c r="N26" s="122"/>
      <c r="O26" s="122"/>
      <c r="P26" s="122"/>
      <c r="Q26" s="122"/>
      <c r="R26" s="254"/>
      <c r="S26" s="241"/>
      <c r="T26" s="234"/>
      <c r="U26" s="234"/>
      <c r="V26" s="240"/>
      <c r="W26" s="240"/>
      <c r="X26" s="253"/>
      <c r="Y26" s="119"/>
      <c r="Z26" s="119"/>
      <c r="AA26" s="119"/>
      <c r="AB26" s="122"/>
      <c r="AC26" s="122"/>
      <c r="AD26" s="122"/>
      <c r="AE26" s="257"/>
      <c r="AF26" s="241"/>
      <c r="AG26" s="234"/>
      <c r="AH26" s="234"/>
      <c r="AI26" s="240"/>
      <c r="AJ26" s="240"/>
      <c r="AK26" s="253"/>
      <c r="AL26" s="119"/>
      <c r="AM26" s="119"/>
      <c r="AN26" s="119"/>
      <c r="AO26" s="122"/>
      <c r="AP26" s="122"/>
      <c r="AQ26" s="122"/>
      <c r="AR26" s="122"/>
      <c r="AS26" s="122"/>
      <c r="AT26" s="122"/>
      <c r="AU26" s="257"/>
      <c r="AV26" s="240"/>
      <c r="AW26" s="234"/>
      <c r="AX26" s="234"/>
      <c r="AY26" s="240"/>
      <c r="AZ26" s="240"/>
      <c r="BA26" s="253"/>
      <c r="BB26" s="119"/>
      <c r="BC26" s="119"/>
      <c r="BD26" s="119"/>
      <c r="BE26" s="258"/>
      <c r="BT26" s="168"/>
      <c r="BU26" s="35" t="s">
        <v>5</v>
      </c>
      <c r="BV26" s="12">
        <v>1400</v>
      </c>
      <c r="BW26" s="12">
        <v>581</v>
      </c>
      <c r="BX26" s="74">
        <v>19.796</v>
      </c>
      <c r="BY26" s="35">
        <v>14.63</v>
      </c>
      <c r="BZ26" s="63">
        <f t="shared" si="0"/>
        <v>11501.475999999999</v>
      </c>
      <c r="CA26" s="64">
        <f t="shared" si="1"/>
        <v>5227.943636363635</v>
      </c>
      <c r="CB26" s="36">
        <f t="shared" si="2"/>
        <v>8500.03</v>
      </c>
      <c r="CC26" s="45">
        <f t="shared" si="3"/>
        <v>3863.65</v>
      </c>
      <c r="CH26" s="162">
        <f t="shared" si="5"/>
        <v>11501.475999999999</v>
      </c>
      <c r="CK26">
        <v>8500.03</v>
      </c>
    </row>
    <row r="27" spans="1:89" ht="34.5" customHeight="1">
      <c r="A27" s="122"/>
      <c r="B27" s="251"/>
      <c r="C27" s="239"/>
      <c r="D27" s="234"/>
      <c r="E27" s="234"/>
      <c r="F27" s="240"/>
      <c r="G27" s="240"/>
      <c r="H27" s="253"/>
      <c r="I27" s="119"/>
      <c r="J27" s="119"/>
      <c r="K27" s="119"/>
      <c r="L27" s="159"/>
      <c r="M27" s="122"/>
      <c r="N27" s="122"/>
      <c r="O27" s="122"/>
      <c r="P27" s="122"/>
      <c r="Q27" s="122"/>
      <c r="R27" s="254"/>
      <c r="S27" s="241"/>
      <c r="T27" s="234"/>
      <c r="U27" s="234"/>
      <c r="V27" s="240"/>
      <c r="W27" s="240"/>
      <c r="X27" s="253"/>
      <c r="Y27" s="119"/>
      <c r="Z27" s="119"/>
      <c r="AA27" s="119"/>
      <c r="AB27" s="122"/>
      <c r="AC27" s="122"/>
      <c r="AD27" s="122"/>
      <c r="AE27" s="257"/>
      <c r="AF27" s="241"/>
      <c r="AG27" s="234"/>
      <c r="AH27" s="234"/>
      <c r="AI27" s="240"/>
      <c r="AJ27" s="240"/>
      <c r="AK27" s="253"/>
      <c r="AL27" s="119"/>
      <c r="AM27" s="119"/>
      <c r="AN27" s="119"/>
      <c r="AO27" s="122"/>
      <c r="AP27" s="122"/>
      <c r="AQ27" s="122"/>
      <c r="AR27" s="122"/>
      <c r="AS27" s="122"/>
      <c r="AT27" s="122"/>
      <c r="AU27" s="257"/>
      <c r="AV27" s="240"/>
      <c r="AW27" s="234"/>
      <c r="AX27" s="234"/>
      <c r="AY27" s="240"/>
      <c r="AZ27" s="240"/>
      <c r="BA27" s="253"/>
      <c r="BB27" s="119"/>
      <c r="BC27" s="119"/>
      <c r="BD27" s="119"/>
      <c r="BE27" s="258"/>
      <c r="BH27" s="215"/>
      <c r="BI27" s="215"/>
      <c r="BJ27" s="215"/>
      <c r="BK27" s="215"/>
      <c r="BT27" s="168"/>
      <c r="BU27" s="35" t="s">
        <v>6</v>
      </c>
      <c r="BV27" s="12">
        <v>1400</v>
      </c>
      <c r="BW27" s="12">
        <v>581</v>
      </c>
      <c r="BX27" s="74">
        <v>19.9</v>
      </c>
      <c r="BY27" s="35">
        <v>14.65</v>
      </c>
      <c r="BZ27" s="63">
        <f t="shared" si="0"/>
        <v>11561.9</v>
      </c>
      <c r="CA27" s="64">
        <f t="shared" si="1"/>
        <v>5255.40909090909</v>
      </c>
      <c r="CB27" s="36">
        <f t="shared" si="2"/>
        <v>8511.65</v>
      </c>
      <c r="CC27" s="45">
        <f t="shared" si="3"/>
        <v>3868.9318181818176</v>
      </c>
      <c r="CH27" s="162">
        <f t="shared" si="5"/>
        <v>11561.9</v>
      </c>
      <c r="CK27">
        <v>8511.65</v>
      </c>
    </row>
    <row r="28" spans="1:89" ht="34.5" customHeight="1">
      <c r="A28" s="122"/>
      <c r="B28" s="251"/>
      <c r="C28" s="239"/>
      <c r="D28" s="234"/>
      <c r="E28" s="234"/>
      <c r="F28" s="240"/>
      <c r="G28" s="240"/>
      <c r="H28" s="253"/>
      <c r="I28" s="119"/>
      <c r="J28" s="119"/>
      <c r="K28" s="119"/>
      <c r="L28" s="159"/>
      <c r="M28" s="122"/>
      <c r="N28" s="122"/>
      <c r="O28" s="122"/>
      <c r="P28" s="122"/>
      <c r="Q28" s="122"/>
      <c r="R28" s="254"/>
      <c r="S28" s="241"/>
      <c r="T28" s="234"/>
      <c r="U28" s="234"/>
      <c r="V28" s="240"/>
      <c r="W28" s="240"/>
      <c r="X28" s="253"/>
      <c r="Y28" s="119"/>
      <c r="Z28" s="119"/>
      <c r="AA28" s="119"/>
      <c r="AB28" s="122"/>
      <c r="AC28" s="122"/>
      <c r="AD28" s="122"/>
      <c r="AE28" s="257"/>
      <c r="AF28" s="240"/>
      <c r="AG28" s="234"/>
      <c r="AH28" s="234"/>
      <c r="AI28" s="240"/>
      <c r="AJ28" s="240"/>
      <c r="AK28" s="253"/>
      <c r="AL28" s="119"/>
      <c r="AM28" s="119"/>
      <c r="AN28" s="119"/>
      <c r="AO28" s="122"/>
      <c r="AP28" s="122"/>
      <c r="AQ28" s="122"/>
      <c r="AR28" s="122"/>
      <c r="AS28" s="122"/>
      <c r="AT28" s="122"/>
      <c r="AU28" s="257"/>
      <c r="AV28" s="240"/>
      <c r="AW28" s="234"/>
      <c r="AX28" s="234"/>
      <c r="AY28" s="240"/>
      <c r="AZ28" s="240"/>
      <c r="BA28" s="253"/>
      <c r="BB28" s="119"/>
      <c r="BC28" s="119"/>
      <c r="BD28" s="119"/>
      <c r="BE28" s="258"/>
      <c r="BT28" s="168"/>
      <c r="BU28" s="37" t="s">
        <v>9</v>
      </c>
      <c r="BV28" s="12">
        <v>1400</v>
      </c>
      <c r="BW28" s="12">
        <v>1322</v>
      </c>
      <c r="BX28" s="37">
        <v>20.33</v>
      </c>
      <c r="BY28" s="37">
        <v>14.75</v>
      </c>
      <c r="BZ28" s="63">
        <f t="shared" si="0"/>
        <v>26876.26</v>
      </c>
      <c r="CA28" s="64">
        <f t="shared" si="1"/>
        <v>12216.481818181817</v>
      </c>
      <c r="CB28" s="36">
        <f t="shared" si="2"/>
        <v>19499.5</v>
      </c>
      <c r="CC28" s="45">
        <f t="shared" si="3"/>
        <v>8863.40909090909</v>
      </c>
      <c r="CH28" s="162">
        <f t="shared" si="5"/>
        <v>26876.26</v>
      </c>
      <c r="CK28">
        <v>19499.5</v>
      </c>
    </row>
    <row r="29" spans="1:89" ht="34.5" customHeight="1">
      <c r="A29" s="122"/>
      <c r="B29" s="159"/>
      <c r="C29" s="239"/>
      <c r="D29" s="234"/>
      <c r="E29" s="234"/>
      <c r="F29" s="240"/>
      <c r="G29" s="240"/>
      <c r="H29" s="253"/>
      <c r="I29" s="119"/>
      <c r="J29" s="119"/>
      <c r="K29" s="119"/>
      <c r="L29" s="159"/>
      <c r="M29" s="122"/>
      <c r="N29" s="122"/>
      <c r="O29" s="122"/>
      <c r="P29" s="122"/>
      <c r="Q29" s="122"/>
      <c r="R29" s="240"/>
      <c r="S29" s="241"/>
      <c r="T29" s="234"/>
      <c r="U29" s="234"/>
      <c r="V29" s="240"/>
      <c r="W29" s="240"/>
      <c r="X29" s="253"/>
      <c r="Y29" s="119"/>
      <c r="Z29" s="119"/>
      <c r="AA29" s="119"/>
      <c r="AB29" s="122"/>
      <c r="AC29" s="122"/>
      <c r="AD29" s="122"/>
      <c r="AE29" s="257"/>
      <c r="AF29" s="240"/>
      <c r="AG29" s="234"/>
      <c r="AH29" s="234"/>
      <c r="AI29" s="240"/>
      <c r="AJ29" s="240"/>
      <c r="AK29" s="253"/>
      <c r="AL29" s="119"/>
      <c r="AM29" s="119"/>
      <c r="AN29" s="119"/>
      <c r="AO29" s="122"/>
      <c r="AP29" s="122"/>
      <c r="AQ29" s="122"/>
      <c r="AR29" s="122"/>
      <c r="AS29" s="122"/>
      <c r="AT29" s="122"/>
      <c r="AU29" s="257"/>
      <c r="AV29" s="240"/>
      <c r="AW29" s="234"/>
      <c r="AX29" s="234"/>
      <c r="AY29" s="240"/>
      <c r="AZ29" s="240"/>
      <c r="BA29" s="253"/>
      <c r="BB29" s="119"/>
      <c r="BC29" s="119"/>
      <c r="BD29" s="119"/>
      <c r="BE29" s="258"/>
      <c r="BT29" s="168"/>
      <c r="BU29" s="37" t="s">
        <v>10</v>
      </c>
      <c r="BV29" s="12">
        <v>750</v>
      </c>
      <c r="BW29" s="12">
        <v>403</v>
      </c>
      <c r="BX29" s="37">
        <v>20.33</v>
      </c>
      <c r="BY29" s="37">
        <v>14.75</v>
      </c>
      <c r="BZ29" s="63">
        <f t="shared" si="0"/>
        <v>8192.99</v>
      </c>
      <c r="CA29" s="64">
        <f t="shared" si="1"/>
        <v>3724.0863636363633</v>
      </c>
      <c r="CB29" s="36">
        <f t="shared" si="2"/>
        <v>5944.25</v>
      </c>
      <c r="CC29" s="45">
        <f t="shared" si="3"/>
        <v>2701.931818181818</v>
      </c>
      <c r="CH29" s="162">
        <f t="shared" si="5"/>
        <v>8192.99</v>
      </c>
      <c r="CK29">
        <v>5944.25</v>
      </c>
    </row>
    <row r="30" spans="1:89" ht="34.5" customHeight="1">
      <c r="A30" s="122"/>
      <c r="B30" s="259"/>
      <c r="C30" s="239"/>
      <c r="D30" s="240"/>
      <c r="E30" s="240"/>
      <c r="F30" s="240"/>
      <c r="G30" s="240"/>
      <c r="H30" s="119"/>
      <c r="I30" s="119"/>
      <c r="J30" s="119"/>
      <c r="K30" s="119"/>
      <c r="L30" s="159"/>
      <c r="M30" s="122"/>
      <c r="N30" s="122"/>
      <c r="O30" s="122"/>
      <c r="P30" s="122"/>
      <c r="Q30" s="122"/>
      <c r="R30" s="260"/>
      <c r="S30" s="241"/>
      <c r="T30" s="242"/>
      <c r="U30" s="242"/>
      <c r="V30" s="242"/>
      <c r="W30" s="242"/>
      <c r="X30" s="119"/>
      <c r="Y30" s="119"/>
      <c r="Z30" s="119"/>
      <c r="AA30" s="119"/>
      <c r="AB30" s="122"/>
      <c r="AC30" s="122"/>
      <c r="AD30" s="122"/>
      <c r="AE30" s="108"/>
      <c r="AF30" s="240"/>
      <c r="AG30" s="234"/>
      <c r="AH30" s="234"/>
      <c r="AI30" s="240"/>
      <c r="AJ30" s="240"/>
      <c r="AK30" s="253"/>
      <c r="AL30" s="119"/>
      <c r="AM30" s="119"/>
      <c r="AN30" s="119"/>
      <c r="AO30" s="122"/>
      <c r="AP30" s="122"/>
      <c r="AQ30" s="122"/>
      <c r="AR30" s="122"/>
      <c r="AS30" s="122"/>
      <c r="AT30" s="122"/>
      <c r="AU30" s="257"/>
      <c r="AV30" s="240"/>
      <c r="AW30" s="234"/>
      <c r="AX30" s="234"/>
      <c r="AY30" s="240"/>
      <c r="AZ30" s="240"/>
      <c r="BA30" s="253"/>
      <c r="BB30" s="119"/>
      <c r="BC30" s="119"/>
      <c r="BD30" s="119"/>
      <c r="BE30" s="258"/>
      <c r="BT30" s="168"/>
      <c r="BU30" s="37" t="s">
        <v>11</v>
      </c>
      <c r="BV30" s="12">
        <v>600</v>
      </c>
      <c r="BW30" s="12">
        <v>452</v>
      </c>
      <c r="BX30" s="37">
        <v>21.2</v>
      </c>
      <c r="BY30" s="37">
        <v>14.94</v>
      </c>
      <c r="BZ30" s="63">
        <f t="shared" si="0"/>
        <v>9582.4</v>
      </c>
      <c r="CA30" s="64">
        <f t="shared" si="1"/>
        <v>4355.636363636363</v>
      </c>
      <c r="CB30" s="36">
        <f t="shared" si="2"/>
        <v>6752.88</v>
      </c>
      <c r="CC30" s="45">
        <f t="shared" si="3"/>
        <v>3069.490909090909</v>
      </c>
      <c r="CH30" s="162">
        <f t="shared" si="5"/>
        <v>9582.4</v>
      </c>
      <c r="CK30">
        <v>6752.88</v>
      </c>
    </row>
    <row r="31" spans="1:89" ht="34.5" customHeight="1" thickBot="1">
      <c r="A31" s="122"/>
      <c r="B31" s="259"/>
      <c r="C31" s="261"/>
      <c r="D31" s="240"/>
      <c r="E31" s="240"/>
      <c r="F31" s="240"/>
      <c r="G31" s="240"/>
      <c r="H31" s="119"/>
      <c r="I31" s="119"/>
      <c r="J31" s="119"/>
      <c r="K31" s="119"/>
      <c r="L31" s="159"/>
      <c r="M31" s="122"/>
      <c r="N31" s="122"/>
      <c r="O31" s="122"/>
      <c r="P31" s="122"/>
      <c r="Q31" s="122"/>
      <c r="R31" s="260"/>
      <c r="S31" s="241"/>
      <c r="T31" s="242"/>
      <c r="U31" s="242"/>
      <c r="V31" s="242"/>
      <c r="W31" s="242"/>
      <c r="X31" s="119"/>
      <c r="Y31" s="119"/>
      <c r="Z31" s="119"/>
      <c r="AA31" s="119"/>
      <c r="AB31" s="122"/>
      <c r="AC31" s="122"/>
      <c r="AD31" s="122"/>
      <c r="AE31" s="260"/>
      <c r="AF31" s="241"/>
      <c r="AG31" s="242"/>
      <c r="AH31" s="242"/>
      <c r="AI31" s="242"/>
      <c r="AJ31" s="242"/>
      <c r="AK31" s="119"/>
      <c r="AL31" s="119"/>
      <c r="AM31" s="119"/>
      <c r="AN31" s="119"/>
      <c r="AO31" s="122"/>
      <c r="AP31" s="122"/>
      <c r="AQ31" s="122"/>
      <c r="AR31" s="122"/>
      <c r="AS31" s="122"/>
      <c r="AT31" s="122"/>
      <c r="AU31" s="108"/>
      <c r="AV31" s="240"/>
      <c r="AW31" s="234"/>
      <c r="AX31" s="234"/>
      <c r="AY31" s="240"/>
      <c r="AZ31" s="240"/>
      <c r="BA31" s="253"/>
      <c r="BB31" s="119"/>
      <c r="BC31" s="119"/>
      <c r="BD31" s="119"/>
      <c r="BE31" s="258"/>
      <c r="BT31" s="73" t="s">
        <v>67</v>
      </c>
      <c r="BU31" s="67" t="s">
        <v>77</v>
      </c>
      <c r="BV31" s="33" t="s">
        <v>82</v>
      </c>
      <c r="BW31" s="33" t="s">
        <v>99</v>
      </c>
      <c r="BX31" s="67" t="s">
        <v>114</v>
      </c>
      <c r="BY31" s="67" t="s">
        <v>83</v>
      </c>
      <c r="BZ31" s="68">
        <v>124554.11</v>
      </c>
      <c r="CA31" s="69">
        <f aca="true" t="shared" si="6" ref="CA31:CA37">BZ31/2.2</f>
        <v>56615.50454545454</v>
      </c>
      <c r="CB31" s="70">
        <v>96050</v>
      </c>
      <c r="CC31" s="71">
        <f t="shared" si="3"/>
        <v>43659.090909090904</v>
      </c>
      <c r="CH31" s="116">
        <f>SUM(CH24:CH30)</f>
        <v>89862.165</v>
      </c>
      <c r="CK31" s="116">
        <f>SUM(CK24:CK30)</f>
        <v>66005.02</v>
      </c>
    </row>
    <row r="32" spans="1:86" ht="34.5" customHeight="1">
      <c r="A32" s="122"/>
      <c r="B32" s="259"/>
      <c r="C32" s="239"/>
      <c r="D32" s="240"/>
      <c r="E32" s="240"/>
      <c r="F32" s="240"/>
      <c r="G32" s="240"/>
      <c r="H32" s="119"/>
      <c r="I32" s="119"/>
      <c r="J32" s="119"/>
      <c r="K32" s="119"/>
      <c r="L32" s="159"/>
      <c r="M32" s="122"/>
      <c r="N32" s="122"/>
      <c r="O32" s="122"/>
      <c r="P32" s="122"/>
      <c r="Q32" s="122"/>
      <c r="R32" s="260"/>
      <c r="S32" s="241"/>
      <c r="T32" s="242"/>
      <c r="U32" s="242"/>
      <c r="V32" s="242"/>
      <c r="W32" s="242"/>
      <c r="X32" s="119"/>
      <c r="Y32" s="119"/>
      <c r="Z32" s="119"/>
      <c r="AA32" s="119"/>
      <c r="AB32" s="122"/>
      <c r="AC32" s="122"/>
      <c r="AD32" s="122"/>
      <c r="AE32" s="260"/>
      <c r="AF32" s="241"/>
      <c r="AG32" s="242"/>
      <c r="AH32" s="242"/>
      <c r="AI32" s="242"/>
      <c r="AJ32" s="242"/>
      <c r="AK32" s="119"/>
      <c r="AL32" s="119"/>
      <c r="AM32" s="119"/>
      <c r="AN32" s="119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253"/>
      <c r="BB32" s="122"/>
      <c r="BC32" s="122"/>
      <c r="BD32" s="122"/>
      <c r="BE32" s="122"/>
      <c r="BX32" s="205" t="s">
        <v>68</v>
      </c>
      <c r="BY32" s="75" t="s">
        <v>69</v>
      </c>
      <c r="BZ32" s="88">
        <v>7944</v>
      </c>
      <c r="CA32" s="81">
        <f t="shared" si="6"/>
        <v>3610.9090909090905</v>
      </c>
      <c r="CB32" s="88">
        <v>7944</v>
      </c>
      <c r="CC32" s="82">
        <f aca="true" t="shared" si="7" ref="CC32:CC37">CB32/2.2</f>
        <v>3610.9090909090905</v>
      </c>
      <c r="CH32" s="116"/>
    </row>
    <row r="33" spans="1:81" ht="34.5" customHeight="1">
      <c r="A33" s="122"/>
      <c r="B33" s="249"/>
      <c r="C33" s="243"/>
      <c r="D33" s="108"/>
      <c r="E33" s="108"/>
      <c r="F33" s="108"/>
      <c r="G33" s="108"/>
      <c r="H33" s="124"/>
      <c r="I33" s="119"/>
      <c r="J33" s="124"/>
      <c r="K33" s="124"/>
      <c r="L33" s="249"/>
      <c r="M33" s="122"/>
      <c r="N33" s="122"/>
      <c r="O33" s="122"/>
      <c r="P33" s="122"/>
      <c r="Q33" s="122"/>
      <c r="R33" s="249"/>
      <c r="S33" s="243"/>
      <c r="T33" s="108"/>
      <c r="U33" s="108"/>
      <c r="V33" s="108"/>
      <c r="W33" s="108"/>
      <c r="X33" s="124"/>
      <c r="Y33" s="119"/>
      <c r="Z33" s="124"/>
      <c r="AA33" s="124"/>
      <c r="AB33" s="122"/>
      <c r="AC33" s="122"/>
      <c r="AD33" s="122"/>
      <c r="AE33" s="260"/>
      <c r="AF33" s="241"/>
      <c r="AG33" s="242"/>
      <c r="AH33" s="242"/>
      <c r="AI33" s="242"/>
      <c r="AJ33" s="242"/>
      <c r="AK33" s="119"/>
      <c r="AL33" s="119"/>
      <c r="AM33" s="119"/>
      <c r="AN33" s="119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X33" s="206"/>
      <c r="BY33" s="74" t="s">
        <v>70</v>
      </c>
      <c r="BZ33" s="39">
        <v>3972</v>
      </c>
      <c r="CA33" s="40">
        <f t="shared" si="6"/>
        <v>1805.4545454545453</v>
      </c>
      <c r="CB33" s="39">
        <v>3972</v>
      </c>
      <c r="CC33" s="46">
        <f t="shared" si="7"/>
        <v>1805.4545454545453</v>
      </c>
    </row>
    <row r="34" spans="1:81" ht="64.5" customHeight="1">
      <c r="A34" s="122"/>
      <c r="B34" s="249"/>
      <c r="C34" s="243"/>
      <c r="D34" s="108"/>
      <c r="E34" s="108"/>
      <c r="F34" s="108"/>
      <c r="G34" s="108"/>
      <c r="H34" s="124"/>
      <c r="I34" s="119"/>
      <c r="J34" s="124"/>
      <c r="K34" s="124"/>
      <c r="L34" s="249"/>
      <c r="M34" s="122"/>
      <c r="N34" s="122"/>
      <c r="O34" s="122"/>
      <c r="P34" s="122"/>
      <c r="Q34" s="122"/>
      <c r="R34" s="249"/>
      <c r="S34" s="243"/>
      <c r="T34" s="108"/>
      <c r="U34" s="108"/>
      <c r="V34" s="108"/>
      <c r="W34" s="108"/>
      <c r="X34" s="124"/>
      <c r="Y34" s="119"/>
      <c r="Z34" s="124"/>
      <c r="AA34" s="124"/>
      <c r="AB34" s="122"/>
      <c r="AC34" s="122"/>
      <c r="AD34" s="122"/>
      <c r="AE34" s="262"/>
      <c r="AF34" s="241"/>
      <c r="AG34" s="240"/>
      <c r="AH34" s="240"/>
      <c r="AI34" s="240"/>
      <c r="AJ34" s="240"/>
      <c r="AK34" s="119"/>
      <c r="AL34" s="119"/>
      <c r="AM34" s="119"/>
      <c r="AN34" s="119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X34" s="206"/>
      <c r="BY34" s="74" t="s">
        <v>102</v>
      </c>
      <c r="BZ34" s="39">
        <v>9100</v>
      </c>
      <c r="CA34" s="40">
        <f t="shared" si="6"/>
        <v>4136.363636363636</v>
      </c>
      <c r="CB34" s="39">
        <v>9100</v>
      </c>
      <c r="CC34" s="46">
        <f t="shared" si="7"/>
        <v>4136.363636363636</v>
      </c>
    </row>
    <row r="35" spans="1:81" ht="45" customHeight="1">
      <c r="A35" s="120"/>
      <c r="B35" s="107"/>
      <c r="C35" s="108"/>
      <c r="D35" s="108"/>
      <c r="E35" s="108"/>
      <c r="F35" s="108"/>
      <c r="G35" s="108"/>
      <c r="H35" s="104"/>
      <c r="I35" s="109"/>
      <c r="J35" s="104"/>
      <c r="K35" s="109"/>
      <c r="L35" s="107"/>
      <c r="M35" s="120"/>
      <c r="N35" s="120"/>
      <c r="O35" s="120"/>
      <c r="P35" s="120"/>
      <c r="Q35" s="120"/>
      <c r="R35" s="107"/>
      <c r="S35" s="108"/>
      <c r="T35" s="108"/>
      <c r="U35" s="108"/>
      <c r="V35" s="108"/>
      <c r="W35" s="108"/>
      <c r="X35" s="104"/>
      <c r="Y35" s="109"/>
      <c r="Z35" s="104"/>
      <c r="AA35" s="109"/>
      <c r="AB35" s="120"/>
      <c r="AC35" s="120"/>
      <c r="AD35" s="120"/>
      <c r="AE35" s="107"/>
      <c r="AF35" s="243"/>
      <c r="AG35" s="108"/>
      <c r="AH35" s="108"/>
      <c r="AI35" s="108"/>
      <c r="AJ35" s="108"/>
      <c r="AK35" s="104"/>
      <c r="AL35" s="109"/>
      <c r="AM35" s="104"/>
      <c r="AN35" s="104"/>
      <c r="AO35" s="120"/>
      <c r="BX35" s="206"/>
      <c r="BY35" s="74" t="s">
        <v>71</v>
      </c>
      <c r="BZ35" s="39">
        <v>3500</v>
      </c>
      <c r="CA35" s="40">
        <f t="shared" si="6"/>
        <v>1590.9090909090908</v>
      </c>
      <c r="CB35" s="39">
        <v>3500</v>
      </c>
      <c r="CC35" s="46">
        <f t="shared" si="7"/>
        <v>1590.9090909090908</v>
      </c>
    </row>
    <row r="36" spans="1:81" ht="45" customHeight="1">
      <c r="A36" s="120"/>
      <c r="B36" s="107"/>
      <c r="C36" s="108"/>
      <c r="D36" s="108"/>
      <c r="E36" s="108"/>
      <c r="F36" s="108"/>
      <c r="G36" s="108"/>
      <c r="H36" s="104"/>
      <c r="I36" s="109"/>
      <c r="J36" s="104"/>
      <c r="K36" s="109"/>
      <c r="L36" s="107"/>
      <c r="M36" s="120"/>
      <c r="N36" s="120"/>
      <c r="O36" s="120"/>
      <c r="P36" s="120"/>
      <c r="Q36" s="120"/>
      <c r="R36" s="107"/>
      <c r="S36" s="108"/>
      <c r="T36" s="108"/>
      <c r="U36" s="108"/>
      <c r="V36" s="108"/>
      <c r="W36" s="108"/>
      <c r="X36" s="104"/>
      <c r="Y36" s="109"/>
      <c r="Z36" s="104"/>
      <c r="AA36" s="109"/>
      <c r="AB36" s="120"/>
      <c r="AC36" s="120"/>
      <c r="AD36" s="120"/>
      <c r="AE36" s="107"/>
      <c r="AF36" s="243"/>
      <c r="AG36" s="108"/>
      <c r="AH36" s="108"/>
      <c r="AI36" s="108"/>
      <c r="AJ36" s="108"/>
      <c r="AK36" s="104"/>
      <c r="AL36" s="109"/>
      <c r="AM36" s="104"/>
      <c r="AN36" s="104"/>
      <c r="AO36" s="120"/>
      <c r="BX36" s="207"/>
      <c r="BY36" s="114" t="s">
        <v>101</v>
      </c>
      <c r="BZ36" s="110">
        <v>13000</v>
      </c>
      <c r="CA36" s="111">
        <f t="shared" si="6"/>
        <v>5909.090909090909</v>
      </c>
      <c r="CB36" s="110">
        <v>13000</v>
      </c>
      <c r="CC36" s="112">
        <f t="shared" si="7"/>
        <v>5909.090909090909</v>
      </c>
    </row>
    <row r="37" spans="1:81" ht="45" customHeight="1" thickBot="1">
      <c r="A37" s="120"/>
      <c r="B37" s="107"/>
      <c r="C37" s="107"/>
      <c r="D37" s="107"/>
      <c r="E37" s="107"/>
      <c r="F37" s="263"/>
      <c r="G37" s="263"/>
      <c r="H37" s="104"/>
      <c r="I37" s="109"/>
      <c r="J37" s="104"/>
      <c r="K37" s="109"/>
      <c r="L37" s="225"/>
      <c r="M37" s="120"/>
      <c r="N37" s="120"/>
      <c r="O37" s="120"/>
      <c r="P37" s="120"/>
      <c r="Q37" s="120"/>
      <c r="R37" s="107"/>
      <c r="S37" s="107"/>
      <c r="T37" s="107"/>
      <c r="U37" s="107"/>
      <c r="V37" s="263"/>
      <c r="W37" s="263"/>
      <c r="X37" s="104"/>
      <c r="Y37" s="109"/>
      <c r="Z37" s="104"/>
      <c r="AA37" s="109"/>
      <c r="AB37" s="120"/>
      <c r="AC37" s="120"/>
      <c r="AD37" s="120"/>
      <c r="AE37" s="107"/>
      <c r="AF37" s="108"/>
      <c r="AG37" s="108"/>
      <c r="AH37" s="108"/>
      <c r="AI37" s="108"/>
      <c r="AJ37" s="108"/>
      <c r="AK37" s="104"/>
      <c r="AL37" s="109"/>
      <c r="AM37" s="104"/>
      <c r="AN37" s="109"/>
      <c r="AO37" s="120"/>
      <c r="BX37" s="208"/>
      <c r="BY37" s="113" t="s">
        <v>72</v>
      </c>
      <c r="BZ37" s="89">
        <v>9620</v>
      </c>
      <c r="CA37" s="83">
        <f t="shared" si="6"/>
        <v>4372.727272727272</v>
      </c>
      <c r="CB37" s="89">
        <v>9620</v>
      </c>
      <c r="CC37" s="84">
        <f t="shared" si="7"/>
        <v>4372.727272727272</v>
      </c>
    </row>
    <row r="38" spans="1:81" ht="45" customHeight="1" thickBot="1">
      <c r="A38" s="120"/>
      <c r="B38" s="107"/>
      <c r="C38" s="107"/>
      <c r="D38" s="107"/>
      <c r="E38" s="107"/>
      <c r="F38" s="263"/>
      <c r="G38" s="263"/>
      <c r="H38" s="109"/>
      <c r="I38" s="109"/>
      <c r="J38" s="109"/>
      <c r="K38" s="109"/>
      <c r="L38" s="225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07"/>
      <c r="AF38" s="107"/>
      <c r="AG38" s="107"/>
      <c r="AH38" s="107"/>
      <c r="AI38" s="263"/>
      <c r="AJ38" s="263"/>
      <c r="AK38" s="104"/>
      <c r="AL38" s="109"/>
      <c r="AM38" s="104"/>
      <c r="AN38" s="109"/>
      <c r="AO38" s="120"/>
      <c r="BX38" s="209" t="s">
        <v>30</v>
      </c>
      <c r="BY38" s="210"/>
      <c r="BZ38" s="90">
        <f>SUM(BZ10:BZ37)</f>
        <v>369968.175</v>
      </c>
      <c r="CA38" s="91">
        <f>SUM(CA10:CA37)</f>
        <v>168167.35227272726</v>
      </c>
      <c r="CB38" s="90">
        <f>SUM(CB10:CB37)</f>
        <v>292499.9</v>
      </c>
      <c r="CC38" s="92">
        <f>SUM(CC10:CC37)</f>
        <v>132954.49999999997</v>
      </c>
    </row>
    <row r="39" spans="1:41" ht="45" customHeight="1">
      <c r="A39" s="120"/>
      <c r="B39" s="107"/>
      <c r="C39" s="107"/>
      <c r="D39" s="107"/>
      <c r="E39" s="107"/>
      <c r="F39" s="224"/>
      <c r="G39" s="107"/>
      <c r="H39" s="225"/>
      <c r="I39" s="225"/>
      <c r="J39" s="225"/>
      <c r="K39" s="225"/>
      <c r="L39" s="225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</row>
    <row r="40" spans="1:79" ht="45" customHeight="1">
      <c r="A40" s="120"/>
      <c r="B40" s="107"/>
      <c r="C40" s="107"/>
      <c r="D40" s="107"/>
      <c r="E40" s="107"/>
      <c r="F40" s="224"/>
      <c r="G40" s="107"/>
      <c r="H40" s="225"/>
      <c r="I40" s="225"/>
      <c r="J40" s="225"/>
      <c r="K40" s="225"/>
      <c r="L40" s="225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CA40" s="115">
        <f>CX79-BZ38</f>
        <v>-369968.175</v>
      </c>
    </row>
    <row r="41" spans="6:12" ht="45" customHeight="1">
      <c r="F41" s="41"/>
      <c r="H41" s="1"/>
      <c r="I41" s="1"/>
      <c r="J41" s="1"/>
      <c r="K41" s="1"/>
      <c r="L41" s="1"/>
    </row>
    <row r="42" spans="6:12" ht="60" customHeight="1">
      <c r="F42" s="41"/>
      <c r="H42" s="1"/>
      <c r="I42" s="1"/>
      <c r="J42" s="1"/>
      <c r="K42" s="1"/>
      <c r="L42" s="1"/>
    </row>
    <row r="43" spans="6:12" ht="45" customHeight="1" thickBot="1">
      <c r="F43" s="41"/>
      <c r="H43" s="1"/>
      <c r="I43" s="1"/>
      <c r="J43" s="1"/>
      <c r="K43" s="1"/>
      <c r="L43" s="1"/>
    </row>
    <row r="44" spans="6:64" ht="30" customHeight="1">
      <c r="F44" s="41"/>
      <c r="H44" s="1"/>
      <c r="I44" s="1"/>
      <c r="J44" s="1"/>
      <c r="K44" s="1"/>
      <c r="L44" s="1"/>
      <c r="BG44" s="211"/>
      <c r="BH44" s="212"/>
      <c r="BI44" s="218" t="s">
        <v>75</v>
      </c>
      <c r="BJ44" s="219"/>
      <c r="BK44" s="216" t="s">
        <v>76</v>
      </c>
      <c r="BL44" s="217"/>
    </row>
    <row r="45" spans="6:64" ht="30" customHeight="1">
      <c r="F45" s="41"/>
      <c r="H45" s="1"/>
      <c r="I45" s="1"/>
      <c r="J45" s="1"/>
      <c r="K45" s="1"/>
      <c r="L45" s="1"/>
      <c r="BG45" s="106" t="s">
        <v>58</v>
      </c>
      <c r="BH45" s="105" t="s">
        <v>87</v>
      </c>
      <c r="BI45" s="9" t="s">
        <v>89</v>
      </c>
      <c r="BJ45" s="9" t="s">
        <v>100</v>
      </c>
      <c r="BK45" s="62" t="s">
        <v>89</v>
      </c>
      <c r="BL45" s="27" t="s">
        <v>100</v>
      </c>
    </row>
    <row r="46" spans="6:64" ht="34.5" customHeight="1">
      <c r="F46" s="41"/>
      <c r="H46" s="1"/>
      <c r="I46" s="1"/>
      <c r="J46" s="1"/>
      <c r="K46" s="1"/>
      <c r="L46" s="1"/>
      <c r="BG46" s="101" t="s">
        <v>60</v>
      </c>
      <c r="BH46" s="102" t="s">
        <v>88</v>
      </c>
      <c r="BI46" s="16">
        <v>33016.25</v>
      </c>
      <c r="BJ46" s="103">
        <f>BI46/2.2</f>
        <v>15007.386363636362</v>
      </c>
      <c r="BK46" s="123">
        <v>26043.45</v>
      </c>
      <c r="BL46" s="65">
        <f aca="true" t="shared" si="8" ref="BL46:BL55">BK46/2.2</f>
        <v>11837.931818181818</v>
      </c>
    </row>
    <row r="47" spans="2:64" ht="34.5" customHeight="1">
      <c r="B47" s="122"/>
      <c r="C47" s="122"/>
      <c r="D47" s="122"/>
      <c r="E47" s="122"/>
      <c r="F47" s="129"/>
      <c r="G47" s="122"/>
      <c r="H47" s="226"/>
      <c r="I47" s="1"/>
      <c r="J47" s="1"/>
      <c r="K47" s="1"/>
      <c r="L47" s="1"/>
      <c r="BG47" s="101" t="s">
        <v>86</v>
      </c>
      <c r="BH47" s="102" t="s">
        <v>88</v>
      </c>
      <c r="BI47" s="16">
        <v>75399.65</v>
      </c>
      <c r="BJ47" s="103">
        <f>BI47/2.2</f>
        <v>34272.56818181818</v>
      </c>
      <c r="BK47" s="16">
        <v>57265.43</v>
      </c>
      <c r="BL47" s="65">
        <f t="shared" si="8"/>
        <v>26029.740909090906</v>
      </c>
    </row>
    <row r="48" spans="2:64" ht="34.5" customHeight="1" thickBot="1">
      <c r="B48" s="122"/>
      <c r="C48" s="122"/>
      <c r="D48" s="122"/>
      <c r="E48" s="122"/>
      <c r="F48" s="122"/>
      <c r="G48" s="122"/>
      <c r="H48" s="226"/>
      <c r="I48" s="1"/>
      <c r="J48" s="1"/>
      <c r="K48" s="1"/>
      <c r="L48" s="1"/>
      <c r="BG48" s="79" t="s">
        <v>85</v>
      </c>
      <c r="BH48" s="80" t="s">
        <v>88</v>
      </c>
      <c r="BI48" s="32">
        <v>89862.17</v>
      </c>
      <c r="BJ48" s="83">
        <f>BI48/2.2</f>
        <v>40846.4409090909</v>
      </c>
      <c r="BK48" s="32">
        <v>66005.02</v>
      </c>
      <c r="BL48" s="84">
        <f t="shared" si="8"/>
        <v>30002.28181818182</v>
      </c>
    </row>
    <row r="49" spans="2:64" ht="34.5" customHeight="1" thickBot="1">
      <c r="B49" s="227"/>
      <c r="C49" s="227"/>
      <c r="D49" s="227"/>
      <c r="E49" s="227"/>
      <c r="F49" s="227"/>
      <c r="G49" s="227"/>
      <c r="H49" s="226"/>
      <c r="I49" s="1"/>
      <c r="J49" s="1"/>
      <c r="K49" s="1"/>
      <c r="L49" s="1"/>
      <c r="BG49" s="77" t="s">
        <v>67</v>
      </c>
      <c r="BH49" s="78" t="s">
        <v>77</v>
      </c>
      <c r="BI49" s="85">
        <v>124554.11</v>
      </c>
      <c r="BJ49" s="86">
        <v>45525.91</v>
      </c>
      <c r="BK49" s="85">
        <v>96050</v>
      </c>
      <c r="BL49" s="87">
        <f t="shared" si="8"/>
        <v>43659.090909090904</v>
      </c>
    </row>
    <row r="50" spans="2:64" ht="30" customHeight="1">
      <c r="B50" s="108"/>
      <c r="C50" s="124"/>
      <c r="D50" s="124"/>
      <c r="E50" s="124"/>
      <c r="F50" s="124"/>
      <c r="G50" s="124"/>
      <c r="H50" s="122"/>
      <c r="BG50" s="205" t="s">
        <v>68</v>
      </c>
      <c r="BH50" s="75" t="s">
        <v>69</v>
      </c>
      <c r="BI50" s="88">
        <v>7944</v>
      </c>
      <c r="BJ50" s="81">
        <f aca="true" t="shared" si="9" ref="BJ50:BJ55">BI50/2.2</f>
        <v>3610.9090909090905</v>
      </c>
      <c r="BK50" s="88">
        <v>7944</v>
      </c>
      <c r="BL50" s="82">
        <f t="shared" si="8"/>
        <v>3610.9090909090905</v>
      </c>
    </row>
    <row r="51" spans="2:64" ht="30" customHeight="1">
      <c r="B51" s="159"/>
      <c r="C51" s="228"/>
      <c r="D51" s="228"/>
      <c r="E51" s="229"/>
      <c r="F51" s="229"/>
      <c r="G51" s="229"/>
      <c r="H51" s="122"/>
      <c r="BG51" s="206"/>
      <c r="BH51" s="74" t="s">
        <v>70</v>
      </c>
      <c r="BI51" s="39">
        <v>3972</v>
      </c>
      <c r="BJ51" s="40">
        <f t="shared" si="9"/>
        <v>1805.4545454545453</v>
      </c>
      <c r="BK51" s="39">
        <v>3972</v>
      </c>
      <c r="BL51" s="46">
        <f t="shared" si="8"/>
        <v>1805.4545454545453</v>
      </c>
    </row>
    <row r="52" spans="2:64" ht="64.5" customHeight="1">
      <c r="B52" s="159"/>
      <c r="C52" s="228"/>
      <c r="D52" s="228"/>
      <c r="E52" s="229"/>
      <c r="F52" s="229"/>
      <c r="G52" s="229"/>
      <c r="H52" s="122"/>
      <c r="BG52" s="206"/>
      <c r="BH52" s="74" t="s">
        <v>102</v>
      </c>
      <c r="BI52" s="39">
        <v>9100</v>
      </c>
      <c r="BJ52" s="40">
        <f t="shared" si="9"/>
        <v>4136.363636363636</v>
      </c>
      <c r="BK52" s="39">
        <v>9100</v>
      </c>
      <c r="BL52" s="46">
        <f t="shared" si="8"/>
        <v>4136.363636363636</v>
      </c>
    </row>
    <row r="53" spans="2:64" ht="30">
      <c r="B53" s="159"/>
      <c r="C53" s="228"/>
      <c r="D53" s="228"/>
      <c r="E53" s="229"/>
      <c r="F53" s="229"/>
      <c r="G53" s="229"/>
      <c r="H53" s="122"/>
      <c r="BG53" s="206"/>
      <c r="BH53" s="74" t="s">
        <v>71</v>
      </c>
      <c r="BI53" s="39">
        <v>3500</v>
      </c>
      <c r="BJ53" s="40">
        <f t="shared" si="9"/>
        <v>1590.9090909090908</v>
      </c>
      <c r="BK53" s="39">
        <v>3500</v>
      </c>
      <c r="BL53" s="46">
        <f t="shared" si="8"/>
        <v>1590.9090909090908</v>
      </c>
    </row>
    <row r="54" spans="2:64" ht="34.5" customHeight="1">
      <c r="B54" s="159"/>
      <c r="C54" s="228"/>
      <c r="D54" s="228"/>
      <c r="E54" s="229"/>
      <c r="F54" s="229"/>
      <c r="G54" s="229"/>
      <c r="H54" s="122"/>
      <c r="BG54" s="207"/>
      <c r="BH54" s="114" t="s">
        <v>101</v>
      </c>
      <c r="BI54" s="110">
        <v>13000</v>
      </c>
      <c r="BJ54" s="111">
        <f t="shared" si="9"/>
        <v>5909.090909090909</v>
      </c>
      <c r="BK54" s="110">
        <v>13000</v>
      </c>
      <c r="BL54" s="112">
        <f t="shared" si="8"/>
        <v>5909.090909090909</v>
      </c>
    </row>
    <row r="55" spans="2:64" ht="45" customHeight="1" thickBot="1">
      <c r="B55" s="159"/>
      <c r="C55" s="228"/>
      <c r="D55" s="228"/>
      <c r="E55" s="229"/>
      <c r="F55" s="229"/>
      <c r="G55" s="229"/>
      <c r="H55" s="122"/>
      <c r="BG55" s="208"/>
      <c r="BH55" s="76" t="s">
        <v>72</v>
      </c>
      <c r="BI55" s="89">
        <v>9620</v>
      </c>
      <c r="BJ55" s="83">
        <f t="shared" si="9"/>
        <v>4372.727272727272</v>
      </c>
      <c r="BK55" s="89">
        <v>9620</v>
      </c>
      <c r="BL55" s="84">
        <f t="shared" si="8"/>
        <v>4372.727272727272</v>
      </c>
    </row>
    <row r="56" spans="2:64" ht="18.75" thickBot="1">
      <c r="B56" s="159"/>
      <c r="C56" s="228"/>
      <c r="D56" s="228"/>
      <c r="E56" s="229"/>
      <c r="F56" s="229"/>
      <c r="G56" s="229"/>
      <c r="H56" s="122"/>
      <c r="BG56" s="209" t="s">
        <v>30</v>
      </c>
      <c r="BH56" s="210"/>
      <c r="BI56" s="90">
        <f>SUM(BI46:BI55)</f>
        <v>369968.18</v>
      </c>
      <c r="BJ56" s="91">
        <f>SUM(BJ46:BJ55)</f>
        <v>157077.76</v>
      </c>
      <c r="BK56" s="90">
        <f>SUM(BK46:BK55)</f>
        <v>292499.9</v>
      </c>
      <c r="BL56" s="92">
        <f>SUM(BL46:BL55)</f>
        <v>132954.49999999997</v>
      </c>
    </row>
    <row r="57" spans="2:8" ht="14.25">
      <c r="B57" s="159"/>
      <c r="C57" s="228"/>
      <c r="D57" s="159"/>
      <c r="E57" s="159"/>
      <c r="F57" s="159"/>
      <c r="G57" s="159"/>
      <c r="H57" s="122"/>
    </row>
    <row r="58" spans="2:8" ht="12.75">
      <c r="B58" s="230"/>
      <c r="C58" s="230"/>
      <c r="D58" s="230"/>
      <c r="E58" s="230"/>
      <c r="F58" s="230"/>
      <c r="G58" s="230"/>
      <c r="H58" s="122"/>
    </row>
    <row r="59" spans="2:97" ht="15.75">
      <c r="B59" s="230"/>
      <c r="C59" s="231"/>
      <c r="D59" s="232"/>
      <c r="E59" s="150"/>
      <c r="F59" s="150"/>
      <c r="G59" s="150"/>
      <c r="H59" s="122"/>
      <c r="CR59" s="120"/>
      <c r="CS59" s="120"/>
    </row>
    <row r="60" spans="2:97" ht="16.5" thickBot="1">
      <c r="B60" s="230"/>
      <c r="C60" s="231"/>
      <c r="D60" s="232"/>
      <c r="E60" s="150"/>
      <c r="F60" s="233"/>
      <c r="G60" s="124"/>
      <c r="H60" s="122"/>
      <c r="CR60" s="120"/>
      <c r="CS60" s="120"/>
    </row>
    <row r="61" spans="2:105" ht="64.5" customHeight="1">
      <c r="B61" s="108"/>
      <c r="C61" s="124"/>
      <c r="D61" s="124"/>
      <c r="E61" s="124"/>
      <c r="F61" s="124"/>
      <c r="G61" s="124"/>
      <c r="H61" s="122"/>
      <c r="BG61" s="173"/>
      <c r="BH61" s="121"/>
      <c r="BI61" s="223"/>
      <c r="BJ61" s="119"/>
      <c r="BK61" s="119"/>
      <c r="BL61" s="119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95" t="s">
        <v>90</v>
      </c>
      <c r="CL61" s="96" t="s">
        <v>91</v>
      </c>
      <c r="CM61" s="96" t="s">
        <v>93</v>
      </c>
      <c r="CN61" s="96" t="s">
        <v>106</v>
      </c>
      <c r="CO61" s="142" t="s">
        <v>95</v>
      </c>
      <c r="CR61" s="117"/>
      <c r="CS61" s="117"/>
      <c r="CT61" s="5"/>
      <c r="CU61" s="136" t="s">
        <v>90</v>
      </c>
      <c r="CV61" s="137" t="s">
        <v>91</v>
      </c>
      <c r="CW61" s="137" t="s">
        <v>93</v>
      </c>
      <c r="CX61" s="137" t="s">
        <v>92</v>
      </c>
      <c r="CY61" s="137" t="s">
        <v>105</v>
      </c>
      <c r="CZ61" s="140" t="s">
        <v>96</v>
      </c>
      <c r="DA61" s="141" t="s">
        <v>98</v>
      </c>
    </row>
    <row r="62" spans="2:105" ht="24.75" customHeight="1">
      <c r="B62" s="159"/>
      <c r="C62" s="119"/>
      <c r="D62" s="119"/>
      <c r="E62" s="234"/>
      <c r="F62" s="234"/>
      <c r="G62" s="234"/>
      <c r="H62" s="122"/>
      <c r="BG62" s="173"/>
      <c r="BH62" s="121"/>
      <c r="BI62" s="119"/>
      <c r="BJ62" s="119"/>
      <c r="BK62" s="119"/>
      <c r="BL62" s="119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46" t="s">
        <v>107</v>
      </c>
      <c r="CL62" s="35">
        <v>300</v>
      </c>
      <c r="CM62" s="35">
        <v>550</v>
      </c>
      <c r="CN62" s="12">
        <v>200000</v>
      </c>
      <c r="CO62" s="160">
        <v>70</v>
      </c>
      <c r="CR62" s="117"/>
      <c r="CS62" s="117"/>
      <c r="CT62" s="5"/>
      <c r="CU62" s="44" t="s">
        <v>107</v>
      </c>
      <c r="CV62" s="35">
        <v>300</v>
      </c>
      <c r="CW62" s="151">
        <v>550</v>
      </c>
      <c r="CX62" s="152">
        <v>200000</v>
      </c>
      <c r="CY62" s="152">
        <v>108156</v>
      </c>
      <c r="CZ62" s="152">
        <v>2630</v>
      </c>
      <c r="DA62" s="155">
        <v>50</v>
      </c>
    </row>
    <row r="63" spans="2:105" ht="24.75" customHeight="1">
      <c r="B63" s="159"/>
      <c r="C63" s="228"/>
      <c r="D63" s="228"/>
      <c r="E63" s="229"/>
      <c r="F63" s="229"/>
      <c r="G63" s="228"/>
      <c r="H63" s="122"/>
      <c r="BG63" s="173"/>
      <c r="BH63" s="121"/>
      <c r="BI63" s="119"/>
      <c r="BJ63" s="119"/>
      <c r="BK63" s="119"/>
      <c r="BL63" s="119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46" t="s">
        <v>108</v>
      </c>
      <c r="CL63" s="35">
        <v>300</v>
      </c>
      <c r="CM63" s="35">
        <v>520</v>
      </c>
      <c r="CN63" s="12">
        <v>125000</v>
      </c>
      <c r="CO63" s="160">
        <v>70</v>
      </c>
      <c r="CR63" s="117"/>
      <c r="CS63" s="117"/>
      <c r="CT63" s="5"/>
      <c r="CU63" s="44" t="s">
        <v>108</v>
      </c>
      <c r="CV63" s="35">
        <v>300</v>
      </c>
      <c r="CW63" s="138">
        <v>520</v>
      </c>
      <c r="CX63" s="12">
        <v>125000</v>
      </c>
      <c r="CY63" s="12">
        <v>67144</v>
      </c>
      <c r="CZ63" s="93" t="s">
        <v>97</v>
      </c>
      <c r="DA63" s="97">
        <v>50</v>
      </c>
    </row>
    <row r="64" spans="2:105" ht="24.75" customHeight="1">
      <c r="B64" s="159"/>
      <c r="C64" s="228"/>
      <c r="D64" s="228"/>
      <c r="E64" s="229"/>
      <c r="F64" s="229"/>
      <c r="G64" s="228"/>
      <c r="H64" s="122"/>
      <c r="BG64" s="173"/>
      <c r="BH64" s="121"/>
      <c r="BI64" s="119"/>
      <c r="BJ64" s="119"/>
      <c r="BK64" s="119"/>
      <c r="BL64" s="119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46" t="s">
        <v>109</v>
      </c>
      <c r="CL64" s="35">
        <v>300</v>
      </c>
      <c r="CM64" s="35">
        <v>495</v>
      </c>
      <c r="CN64" s="12">
        <v>90000</v>
      </c>
      <c r="CO64" s="160">
        <v>70</v>
      </c>
      <c r="CR64" s="117"/>
      <c r="CS64" s="117"/>
      <c r="CT64" s="5"/>
      <c r="CU64" s="44" t="s">
        <v>109</v>
      </c>
      <c r="CV64" s="35">
        <v>300</v>
      </c>
      <c r="CW64" s="35">
        <v>495</v>
      </c>
      <c r="CX64" s="12">
        <v>90000</v>
      </c>
      <c r="CY64" s="12">
        <v>44700</v>
      </c>
      <c r="CZ64" s="99">
        <v>1087</v>
      </c>
      <c r="DA64" s="97">
        <v>50</v>
      </c>
    </row>
    <row r="65" spans="2:105" ht="24.75" customHeight="1">
      <c r="B65" s="159"/>
      <c r="C65" s="228"/>
      <c r="D65" s="228"/>
      <c r="E65" s="229"/>
      <c r="F65" s="229"/>
      <c r="G65" s="228"/>
      <c r="H65" s="122"/>
      <c r="BG65" s="173"/>
      <c r="BH65" s="121"/>
      <c r="BI65" s="119"/>
      <c r="BJ65" s="119"/>
      <c r="BK65" s="119"/>
      <c r="BL65" s="119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46" t="s">
        <v>110</v>
      </c>
      <c r="CL65" s="35">
        <v>300</v>
      </c>
      <c r="CM65" s="35">
        <v>465</v>
      </c>
      <c r="CN65" s="12">
        <v>70000</v>
      </c>
      <c r="CO65" s="160">
        <v>68</v>
      </c>
      <c r="CR65" s="117"/>
      <c r="CS65" s="117"/>
      <c r="CT65" s="5"/>
      <c r="CU65" s="44" t="s">
        <v>110</v>
      </c>
      <c r="CV65" s="35">
        <v>300</v>
      </c>
      <c r="CW65" s="35">
        <v>465</v>
      </c>
      <c r="CX65" s="12">
        <v>70000</v>
      </c>
      <c r="CY65" s="12">
        <v>25000</v>
      </c>
      <c r="CZ65" s="93">
        <v>315</v>
      </c>
      <c r="DA65" s="97">
        <v>50</v>
      </c>
    </row>
    <row r="66" spans="2:105" ht="24.75" customHeight="1">
      <c r="B66" s="159"/>
      <c r="C66" s="228"/>
      <c r="D66" s="228"/>
      <c r="E66" s="229"/>
      <c r="F66" s="229"/>
      <c r="G66" s="228"/>
      <c r="H66" s="122"/>
      <c r="BG66" s="173"/>
      <c r="BH66" s="121"/>
      <c r="BI66" s="119"/>
      <c r="BJ66" s="119"/>
      <c r="BK66" s="119"/>
      <c r="BL66" s="119"/>
      <c r="BM66" s="119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46" t="s">
        <v>111</v>
      </c>
      <c r="CL66" s="35">
        <v>300</v>
      </c>
      <c r="CM66" s="35">
        <v>465</v>
      </c>
      <c r="CN66" s="12">
        <v>70000</v>
      </c>
      <c r="CO66" s="160">
        <v>68</v>
      </c>
      <c r="CR66" s="117"/>
      <c r="CS66" s="117"/>
      <c r="CT66" s="5"/>
      <c r="CU66" s="44" t="s">
        <v>111</v>
      </c>
      <c r="CV66" s="35">
        <v>300</v>
      </c>
      <c r="CW66" s="35">
        <v>465</v>
      </c>
      <c r="CX66" s="12">
        <v>70000</v>
      </c>
      <c r="CY66" s="12">
        <v>25000</v>
      </c>
      <c r="CZ66" s="93">
        <v>315</v>
      </c>
      <c r="DA66" s="97">
        <v>50</v>
      </c>
    </row>
    <row r="67" spans="2:105" ht="24.75" customHeight="1">
      <c r="B67" s="159"/>
      <c r="C67" s="228"/>
      <c r="D67" s="228"/>
      <c r="E67" s="229"/>
      <c r="F67" s="229"/>
      <c r="G67" s="228"/>
      <c r="H67" s="122"/>
      <c r="BG67" s="173"/>
      <c r="BH67" s="121"/>
      <c r="BI67" s="119"/>
      <c r="BJ67" s="119"/>
      <c r="BK67" s="124"/>
      <c r="BL67" s="119"/>
      <c r="BM67" s="119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46" t="s">
        <v>112</v>
      </c>
      <c r="CL67" s="35">
        <v>300</v>
      </c>
      <c r="CM67" s="35">
        <v>465</v>
      </c>
      <c r="CN67" s="12">
        <v>70000</v>
      </c>
      <c r="CO67" s="160">
        <v>68</v>
      </c>
      <c r="CR67" s="117"/>
      <c r="CS67" s="117"/>
      <c r="CT67" s="5"/>
      <c r="CU67" s="44" t="s">
        <v>112</v>
      </c>
      <c r="CV67" s="35">
        <v>300</v>
      </c>
      <c r="CW67" s="35">
        <v>465</v>
      </c>
      <c r="CX67" s="12">
        <v>70000</v>
      </c>
      <c r="CY67" s="12">
        <v>25000</v>
      </c>
      <c r="CZ67" s="93" t="s">
        <v>97</v>
      </c>
      <c r="DA67" s="97">
        <v>50</v>
      </c>
    </row>
    <row r="68" spans="2:105" ht="24.75" customHeight="1" thickBot="1">
      <c r="B68" s="159"/>
      <c r="C68" s="228"/>
      <c r="D68" s="228"/>
      <c r="E68" s="229"/>
      <c r="F68" s="229"/>
      <c r="G68" s="228"/>
      <c r="H68" s="122"/>
      <c r="BG68" s="173"/>
      <c r="BH68" s="121"/>
      <c r="BI68" s="119"/>
      <c r="BJ68" s="119"/>
      <c r="BK68" s="119"/>
      <c r="BL68" s="119"/>
      <c r="BM68" s="119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47" t="s">
        <v>113</v>
      </c>
      <c r="CL68" s="67">
        <v>190</v>
      </c>
      <c r="CM68" s="67">
        <v>465</v>
      </c>
      <c r="CN68" s="33">
        <v>70000</v>
      </c>
      <c r="CO68" s="161">
        <v>69</v>
      </c>
      <c r="CR68" s="117"/>
      <c r="CS68" s="117"/>
      <c r="CT68" s="5"/>
      <c r="CU68" s="66" t="s">
        <v>113</v>
      </c>
      <c r="CV68" s="67">
        <v>190</v>
      </c>
      <c r="CW68" s="67">
        <v>465</v>
      </c>
      <c r="CX68" s="33">
        <v>70000</v>
      </c>
      <c r="CY68" s="33">
        <v>25000</v>
      </c>
      <c r="CZ68" s="94">
        <v>315</v>
      </c>
      <c r="DA68" s="98">
        <v>50</v>
      </c>
    </row>
    <row r="69" spans="2:105" ht="15">
      <c r="B69" s="159"/>
      <c r="C69" s="228"/>
      <c r="D69" s="228"/>
      <c r="E69" s="229"/>
      <c r="F69" s="229"/>
      <c r="G69" s="228"/>
      <c r="H69" s="122"/>
      <c r="BG69" s="173"/>
      <c r="BH69" s="121"/>
      <c r="BI69" s="119"/>
      <c r="BJ69" s="119"/>
      <c r="BK69" s="119"/>
      <c r="BL69" s="119"/>
      <c r="BM69" s="119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43"/>
      <c r="CL69" s="144"/>
      <c r="CM69" s="144"/>
      <c r="CN69" s="148"/>
      <c r="CO69" s="145"/>
      <c r="CR69" s="117"/>
      <c r="CS69" s="117"/>
      <c r="CT69" s="5"/>
      <c r="CU69" s="153"/>
      <c r="CV69" s="154"/>
      <c r="CW69" s="154"/>
      <c r="CX69" s="154"/>
      <c r="CY69" s="154"/>
      <c r="CZ69" s="156"/>
      <c r="DA69" s="157"/>
    </row>
    <row r="70" spans="2:105" ht="15">
      <c r="B70" s="159"/>
      <c r="C70" s="228"/>
      <c r="D70" s="228"/>
      <c r="E70" s="229"/>
      <c r="F70" s="229"/>
      <c r="G70" s="228"/>
      <c r="H70" s="122"/>
      <c r="BG70" s="173"/>
      <c r="BH70" s="121"/>
      <c r="BI70" s="119"/>
      <c r="BJ70" s="119"/>
      <c r="BK70" s="119"/>
      <c r="BL70" s="119"/>
      <c r="BM70" s="119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31"/>
      <c r="CL70" s="131"/>
      <c r="CM70" s="131"/>
      <c r="CN70" s="118"/>
      <c r="CO70" s="117"/>
      <c r="CR70" s="117"/>
      <c r="CS70" s="117"/>
      <c r="CT70" s="5"/>
      <c r="CU70" s="139"/>
      <c r="CV70" s="139"/>
      <c r="CW70" s="139"/>
      <c r="CX70" s="139"/>
      <c r="CY70" s="139"/>
      <c r="CZ70" s="139"/>
      <c r="DA70" s="139"/>
    </row>
    <row r="71" spans="2:105" ht="15">
      <c r="B71" s="159"/>
      <c r="C71" s="228"/>
      <c r="D71" s="228"/>
      <c r="E71" s="229"/>
      <c r="F71" s="229"/>
      <c r="G71" s="228"/>
      <c r="H71" s="122"/>
      <c r="BG71" s="173"/>
      <c r="BH71" s="121"/>
      <c r="BI71" s="119"/>
      <c r="BJ71" s="119"/>
      <c r="BK71" s="119"/>
      <c r="BL71" s="119"/>
      <c r="BM71" s="119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31"/>
      <c r="CL71" s="131"/>
      <c r="CM71" s="131"/>
      <c r="CN71" s="118"/>
      <c r="CO71" s="117"/>
      <c r="CR71" s="117"/>
      <c r="CS71" s="117"/>
      <c r="CT71" s="5"/>
      <c r="CU71" s="139"/>
      <c r="CV71" s="139"/>
      <c r="CW71" s="139"/>
      <c r="CX71" s="139"/>
      <c r="CY71" s="139"/>
      <c r="CZ71" s="139"/>
      <c r="DA71" s="139"/>
    </row>
    <row r="72" spans="2:105" ht="15">
      <c r="B72" s="159"/>
      <c r="C72" s="228"/>
      <c r="D72" s="228"/>
      <c r="E72" s="229"/>
      <c r="F72" s="229"/>
      <c r="G72" s="228"/>
      <c r="H72" s="122"/>
      <c r="BG72" s="173"/>
      <c r="BH72" s="121"/>
      <c r="BI72" s="119"/>
      <c r="BJ72" s="119"/>
      <c r="BK72" s="119"/>
      <c r="BL72" s="119"/>
      <c r="BM72" s="176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31"/>
      <c r="CL72" s="131"/>
      <c r="CM72" s="131"/>
      <c r="CN72" s="118"/>
      <c r="CO72" s="117"/>
      <c r="CR72" s="117"/>
      <c r="CS72" s="117"/>
      <c r="CT72" s="5"/>
      <c r="CU72" s="139"/>
      <c r="CV72" s="139"/>
      <c r="CW72" s="139"/>
      <c r="CX72" s="139"/>
      <c r="CY72" s="139"/>
      <c r="CZ72" s="139"/>
      <c r="DA72" s="139"/>
    </row>
    <row r="73" spans="2:105" ht="15">
      <c r="B73" s="159"/>
      <c r="C73" s="228"/>
      <c r="D73" s="228"/>
      <c r="E73" s="229"/>
      <c r="F73" s="229"/>
      <c r="G73" s="228"/>
      <c r="H73" s="122"/>
      <c r="BG73" s="173"/>
      <c r="BH73" s="121"/>
      <c r="BI73" s="119"/>
      <c r="BJ73" s="119"/>
      <c r="BK73" s="119"/>
      <c r="BL73" s="119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31"/>
      <c r="CL73" s="131"/>
      <c r="CM73" s="131"/>
      <c r="CN73" s="118"/>
      <c r="CO73" s="117"/>
      <c r="CR73" s="117"/>
      <c r="CS73" s="117"/>
      <c r="CT73" s="5"/>
      <c r="CU73" s="139"/>
      <c r="CV73" s="139"/>
      <c r="CW73" s="139"/>
      <c r="CX73" s="139"/>
      <c r="CY73" s="139"/>
      <c r="CZ73" s="139"/>
      <c r="DA73" s="139"/>
    </row>
    <row r="74" spans="2:105" ht="15">
      <c r="B74" s="159"/>
      <c r="C74" s="228"/>
      <c r="D74" s="228"/>
      <c r="E74" s="229"/>
      <c r="F74" s="229"/>
      <c r="G74" s="228"/>
      <c r="H74" s="122"/>
      <c r="BG74" s="173"/>
      <c r="BH74" s="121"/>
      <c r="BI74" s="119"/>
      <c r="BJ74" s="119"/>
      <c r="BK74" s="119"/>
      <c r="BL74" s="119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31"/>
      <c r="CL74" s="131"/>
      <c r="CM74" s="131"/>
      <c r="CN74" s="118"/>
      <c r="CO74" s="117"/>
      <c r="CR74" s="117"/>
      <c r="CS74" s="117"/>
      <c r="CT74" s="5"/>
      <c r="CU74" s="139"/>
      <c r="CV74" s="139"/>
      <c r="CW74" s="139"/>
      <c r="CX74" s="139"/>
      <c r="CY74" s="139"/>
      <c r="CZ74" s="139"/>
      <c r="DA74" s="139"/>
    </row>
    <row r="75" spans="2:105" ht="15">
      <c r="B75" s="159"/>
      <c r="C75" s="228"/>
      <c r="D75" s="228"/>
      <c r="E75" s="229"/>
      <c r="F75" s="229"/>
      <c r="G75" s="228"/>
      <c r="H75" s="122"/>
      <c r="BG75" s="173"/>
      <c r="BH75" s="121"/>
      <c r="BI75" s="119"/>
      <c r="BJ75" s="119"/>
      <c r="BK75" s="119"/>
      <c r="BL75" s="119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31"/>
      <c r="CL75" s="131"/>
      <c r="CM75" s="131"/>
      <c r="CN75" s="118"/>
      <c r="CO75" s="117"/>
      <c r="CR75" s="117"/>
      <c r="CS75" s="117"/>
      <c r="CT75" s="5"/>
      <c r="CU75" s="139"/>
      <c r="CV75" s="139"/>
      <c r="CW75" s="139"/>
      <c r="CX75" s="139"/>
      <c r="CY75" s="139"/>
      <c r="CZ75" s="139"/>
      <c r="DA75" s="139"/>
    </row>
    <row r="76" spans="2:105" ht="15">
      <c r="B76" s="159"/>
      <c r="C76" s="228"/>
      <c r="D76" s="228"/>
      <c r="E76" s="229"/>
      <c r="F76" s="229"/>
      <c r="G76" s="228"/>
      <c r="H76" s="122"/>
      <c r="BG76" s="173"/>
      <c r="BH76" s="121"/>
      <c r="BI76" s="119"/>
      <c r="BJ76" s="119"/>
      <c r="BK76" s="119"/>
      <c r="BL76" s="119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31"/>
      <c r="CL76" s="131"/>
      <c r="CM76" s="131"/>
      <c r="CN76" s="118"/>
      <c r="CO76" s="117"/>
      <c r="CR76" s="117"/>
      <c r="CS76" s="117"/>
      <c r="CT76" s="5"/>
      <c r="CU76" s="139"/>
      <c r="CV76" s="139"/>
      <c r="CW76" s="139"/>
      <c r="CX76" s="139"/>
      <c r="CY76" s="139"/>
      <c r="CZ76" s="139"/>
      <c r="DA76" s="139"/>
    </row>
    <row r="77" spans="2:105" ht="15">
      <c r="B77" s="159"/>
      <c r="C77" s="228"/>
      <c r="D77" s="228"/>
      <c r="E77" s="229"/>
      <c r="F77" s="229"/>
      <c r="G77" s="228"/>
      <c r="H77" s="122"/>
      <c r="BG77" s="173"/>
      <c r="BH77" s="121"/>
      <c r="BI77" s="119"/>
      <c r="BJ77" s="119"/>
      <c r="BK77" s="119"/>
      <c r="BL77" s="119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31"/>
      <c r="CL77" s="131"/>
      <c r="CM77" s="131"/>
      <c r="CN77" s="118"/>
      <c r="CO77" s="117"/>
      <c r="CR77" s="117"/>
      <c r="CS77" s="117"/>
      <c r="CT77" s="5"/>
      <c r="CU77" s="139"/>
      <c r="CV77" s="139"/>
      <c r="CW77" s="139"/>
      <c r="CX77" s="139"/>
      <c r="CY77" s="139"/>
      <c r="CZ77" s="139"/>
      <c r="DA77" s="139"/>
    </row>
    <row r="78" spans="2:105" ht="15">
      <c r="B78" s="159"/>
      <c r="C78" s="228"/>
      <c r="D78" s="228"/>
      <c r="E78" s="229"/>
      <c r="F78" s="229"/>
      <c r="G78" s="228"/>
      <c r="H78" s="122"/>
      <c r="BG78" s="173"/>
      <c r="BH78" s="121"/>
      <c r="BI78" s="119"/>
      <c r="BJ78" s="119"/>
      <c r="BK78" s="119"/>
      <c r="BL78" s="119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0"/>
      <c r="CL78" s="120"/>
      <c r="CM78" s="120"/>
      <c r="CN78" s="120"/>
      <c r="CO78" s="120"/>
      <c r="CR78" s="117"/>
      <c r="CS78" s="117"/>
      <c r="CT78" s="5"/>
      <c r="CU78" s="139"/>
      <c r="CV78" s="139"/>
      <c r="CW78" s="139"/>
      <c r="CX78" s="139"/>
      <c r="CY78" s="139"/>
      <c r="CZ78" s="139"/>
      <c r="DA78" s="139"/>
    </row>
    <row r="79" spans="2:105" ht="15.75">
      <c r="B79" s="159"/>
      <c r="C79" s="228"/>
      <c r="D79" s="228"/>
      <c r="E79" s="229"/>
      <c r="F79" s="229"/>
      <c r="G79" s="228"/>
      <c r="H79" s="122"/>
      <c r="BG79" s="173"/>
      <c r="BH79" s="121"/>
      <c r="BI79" s="119"/>
      <c r="BJ79" s="119"/>
      <c r="BK79" s="119"/>
      <c r="BL79" s="119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49"/>
      <c r="CL79" s="131"/>
      <c r="CM79" s="131"/>
      <c r="CN79" s="150"/>
      <c r="CO79" s="117"/>
      <c r="CR79" s="117"/>
      <c r="CS79" s="117"/>
      <c r="CT79" s="5"/>
      <c r="CU79" s="158"/>
      <c r="CV79" s="164"/>
      <c r="CW79" s="164"/>
      <c r="CX79" s="158"/>
      <c r="CY79" s="139"/>
      <c r="CZ79" s="139"/>
      <c r="DA79" s="139"/>
    </row>
    <row r="80" spans="2:105" ht="15">
      <c r="B80" s="159"/>
      <c r="C80" s="228"/>
      <c r="D80" s="228"/>
      <c r="E80" s="229"/>
      <c r="F80" s="229"/>
      <c r="G80" s="228"/>
      <c r="H80" s="122"/>
      <c r="BG80" s="173"/>
      <c r="BH80" s="121"/>
      <c r="BI80" s="119"/>
      <c r="BJ80" s="119"/>
      <c r="BK80" s="119"/>
      <c r="BL80" s="119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O80" s="5"/>
      <c r="CR80" s="117"/>
      <c r="CS80" s="117"/>
      <c r="CT80" s="5"/>
      <c r="CU80" s="122"/>
      <c r="CV80" s="122"/>
      <c r="CW80" s="122"/>
      <c r="CX80" s="122"/>
      <c r="CY80" s="159"/>
      <c r="CZ80" s="122"/>
      <c r="DA80" s="122"/>
    </row>
    <row r="81" spans="2:105" ht="15">
      <c r="B81" s="159"/>
      <c r="C81" s="228"/>
      <c r="D81" s="228"/>
      <c r="E81" s="229"/>
      <c r="F81" s="229"/>
      <c r="G81" s="228"/>
      <c r="H81" s="122"/>
      <c r="BG81" s="122"/>
      <c r="BH81" s="122"/>
      <c r="BI81" s="119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P81" t="s">
        <v>94</v>
      </c>
      <c r="CR81" s="120"/>
      <c r="CS81" s="120"/>
      <c r="CU81" s="122"/>
      <c r="CV81" s="122"/>
      <c r="CW81" s="122"/>
      <c r="CX81" s="122"/>
      <c r="CY81" s="122"/>
      <c r="CZ81" s="122"/>
      <c r="DA81" s="122"/>
    </row>
    <row r="82" spans="2:97" ht="14.25">
      <c r="B82" s="159"/>
      <c r="C82" s="228"/>
      <c r="D82" s="228"/>
      <c r="E82" s="229"/>
      <c r="F82" s="229"/>
      <c r="G82" s="228"/>
      <c r="H82" s="122"/>
      <c r="BG82" s="122"/>
      <c r="BH82" s="122"/>
      <c r="BI82" s="135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R82" s="120"/>
      <c r="CS82" s="120"/>
    </row>
    <row r="83" spans="2:97" ht="15">
      <c r="B83" s="159"/>
      <c r="C83" s="228"/>
      <c r="D83" s="228"/>
      <c r="E83" s="229"/>
      <c r="F83" s="229"/>
      <c r="G83" s="228"/>
      <c r="H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35">
        <v>520</v>
      </c>
      <c r="CN83" s="93">
        <v>125000</v>
      </c>
      <c r="CR83" s="120"/>
      <c r="CS83" s="120"/>
    </row>
    <row r="84" spans="2:92" ht="15.75" thickBot="1">
      <c r="B84" s="159"/>
      <c r="C84" s="228"/>
      <c r="D84" s="228"/>
      <c r="E84" s="229"/>
      <c r="F84" s="229"/>
      <c r="G84" s="228"/>
      <c r="H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67">
        <v>550</v>
      </c>
      <c r="CN84" s="94">
        <v>200000</v>
      </c>
    </row>
    <row r="85" spans="2:91" ht="14.25">
      <c r="B85" s="159"/>
      <c r="C85" s="228"/>
      <c r="D85" s="228"/>
      <c r="E85" s="229"/>
      <c r="F85" s="229"/>
      <c r="G85" s="228"/>
      <c r="H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</row>
    <row r="86" spans="2:91" ht="12.75">
      <c r="B86" s="230"/>
      <c r="C86" s="230"/>
      <c r="D86" s="230"/>
      <c r="E86" s="230"/>
      <c r="F86" s="230"/>
      <c r="G86" s="230"/>
      <c r="H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</row>
    <row r="87" spans="2:91" ht="15.75">
      <c r="B87" s="230"/>
      <c r="C87" s="231"/>
      <c r="D87" s="231"/>
      <c r="E87" s="150"/>
      <c r="F87" s="150"/>
      <c r="G87" s="150"/>
      <c r="H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</row>
    <row r="88" spans="2:91" ht="15.75">
      <c r="B88" s="230"/>
      <c r="C88" s="231"/>
      <c r="D88" s="231"/>
      <c r="E88" s="150"/>
      <c r="F88" s="233"/>
      <c r="G88" s="124"/>
      <c r="H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</row>
    <row r="89" spans="2:91" ht="15.75">
      <c r="B89" s="108"/>
      <c r="C89" s="124"/>
      <c r="D89" s="124"/>
      <c r="E89" s="124"/>
      <c r="F89" s="124"/>
      <c r="G89" s="124"/>
      <c r="H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</row>
    <row r="90" spans="2:91" ht="15">
      <c r="B90" s="159"/>
      <c r="C90" s="119"/>
      <c r="D90" s="119"/>
      <c r="E90" s="234"/>
      <c r="F90" s="234"/>
      <c r="G90" s="234"/>
      <c r="H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</row>
    <row r="91" spans="2:91" ht="15">
      <c r="B91" s="159"/>
      <c r="C91" s="228"/>
      <c r="D91" s="119"/>
      <c r="E91" s="234"/>
      <c r="F91" s="234"/>
      <c r="G91" s="234"/>
      <c r="H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</row>
    <row r="92" spans="2:8" ht="15">
      <c r="B92" s="235"/>
      <c r="C92" s="228"/>
      <c r="D92" s="119"/>
      <c r="E92" s="234"/>
      <c r="F92" s="234"/>
      <c r="G92" s="234"/>
      <c r="H92" s="122"/>
    </row>
    <row r="93" spans="2:8" ht="15">
      <c r="B93" s="235"/>
      <c r="C93" s="228"/>
      <c r="D93" s="119"/>
      <c r="E93" s="234"/>
      <c r="F93" s="234"/>
      <c r="G93" s="234"/>
      <c r="H93" s="122"/>
    </row>
    <row r="94" spans="2:8" ht="15">
      <c r="B94" s="235"/>
      <c r="C94" s="228"/>
      <c r="D94" s="119"/>
      <c r="E94" s="234"/>
      <c r="F94" s="234"/>
      <c r="G94" s="234"/>
      <c r="H94" s="122"/>
    </row>
    <row r="95" spans="2:8" ht="15">
      <c r="B95" s="235"/>
      <c r="C95" s="228"/>
      <c r="D95" s="119"/>
      <c r="E95" s="234"/>
      <c r="F95" s="234"/>
      <c r="G95" s="234"/>
      <c r="H95" s="122"/>
    </row>
    <row r="96" spans="2:8" ht="15">
      <c r="B96" s="235"/>
      <c r="C96" s="228"/>
      <c r="D96" s="119"/>
      <c r="E96" s="234"/>
      <c r="F96" s="234"/>
      <c r="G96" s="234"/>
      <c r="H96" s="122"/>
    </row>
    <row r="97" spans="2:8" ht="15">
      <c r="B97" s="235"/>
      <c r="C97" s="228"/>
      <c r="D97" s="119"/>
      <c r="E97" s="234"/>
      <c r="F97" s="234"/>
      <c r="G97" s="234"/>
      <c r="H97" s="122"/>
    </row>
    <row r="98" spans="2:8" ht="12.75">
      <c r="B98" s="230"/>
      <c r="C98" s="230"/>
      <c r="D98" s="230"/>
      <c r="E98" s="230"/>
      <c r="F98" s="230"/>
      <c r="G98" s="230"/>
      <c r="H98" s="122"/>
    </row>
    <row r="99" spans="2:8" ht="12.75">
      <c r="B99" s="230"/>
      <c r="C99" s="230"/>
      <c r="D99" s="230"/>
      <c r="E99" s="230"/>
      <c r="F99" s="230"/>
      <c r="G99" s="230"/>
      <c r="H99" s="122"/>
    </row>
    <row r="100" spans="2:8" ht="15.75">
      <c r="B100" s="159"/>
      <c r="C100" s="119"/>
      <c r="D100" s="236"/>
      <c r="E100" s="236"/>
      <c r="F100" s="236"/>
      <c r="G100" s="236"/>
      <c r="H100" s="122"/>
    </row>
    <row r="101" spans="2:8" ht="15.75">
      <c r="B101" s="159"/>
      <c r="C101" s="119"/>
      <c r="D101" s="124"/>
      <c r="E101" s="119"/>
      <c r="F101" s="237"/>
      <c r="G101" s="150"/>
      <c r="H101" s="122"/>
    </row>
    <row r="102" spans="2:8" ht="15">
      <c r="B102" s="159"/>
      <c r="C102" s="238"/>
      <c r="D102" s="119"/>
      <c r="E102" s="119"/>
      <c r="F102" s="234"/>
      <c r="G102" s="234"/>
      <c r="H102" s="122"/>
    </row>
    <row r="103" spans="2:8" ht="15">
      <c r="B103" s="159"/>
      <c r="C103" s="238"/>
      <c r="D103" s="119"/>
      <c r="E103" s="119"/>
      <c r="F103" s="234"/>
      <c r="G103" s="234"/>
      <c r="H103" s="122"/>
    </row>
    <row r="104" spans="2:8" ht="12.75">
      <c r="B104" s="122"/>
      <c r="C104" s="122"/>
      <c r="D104" s="122"/>
      <c r="E104" s="122"/>
      <c r="F104" s="122"/>
      <c r="G104" s="122"/>
      <c r="H104" s="122"/>
    </row>
    <row r="105" spans="2:8" ht="12.75">
      <c r="B105" s="122"/>
      <c r="C105" s="122"/>
      <c r="D105" s="122"/>
      <c r="E105" s="122"/>
      <c r="F105" s="122"/>
      <c r="G105" s="122"/>
      <c r="H105" s="122"/>
    </row>
    <row r="106" spans="2:8" ht="12.75">
      <c r="B106" s="122"/>
      <c r="C106" s="122"/>
      <c r="D106" s="122"/>
      <c r="E106" s="122"/>
      <c r="F106" s="122"/>
      <c r="G106" s="122"/>
      <c r="H106" s="122"/>
    </row>
    <row r="107" spans="2:8" ht="12.75">
      <c r="B107" s="122"/>
      <c r="C107" s="122"/>
      <c r="D107" s="122"/>
      <c r="E107" s="122"/>
      <c r="F107" s="122"/>
      <c r="G107" s="122"/>
      <c r="H107" s="122"/>
    </row>
    <row r="108" spans="2:8" ht="12.75">
      <c r="B108" s="122"/>
      <c r="C108" s="122"/>
      <c r="D108" s="122"/>
      <c r="E108" s="122"/>
      <c r="F108" s="122"/>
      <c r="G108" s="122"/>
      <c r="H108" s="122"/>
    </row>
    <row r="109" spans="2:8" ht="12.75">
      <c r="B109" s="122"/>
      <c r="C109" s="122"/>
      <c r="D109" s="122"/>
      <c r="E109" s="122"/>
      <c r="F109" s="122"/>
      <c r="G109" s="122"/>
      <c r="H109" s="122"/>
    </row>
    <row r="110" spans="2:8" ht="12.75">
      <c r="B110" s="122"/>
      <c r="C110" s="122"/>
      <c r="D110" s="122"/>
      <c r="E110" s="122"/>
      <c r="F110" s="122"/>
      <c r="G110" s="122"/>
      <c r="H110" s="122"/>
    </row>
    <row r="111" spans="2:8" ht="12.75">
      <c r="B111" s="122"/>
      <c r="C111" s="122"/>
      <c r="D111" s="122"/>
      <c r="E111" s="122"/>
      <c r="F111" s="122"/>
      <c r="G111" s="122"/>
      <c r="H111" s="122"/>
    </row>
    <row r="112" spans="2:8" ht="12.75">
      <c r="B112" s="122"/>
      <c r="C112" s="122"/>
      <c r="D112" s="122"/>
      <c r="E112" s="122"/>
      <c r="F112" s="122"/>
      <c r="G112" s="122"/>
      <c r="H112" s="122"/>
    </row>
    <row r="113" spans="2:8" ht="12.75">
      <c r="B113" s="122"/>
      <c r="C113" s="122"/>
      <c r="D113" s="122"/>
      <c r="E113" s="122"/>
      <c r="F113" s="122"/>
      <c r="G113" s="122"/>
      <c r="H113" s="122"/>
    </row>
    <row r="114" spans="2:8" ht="12.75">
      <c r="B114" s="122"/>
      <c r="C114" s="122"/>
      <c r="D114" s="122"/>
      <c r="E114" s="122"/>
      <c r="F114" s="122"/>
      <c r="G114" s="122"/>
      <c r="H114" s="122"/>
    </row>
    <row r="115" spans="2:8" ht="12.75">
      <c r="B115" s="122"/>
      <c r="C115" s="122"/>
      <c r="D115" s="122"/>
      <c r="E115" s="122"/>
      <c r="F115" s="122"/>
      <c r="G115" s="122"/>
      <c r="H115" s="122"/>
    </row>
    <row r="116" spans="2:8" ht="12.75">
      <c r="B116" s="122"/>
      <c r="C116" s="122"/>
      <c r="D116" s="122"/>
      <c r="E116" s="122"/>
      <c r="F116" s="122"/>
      <c r="G116" s="122"/>
      <c r="H116" s="122"/>
    </row>
    <row r="117" spans="2:8" ht="12.75">
      <c r="B117" s="122"/>
      <c r="C117" s="122"/>
      <c r="D117" s="122"/>
      <c r="E117" s="122"/>
      <c r="F117" s="122"/>
      <c r="G117" s="122"/>
      <c r="H117" s="122"/>
    </row>
    <row r="118" spans="2:8" ht="12.75">
      <c r="B118" s="122"/>
      <c r="C118" s="122"/>
      <c r="D118" s="122"/>
      <c r="E118" s="122"/>
      <c r="F118" s="122"/>
      <c r="G118" s="122"/>
      <c r="H118" s="122"/>
    </row>
    <row r="119" spans="2:8" ht="12.75">
      <c r="B119" s="122"/>
      <c r="C119" s="122"/>
      <c r="D119" s="122"/>
      <c r="E119" s="122"/>
      <c r="F119" s="122"/>
      <c r="G119" s="122"/>
      <c r="H119" s="122"/>
    </row>
    <row r="120" spans="2:8" ht="12.75">
      <c r="B120" s="122"/>
      <c r="C120" s="122"/>
      <c r="D120" s="122"/>
      <c r="E120" s="122"/>
      <c r="F120" s="122"/>
      <c r="G120" s="122"/>
      <c r="H120" s="122"/>
    </row>
  </sheetData>
  <mergeCells count="66">
    <mergeCell ref="BZ8:CA8"/>
    <mergeCell ref="CB8:CC8"/>
    <mergeCell ref="BT10:BT14"/>
    <mergeCell ref="BT15:BT23"/>
    <mergeCell ref="BG56:BH56"/>
    <mergeCell ref="BG50:BG55"/>
    <mergeCell ref="BG44:BH44"/>
    <mergeCell ref="BT8:BU8"/>
    <mergeCell ref="BT24:BT30"/>
    <mergeCell ref="BH27:BI27"/>
    <mergeCell ref="BJ27:BK27"/>
    <mergeCell ref="BK44:BL44"/>
    <mergeCell ref="BI44:BJ44"/>
    <mergeCell ref="T30:W30"/>
    <mergeCell ref="T31:W31"/>
    <mergeCell ref="T32:W32"/>
    <mergeCell ref="AU6:BD7"/>
    <mergeCell ref="AU8:AV8"/>
    <mergeCell ref="BA8:BB8"/>
    <mergeCell ref="BC8:BD8"/>
    <mergeCell ref="AU10:AU14"/>
    <mergeCell ref="AU15:AU23"/>
    <mergeCell ref="AU24:AU30"/>
    <mergeCell ref="R8:R12"/>
    <mergeCell ref="R13:R21"/>
    <mergeCell ref="R22:R28"/>
    <mergeCell ref="R30:R32"/>
    <mergeCell ref="R4:AA5"/>
    <mergeCell ref="R6:S6"/>
    <mergeCell ref="X6:Y6"/>
    <mergeCell ref="Z6:AA6"/>
    <mergeCell ref="B4:L5"/>
    <mergeCell ref="B6:C6"/>
    <mergeCell ref="H6:I6"/>
    <mergeCell ref="J6:K6"/>
    <mergeCell ref="AE7:AF7"/>
    <mergeCell ref="AK7:AL7"/>
    <mergeCell ref="AE23:AE29"/>
    <mergeCell ref="AE31:AE33"/>
    <mergeCell ref="AE9:AE13"/>
    <mergeCell ref="AE14:AE22"/>
    <mergeCell ref="B98:G99"/>
    <mergeCell ref="D100:G100"/>
    <mergeCell ref="B86:G86"/>
    <mergeCell ref="B87:B88"/>
    <mergeCell ref="B49:G49"/>
    <mergeCell ref="B58:G58"/>
    <mergeCell ref="C87:C88"/>
    <mergeCell ref="D87:D88"/>
    <mergeCell ref="B59:B60"/>
    <mergeCell ref="C59:C60"/>
    <mergeCell ref="D59:D60"/>
    <mergeCell ref="B8:B12"/>
    <mergeCell ref="B13:B21"/>
    <mergeCell ref="B22:B28"/>
    <mergeCell ref="B30:B32"/>
    <mergeCell ref="BG61:BG80"/>
    <mergeCell ref="BT6:CC7"/>
    <mergeCell ref="CV79:CW79"/>
    <mergeCell ref="AG31:AJ31"/>
    <mergeCell ref="AG32:AJ32"/>
    <mergeCell ref="AG33:AJ33"/>
    <mergeCell ref="BX32:BX37"/>
    <mergeCell ref="BX38:BY38"/>
    <mergeCell ref="AE5:AN6"/>
    <mergeCell ref="AM7:AN7"/>
  </mergeCells>
  <printOptions/>
  <pageMargins left="0.9055118110236221" right="1.1811023622047245" top="1.5748031496062993" bottom="1.5748031496062993" header="0" footer="0"/>
  <pageSetup horizontalDpi="300" verticalDpi="300" orientation="portrait" paperSize="9" scale="65" r:id="rId1"/>
  <headerFooter alignWithMargins="0">
    <oddFooter>&amp;LRICARDO ARIAS&amp;CANALISIS DEL SISTEMA DE DISTRIBUCIÓN DE VAPOR&amp;RESPOL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Arias</dc:creator>
  <cp:keywords/>
  <dc:description/>
  <cp:lastModifiedBy>RICARDO ARIAS</cp:lastModifiedBy>
  <cp:lastPrinted>2003-06-11T17:35:03Z</cp:lastPrinted>
  <dcterms:created xsi:type="dcterms:W3CDTF">2002-11-19T00:28:04Z</dcterms:created>
  <dcterms:modified xsi:type="dcterms:W3CDTF">2003-06-12T15:30:40Z</dcterms:modified>
  <cp:category/>
  <cp:version/>
  <cp:contentType/>
  <cp:contentStatus/>
</cp:coreProperties>
</file>