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0" yWindow="300" windowWidth="15480" windowHeight="8505" tabRatio="822"/>
  </bookViews>
  <sheets>
    <sheet name="FINANCIERA" sheetId="10" r:id="rId1"/>
    <sheet name="Graf.Incremento Fact." sheetId="17" r:id="rId2"/>
    <sheet name="Graf. % Variación Presupuesto" sheetId="19" r:id="rId3"/>
  </sheets>
  <calcPr calcId="125725"/>
</workbook>
</file>

<file path=xl/calcChain.xml><?xml version="1.0" encoding="utf-8"?>
<calcChain xmlns="http://schemas.openxmlformats.org/spreadsheetml/2006/main">
  <c r="F13" i="19"/>
  <c r="O12" i="10" s="1"/>
  <c r="G13" i="19"/>
  <c r="P12" i="10" s="1"/>
  <c r="H13" i="19"/>
  <c r="Q12" i="10" s="1"/>
  <c r="I13" i="19"/>
  <c r="R12" i="10" s="1"/>
  <c r="J13" i="19"/>
  <c r="S12" i="10" s="1"/>
  <c r="K13" i="19"/>
  <c r="T12" i="10" s="1"/>
  <c r="L13" i="19"/>
  <c r="U12" i="10" s="1"/>
  <c r="M13" i="19"/>
  <c r="V12" i="10" s="1"/>
  <c r="N13" i="19"/>
  <c r="W12" i="10" s="1"/>
  <c r="E11" i="19"/>
  <c r="E13" s="1"/>
  <c r="N12" i="10" s="1"/>
  <c r="D11" i="19"/>
  <c r="D13" s="1"/>
  <c r="M12" i="10" s="1"/>
  <c r="C11" i="19"/>
  <c r="C13" s="1"/>
  <c r="L12" i="10" s="1"/>
  <c r="E11" i="17"/>
  <c r="F11"/>
  <c r="G11"/>
  <c r="H11"/>
  <c r="I11"/>
  <c r="J11"/>
  <c r="K11"/>
  <c r="L11"/>
  <c r="M11"/>
  <c r="N11"/>
  <c r="D11"/>
  <c r="X11" i="10"/>
  <c r="D8" i="19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N9"/>
  <c r="D10"/>
  <c r="E10"/>
  <c r="F10"/>
  <c r="G10"/>
  <c r="H10"/>
  <c r="I10"/>
  <c r="J10"/>
  <c r="K10"/>
  <c r="L10"/>
  <c r="M10"/>
  <c r="N10"/>
  <c r="C10"/>
  <c r="C9"/>
  <c r="C8"/>
  <c r="B5"/>
  <c r="N7"/>
  <c r="M7"/>
  <c r="L7"/>
  <c r="K7"/>
  <c r="J7"/>
  <c r="I7"/>
  <c r="H7"/>
  <c r="G7"/>
  <c r="F7"/>
  <c r="E7"/>
  <c r="D7"/>
  <c r="C7"/>
  <c r="D7" i="17"/>
  <c r="E7"/>
  <c r="F7"/>
  <c r="G7"/>
  <c r="H7"/>
  <c r="I7"/>
  <c r="J7"/>
  <c r="K7"/>
  <c r="L7"/>
  <c r="M7"/>
  <c r="N7"/>
  <c r="D8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N9"/>
  <c r="C9"/>
  <c r="C8"/>
  <c r="C7"/>
  <c r="C11"/>
  <c r="D6"/>
  <c r="E6"/>
  <c r="F6"/>
  <c r="G6"/>
  <c r="H6"/>
  <c r="I6"/>
  <c r="J6"/>
  <c r="K6"/>
  <c r="L6"/>
  <c r="M6"/>
  <c r="N6"/>
  <c r="C6"/>
  <c r="B4"/>
  <c r="C12" i="10"/>
  <c r="X12" l="1"/>
</calcChain>
</file>

<file path=xl/sharedStrings.xml><?xml version="1.0" encoding="utf-8"?>
<sst xmlns="http://schemas.openxmlformats.org/spreadsheetml/2006/main" count="112" uniqueCount="59">
  <si>
    <t xml:space="preserve">INDICADORES  </t>
  </si>
  <si>
    <t xml:space="preserve">FECHA VIGENCIA </t>
  </si>
  <si>
    <t>Unidad</t>
  </si>
  <si>
    <t>Meta</t>
  </si>
  <si>
    <t>PERIOCIDAD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</si>
  <si>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</si>
  <si>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</si>
  <si>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</si>
  <si>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</si>
  <si>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</si>
  <si>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</si>
  <si>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</si>
  <si>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</si>
  <si>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</si>
  <si>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</si>
  <si>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-</t>
  </si>
  <si>
    <t>Logro Actual</t>
  </si>
  <si>
    <t>PERSPECTIVA</t>
  </si>
  <si>
    <t>OBJETIVO ESTRATEGICO</t>
  </si>
  <si>
    <t>FINANCIERA</t>
  </si>
  <si>
    <t>%</t>
  </si>
  <si>
    <t>Mensual</t>
  </si>
  <si>
    <t xml:space="preserve">TABLERO DE CONTROL </t>
  </si>
  <si>
    <t>TIPO DE INDICADOR</t>
  </si>
  <si>
    <t>MÉTRICA</t>
  </si>
  <si>
    <t>Aumentar la facturación del servicio en un 10% anual</t>
  </si>
  <si>
    <t>Cumplir el presupuesto de gastos en un 100%</t>
  </si>
  <si>
    <t>% de incremento de la facturación</t>
  </si>
  <si>
    <r>
      <rPr>
        <i/>
        <u/>
        <sz val="10"/>
        <color indexed="8"/>
        <rFont val="Calibri"/>
        <family val="2"/>
        <scheme val="minor"/>
      </rPr>
      <t xml:space="preserve">Hasta Dic. 2010:  </t>
    </r>
    <r>
      <rPr>
        <sz val="10"/>
        <color indexed="8"/>
        <rFont val="Calibri"/>
        <family val="2"/>
        <scheme val="minor"/>
      </rPr>
      <t xml:space="preserve">       [(Mes actual- Mes anterior)/ Mes anterior ] * 100%
</t>
    </r>
    <r>
      <rPr>
        <i/>
        <u/>
        <sz val="10"/>
        <color indexed="8"/>
        <rFont val="Calibri"/>
        <family val="2"/>
        <scheme val="minor"/>
      </rPr>
      <t xml:space="preserve">2011: </t>
    </r>
    <r>
      <rPr>
        <sz val="10"/>
        <color indexed="8"/>
        <rFont val="Calibri"/>
        <family val="2"/>
        <scheme val="minor"/>
      </rPr>
      <t>[(Mes actual año en curso- Mes actual año anterior)/Mes actual año anterior]*100%</t>
    </r>
  </si>
  <si>
    <t>Min</t>
  </si>
  <si>
    <t>Max</t>
  </si>
  <si>
    <t>% de variación del presupuesto de gastos</t>
  </si>
  <si>
    <t>[(Gastos proyectados -Gastos realizados)/Gastos proyectados]*100%</t>
  </si>
  <si>
    <t>NOV</t>
  </si>
  <si>
    <t>DIC</t>
  </si>
  <si>
    <t>Máximo</t>
  </si>
  <si>
    <t>Mínimo</t>
  </si>
  <si>
    <t>I TRIM</t>
  </si>
  <si>
    <t>II TRIM</t>
  </si>
  <si>
    <t>III TRIM</t>
  </si>
  <si>
    <t>IV TRIM</t>
  </si>
  <si>
    <t>I SEMESTRE</t>
  </si>
  <si>
    <t>II SEMESTRE</t>
  </si>
  <si>
    <t>NO CONFORME :</t>
  </si>
  <si>
    <t>CONFORME :</t>
  </si>
  <si>
    <t>EXCEPCIONAL :</t>
  </si>
  <si>
    <t>&lt; %8</t>
  </si>
  <si>
    <t>8%-10%</t>
  </si>
  <si>
    <t>&gt; %10</t>
  </si>
  <si>
    <t>&gt; % 5 ; &lt; -5%</t>
  </si>
  <si>
    <t>-5%  hasta  5%</t>
  </si>
  <si>
    <t>= 0%</t>
  </si>
  <si>
    <t>$ Ventas</t>
  </si>
  <si>
    <t>Gastos Reales</t>
  </si>
  <si>
    <t>Gastos Presupuestados</t>
  </si>
  <si>
    <t>(+)</t>
  </si>
  <si>
    <t>Fecha de Actualización:</t>
  </si>
  <si>
    <t>ANUAL</t>
  </si>
  <si>
    <t>Gráficos del Tablero de Control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</si>
</sst>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409]d\-mmm\-yy;@"/>
  </numFmts>
  <fonts count="38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u/>
      <sz val="10"/>
      <color indexed="8"/>
      <name val="Calibri"/>
      <family val="2"/>
      <scheme val="minor"/>
    </font>
    <font>
      <b/>
      <sz val="20"/>
      <name val="Arial"/>
      <family val="2"/>
    </font>
    <font>
      <b/>
      <sz val="12"/>
      <color theme="0"/>
      <name val="Arial"/>
      <family val="2"/>
    </font>
    <font>
      <sz val="12"/>
      <color rgb="FF000000"/>
      <name val="Calibri"/>
      <family val="2"/>
      <scheme val="minor"/>
    </font>
    <font>
      <sz val="12"/>
      <color rgb="FFFF0000"/>
      <name val="Arial"/>
      <family val="2"/>
    </font>
    <font>
      <sz val="12"/>
      <color rgb="FF002060"/>
      <name val="Arial"/>
      <family val="2"/>
    </font>
    <font>
      <sz val="12"/>
      <color rgb="FF008000"/>
      <name val="Arial"/>
      <family val="2"/>
    </font>
    <font>
      <b/>
      <sz val="10"/>
      <name val="Palatino Linotype"/>
      <family val="1"/>
    </font>
    <font>
      <sz val="10"/>
      <name val="Palatino Linotype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10"/>
      <color rgb="FF008000"/>
      <name val="Arial"/>
      <family val="2"/>
    </font>
    <font>
      <b/>
      <sz val="11"/>
      <color theme="0"/>
      <name val="Arial"/>
      <family val="2"/>
    </font>
    <font>
      <sz val="14"/>
      <name val="Calibri"/>
      <family val="2"/>
      <scheme val="minor"/>
    </font>
    <font>
      <u/>
      <sz val="14"/>
      <color theme="10"/>
      <name val="Calibri"/>
      <family val="2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1" fillId="0" borderId="0" xfId="0" applyFont="1"/>
    <xf numFmtId="0" fontId="3" fillId="0" borderId="0" xfId="0" applyFont="1"/>
    <xf numFmtId="49" fontId="1" fillId="2" borderId="0" xfId="0" applyNumberFormat="1" applyFont="1" applyFill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17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14" fontId="7" fillId="0" borderId="0" xfId="0" applyNumberFormat="1" applyFont="1" applyAlignment="1">
      <alignment vertical="center"/>
    </xf>
    <xf numFmtId="0" fontId="7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17" fontId="8" fillId="0" borderId="8" xfId="0" applyNumberFormat="1" applyFont="1" applyBorder="1" applyAlignment="1">
      <alignment horizontal="center" vertical="center" wrapText="1"/>
    </xf>
    <xf numFmtId="10" fontId="10" fillId="0" borderId="8" xfId="2" applyNumberFormat="1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textRotation="90"/>
    </xf>
    <xf numFmtId="0" fontId="7" fillId="0" borderId="0" xfId="0" applyFont="1" applyAlignment="1">
      <alignment vertical="center" wrapText="1"/>
    </xf>
    <xf numFmtId="0" fontId="14" fillId="8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Border="1"/>
    <xf numFmtId="0" fontId="1" fillId="9" borderId="6" xfId="0" applyFont="1" applyFill="1" applyBorder="1" applyAlignment="1">
      <alignment horizontal="center"/>
    </xf>
    <xf numFmtId="0" fontId="15" fillId="7" borderId="6" xfId="0" quotePrefix="1" applyFont="1" applyFill="1" applyBorder="1"/>
    <xf numFmtId="0" fontId="3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5" fillId="7" borderId="6" xfId="0" applyFont="1" applyFill="1" applyBorder="1"/>
    <xf numFmtId="9" fontId="16" fillId="0" borderId="14" xfId="2" applyFont="1" applyBorder="1" applyAlignment="1">
      <alignment horizontal="center"/>
    </xf>
    <xf numFmtId="9" fontId="17" fillId="0" borderId="3" xfId="2" applyFont="1" applyFill="1" applyBorder="1" applyAlignment="1">
      <alignment horizontal="center"/>
    </xf>
    <xf numFmtId="0" fontId="2" fillId="9" borderId="6" xfId="0" quotePrefix="1" applyFont="1" applyFill="1" applyBorder="1" applyAlignment="1">
      <alignment horizontal="center"/>
    </xf>
    <xf numFmtId="0" fontId="7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3" fillId="0" borderId="19" xfId="0" applyFont="1" applyBorder="1"/>
    <xf numFmtId="9" fontId="18" fillId="11" borderId="20" xfId="2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16" fillId="0" borderId="21" xfId="2" applyFont="1" applyBorder="1" applyAlignment="1">
      <alignment horizontal="center"/>
    </xf>
    <xf numFmtId="9" fontId="17" fillId="0" borderId="19" xfId="2" applyFont="1" applyFill="1" applyBorder="1" applyAlignment="1">
      <alignment horizontal="center"/>
    </xf>
    <xf numFmtId="9" fontId="18" fillId="11" borderId="22" xfId="2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9" fontId="16" fillId="0" borderId="24" xfId="2" applyFont="1" applyBorder="1" applyAlignment="1">
      <alignment horizontal="center"/>
    </xf>
    <xf numFmtId="9" fontId="17" fillId="0" borderId="25" xfId="2" applyFont="1" applyFill="1" applyBorder="1" applyAlignment="1">
      <alignment horizontal="center"/>
    </xf>
    <xf numFmtId="9" fontId="18" fillId="11" borderId="13" xfId="2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9" fontId="16" fillId="0" borderId="0" xfId="2" applyFont="1" applyBorder="1" applyAlignment="1">
      <alignment horizontal="center"/>
    </xf>
    <xf numFmtId="9" fontId="17" fillId="0" borderId="26" xfId="2" applyFont="1" applyFill="1" applyBorder="1" applyAlignment="1">
      <alignment horizontal="center"/>
    </xf>
    <xf numFmtId="9" fontId="18" fillId="11" borderId="12" xfId="2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vertical="center"/>
    </xf>
    <xf numFmtId="10" fontId="8" fillId="0" borderId="0" xfId="2" applyNumberFormat="1" applyFont="1" applyAlignment="1">
      <alignment horizontal="center" vertical="center"/>
    </xf>
    <xf numFmtId="164" fontId="1" fillId="0" borderId="0" xfId="0" applyNumberFormat="1" applyFont="1"/>
    <xf numFmtId="164" fontId="8" fillId="0" borderId="27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" fillId="0" borderId="15" xfId="0" applyFont="1" applyBorder="1"/>
    <xf numFmtId="164" fontId="8" fillId="0" borderId="29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/>
    <xf numFmtId="9" fontId="26" fillId="0" borderId="14" xfId="2" applyFont="1" applyBorder="1" applyAlignment="1">
      <alignment horizontal="center"/>
    </xf>
    <xf numFmtId="0" fontId="25" fillId="0" borderId="3" xfId="0" applyFont="1" applyBorder="1"/>
    <xf numFmtId="9" fontId="27" fillId="0" borderId="3" xfId="2" applyFont="1" applyFill="1" applyBorder="1" applyAlignment="1">
      <alignment horizontal="center"/>
    </xf>
    <xf numFmtId="9" fontId="28" fillId="11" borderId="20" xfId="2" applyFont="1" applyFill="1" applyBorder="1" applyAlignment="1">
      <alignment horizontal="center"/>
    </xf>
    <xf numFmtId="0" fontId="29" fillId="8" borderId="5" xfId="0" applyFont="1" applyFill="1" applyBorder="1" applyAlignment="1">
      <alignment horizontal="center"/>
    </xf>
    <xf numFmtId="0" fontId="30" fillId="0" borderId="16" xfId="0" applyNumberFormat="1" applyFont="1" applyBorder="1" applyAlignment="1">
      <alignment horizontal="center" vertical="center" wrapText="1"/>
    </xf>
    <xf numFmtId="0" fontId="30" fillId="0" borderId="8" xfId="0" applyNumberFormat="1" applyFont="1" applyBorder="1" applyAlignment="1">
      <alignment horizontal="center" vertical="center" wrapText="1"/>
    </xf>
    <xf numFmtId="0" fontId="31" fillId="0" borderId="8" xfId="1" applyFont="1" applyBorder="1" applyAlignment="1" applyProtection="1">
      <alignment horizontal="left" vertical="center" wrapText="1"/>
    </xf>
    <xf numFmtId="9" fontId="32" fillId="0" borderId="8" xfId="2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10" fontId="33" fillId="0" borderId="8" xfId="2" applyNumberFormat="1" applyFont="1" applyBorder="1" applyAlignment="1">
      <alignment horizontal="center" vertical="center" wrapText="1"/>
    </xf>
    <xf numFmtId="9" fontId="34" fillId="0" borderId="8" xfId="2" applyFont="1" applyBorder="1" applyAlignment="1">
      <alignment horizontal="center" vertical="center" wrapText="1"/>
    </xf>
    <xf numFmtId="10" fontId="35" fillId="0" borderId="8" xfId="2" applyNumberFormat="1" applyFont="1" applyBorder="1" applyAlignment="1">
      <alignment horizontal="center" vertical="center" wrapText="1"/>
    </xf>
    <xf numFmtId="10" fontId="33" fillId="8" borderId="8" xfId="2" applyNumberFormat="1" applyFont="1" applyFill="1" applyBorder="1" applyAlignment="1">
      <alignment horizontal="center" vertical="center" wrapText="1"/>
    </xf>
    <xf numFmtId="9" fontId="36" fillId="8" borderId="23" xfId="2" applyFont="1" applyFill="1" applyBorder="1" applyAlignment="1">
      <alignment horizontal="center"/>
    </xf>
    <xf numFmtId="10" fontId="37" fillId="8" borderId="15" xfId="2" applyNumberFormat="1" applyFont="1" applyFill="1" applyBorder="1" applyAlignment="1">
      <alignment horizontal="center"/>
    </xf>
    <xf numFmtId="10" fontId="36" fillId="8" borderId="15" xfId="2" applyNumberFormat="1" applyFont="1" applyFill="1" applyBorder="1" applyAlignment="1">
      <alignment horizontal="center"/>
    </xf>
    <xf numFmtId="0" fontId="37" fillId="8" borderId="6" xfId="0" applyFont="1" applyFill="1" applyBorder="1"/>
    <xf numFmtId="10" fontId="14" fillId="8" borderId="23" xfId="2" applyNumberFormat="1" applyFont="1" applyFill="1" applyBorder="1" applyAlignment="1">
      <alignment horizontal="center"/>
    </xf>
    <xf numFmtId="10" fontId="3" fillId="9" borderId="23" xfId="2" applyNumberFormat="1" applyFont="1" applyFill="1" applyBorder="1" applyAlignment="1">
      <alignment horizontal="center"/>
    </xf>
    <xf numFmtId="0" fontId="29" fillId="8" borderId="6" xfId="0" applyFont="1" applyFill="1" applyBorder="1"/>
    <xf numFmtId="0" fontId="22" fillId="11" borderId="5" xfId="0" applyFont="1" applyFill="1" applyBorder="1" applyAlignment="1">
      <alignment horizontal="center" vertical="center"/>
    </xf>
    <xf numFmtId="0" fontId="22" fillId="11" borderId="7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textRotation="90"/>
    </xf>
    <xf numFmtId="0" fontId="11" fillId="4" borderId="17" xfId="0" applyFont="1" applyFill="1" applyBorder="1" applyAlignment="1">
      <alignment horizontal="center" vertical="center" textRotation="90"/>
    </xf>
    <xf numFmtId="0" fontId="11" fillId="4" borderId="18" xfId="0" applyFont="1" applyFill="1" applyBorder="1" applyAlignment="1">
      <alignment horizontal="center" vertical="center" textRotation="90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textRotation="90"/>
    </xf>
    <xf numFmtId="0" fontId="7" fillId="6" borderId="17" xfId="0" applyFont="1" applyFill="1" applyBorder="1" applyAlignment="1">
      <alignment horizontal="center" vertical="center" textRotation="90"/>
    </xf>
    <xf numFmtId="0" fontId="7" fillId="6" borderId="18" xfId="0" applyFont="1" applyFill="1" applyBorder="1" applyAlignment="1">
      <alignment horizontal="center" vertical="center" textRotation="90"/>
    </xf>
    <xf numFmtId="0" fontId="7" fillId="0" borderId="8" xfId="0" applyNumberFormat="1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24" fillId="9" borderId="5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Porcentual" xfId="2" builtinId="5"/>
  </cellStyles>
  <dxfs count="15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6271616"/>
        <c:axId val="76273152"/>
      </c:lineChart>
      <c:catAx>
        <c:axId val="762716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273152"/>
        <c:crosses val="autoZero"/>
        <c:auto val="1"/>
        <c:lblAlgn val="ctr"/>
        <c:lblOffset val="100"/>
        <c:tickLblSkip val="1"/>
        <c:tickMarkSkip val="1"/>
      </c:catAx>
      <c:valAx>
        <c:axId val="762731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271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6312960"/>
        <c:axId val="76314496"/>
      </c:lineChart>
      <c:catAx>
        <c:axId val="76312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314496"/>
        <c:crosses val="autoZero"/>
        <c:auto val="1"/>
        <c:lblAlgn val="ctr"/>
        <c:lblOffset val="100"/>
        <c:tickLblSkip val="1"/>
        <c:tickMarkSkip val="1"/>
      </c:catAx>
      <c:valAx>
        <c:axId val="763144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312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46695168"/>
        <c:axId val="46696704"/>
      </c:lineChart>
      <c:catAx>
        <c:axId val="46695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6696704"/>
        <c:crosses val="autoZero"/>
        <c:auto val="1"/>
        <c:lblAlgn val="ctr"/>
        <c:lblOffset val="100"/>
        <c:tickLblSkip val="1"/>
        <c:tickMarkSkip val="1"/>
      </c:catAx>
      <c:valAx>
        <c:axId val="46696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6695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76358784"/>
        <c:axId val="76360320"/>
      </c:lineChart>
      <c:catAx>
        <c:axId val="76358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360320"/>
        <c:crosses val="autoZero"/>
        <c:auto val="1"/>
        <c:lblAlgn val="ctr"/>
        <c:lblOffset val="100"/>
        <c:tickLblSkip val="1"/>
        <c:tickMarkSkip val="1"/>
      </c:catAx>
      <c:valAx>
        <c:axId val="763603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6358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389" r="0.75000000000000389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'Graf.Incremento Fact.'!$B$7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t"/>
            <c:showVal val="1"/>
          </c:dLbls>
          <c:cat>
            <c:strRef>
              <c:f>'Graf.Incremento Fact.'!$C$6:$N$6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'Graf.Incremento Fact.'!$C$7:$N$7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'Graf.Incremento Fact.'!$B$8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b"/>
            <c:showVal val="1"/>
          </c:dLbls>
          <c:cat>
            <c:strRef>
              <c:f>'Graf.Incremento Fact.'!$C$6:$N$6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'Graf.Incremento Fact.'!$C$8:$N$8</c:f>
              <c:numCache>
                <c:formatCode>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</c:numCache>
            </c:numRef>
          </c:val>
        </c:ser>
        <c:ser>
          <c:idx val="3"/>
          <c:order val="2"/>
          <c:tx>
            <c:strRef>
              <c:f>'Graf.Incremento Fact.'!$B$11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053426338589322E-3"/>
                  <c:y val="1.545292034450796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dLblPos val="t"/>
            <c:showVal val="1"/>
          </c:dLbls>
          <c:trendline>
            <c:name>Tendencia</c:name>
            <c:spPr>
              <a:ln>
                <a:solidFill>
                  <a:schemeClr val="accent6">
                    <a:lumMod val="75000"/>
                  </a:schemeClr>
                </a:solidFill>
                <a:prstDash val="dashDot"/>
              </a:ln>
            </c:spPr>
            <c:trendlineType val="linear"/>
          </c:trendline>
          <c:cat>
            <c:strRef>
              <c:f>'Graf.Incremento Fact.'!$C$6:$N$6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'Graf.Incremento Fact.'!$C$11:$N$11</c:f>
              <c:numCache>
                <c:formatCode>0.00%</c:formatCode>
                <c:ptCount val="12"/>
                <c:pt idx="0" formatCode="0%">
                  <c:v>0</c:v>
                </c:pt>
                <c:pt idx="1">
                  <c:v>-0.13032094759746124</c:v>
                </c:pt>
                <c:pt idx="2">
                  <c:v>0.36673952028258627</c:v>
                </c:pt>
                <c:pt idx="3">
                  <c:v>0.41238338300747318</c:v>
                </c:pt>
                <c:pt idx="4">
                  <c:v>1.5760626288140615E-2</c:v>
                </c:pt>
                <c:pt idx="5">
                  <c:v>6.713862795129099E-3</c:v>
                </c:pt>
                <c:pt idx="6">
                  <c:v>0.13196560644823116</c:v>
                </c:pt>
                <c:pt idx="7">
                  <c:v>0.14800927138760275</c:v>
                </c:pt>
                <c:pt idx="8">
                  <c:v>3.988021322360541E-2</c:v>
                </c:pt>
                <c:pt idx="9">
                  <c:v>2.6258025380679641E-2</c:v>
                </c:pt>
                <c:pt idx="10">
                  <c:v>-1.4855990720599406E-2</c:v>
                </c:pt>
                <c:pt idx="11">
                  <c:v>4.9694002447980362E-2</c:v>
                </c:pt>
              </c:numCache>
            </c:numRef>
          </c:val>
        </c:ser>
        <c:marker val="1"/>
        <c:axId val="78276096"/>
        <c:axId val="78277632"/>
      </c:lineChart>
      <c:catAx>
        <c:axId val="782760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8277632"/>
        <c:crosses val="autoZero"/>
        <c:auto val="1"/>
        <c:lblAlgn val="ctr"/>
        <c:lblOffset val="100"/>
      </c:catAx>
      <c:valAx>
        <c:axId val="78277632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8276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txPr>
        <a:bodyPr/>
        <a:lstStyle/>
        <a:p>
          <a:pPr>
            <a:defRPr lang="es-ES"/>
          </a:pPr>
          <a:endParaRPr lang="es-EC"/>
        </a:p>
      </c:txPr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8883456"/>
        <c:axId val="78193024"/>
      </c:lineChart>
      <c:catAx>
        <c:axId val="78883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193024"/>
        <c:crosses val="autoZero"/>
        <c:auto val="1"/>
        <c:lblAlgn val="ctr"/>
        <c:lblOffset val="100"/>
        <c:tickLblSkip val="1"/>
        <c:tickMarkSkip val="1"/>
      </c:catAx>
      <c:valAx>
        <c:axId val="7819302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883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EC"/>
  <c:chart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</c:ser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</c:ser>
        <c:dLbls>
          <c:showVal val="1"/>
        </c:dLbls>
        <c:marker val="1"/>
        <c:axId val="78216192"/>
        <c:axId val="78226176"/>
      </c:lineChart>
      <c:catAx>
        <c:axId val="782161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226176"/>
        <c:crosses val="autoZero"/>
        <c:auto val="1"/>
        <c:lblAlgn val="ctr"/>
        <c:lblOffset val="100"/>
        <c:tickLblSkip val="1"/>
        <c:tickMarkSkip val="1"/>
      </c:catAx>
      <c:valAx>
        <c:axId val="782261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216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33" r="0.75000000000000433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78982528"/>
        <c:axId val="79000704"/>
      </c:lineChart>
      <c:catAx>
        <c:axId val="78982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000704"/>
        <c:crosses val="autoZero"/>
        <c:auto val="1"/>
        <c:lblAlgn val="ctr"/>
        <c:lblOffset val="100"/>
        <c:tickLblSkip val="1"/>
        <c:tickMarkSkip val="1"/>
      </c:catAx>
      <c:valAx>
        <c:axId val="79000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8982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trendline>
            <c:name>Tendencia</c:name>
            <c:spPr>
              <a:ln w="25400">
                <a:solidFill>
                  <a:srgbClr val="0000FF"/>
                </a:solidFill>
                <a:prstDash val="lgDashDot"/>
              </a:ln>
            </c:spPr>
            <c:trendlineType val="linear"/>
          </c:trendline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Val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79069184"/>
        <c:axId val="79070720"/>
      </c:lineChart>
      <c:catAx>
        <c:axId val="790691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070720"/>
        <c:crosses val="autoZero"/>
        <c:auto val="1"/>
        <c:lblAlgn val="ctr"/>
        <c:lblOffset val="100"/>
        <c:tickLblSkip val="1"/>
        <c:tickMarkSkip val="1"/>
      </c:catAx>
      <c:valAx>
        <c:axId val="790707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069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411" r="0.75000000000000411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lineChart>
        <c:grouping val="standard"/>
        <c:ser>
          <c:idx val="0"/>
          <c:order val="0"/>
          <c:tx>
            <c:strRef>
              <c:f>'Graf. % Variación Presupuesto'!$B$8</c:f>
              <c:strCache>
                <c:ptCount val="1"/>
                <c:pt idx="0">
                  <c:v>Máximo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square"/>
            <c:size val="5"/>
            <c:spPr>
              <a:solidFill>
                <a:srgbClr val="00FF00"/>
              </a:solidFill>
            </c:spPr>
          </c:marker>
          <c:dLbls>
            <c:dLbl>
              <c:idx val="10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t"/>
            <c:showVal val="1"/>
          </c:dLbls>
          <c:cat>
            <c:strRef>
              <c:f>'Graf. % Variación Presupuesto'!$C$7:$N$7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'Graf. % Variación Presupuesto'!$C$8:$N$8</c:f>
              <c:numCache>
                <c:formatCode>0%</c:formatCode>
                <c:ptCount val="12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'Graf. % Variación Presupuesto'!$B$9</c:f>
              <c:strCache>
                <c:ptCount val="1"/>
                <c:pt idx="0">
                  <c:v>Mínimo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b"/>
            <c:showVal val="1"/>
          </c:dLbls>
          <c:cat>
            <c:strRef>
              <c:f>'Graf. % Variación Presupuesto'!$C$7:$N$7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'Graf. % Variación Presupuesto'!$C$9:$N$9</c:f>
              <c:numCache>
                <c:formatCode>0%</c:formatCode>
                <c:ptCount val="12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-0.05</c:v>
                </c:pt>
                <c:pt idx="10">
                  <c:v>-0.05</c:v>
                </c:pt>
                <c:pt idx="11">
                  <c:v>-0.05</c:v>
                </c:pt>
              </c:numCache>
            </c:numRef>
          </c:val>
        </c:ser>
        <c:ser>
          <c:idx val="3"/>
          <c:order val="2"/>
          <c:tx>
            <c:strRef>
              <c:f>'Graf. % Variación Presupuesto'!$B$13</c:f>
              <c:strCache>
                <c:ptCount val="1"/>
                <c:pt idx="0">
                  <c:v>Logro Actual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dLbl>
              <c:idx val="3"/>
              <c:layout>
                <c:manualLayout>
                  <c:x val="-4.5472892782051451E-3"/>
                  <c:y val="7.700051822003391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7.6077330425510124E-3"/>
                  <c:y val="1.136277449872955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7782734973403642E-2"/>
                  <c:y val="-5.0032255879226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9.1073504870804699E-3"/>
                  <c:y val="-2.892400275807257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4666181824962831E-3"/>
                  <c:y val="2.3069263135802778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6.0469067227346468E-3"/>
                  <c:y val="-1.79366998698537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7.067054644183249E-3"/>
                  <c:y val="-2.1599134165926754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dLblPos val="b"/>
            <c:showVal val="1"/>
          </c:dLbls>
          <c:trendline>
            <c:name>Tendencia</c:name>
            <c:spPr>
              <a:ln>
                <a:solidFill>
                  <a:schemeClr val="accent6">
                    <a:lumMod val="75000"/>
                  </a:schemeClr>
                </a:solidFill>
                <a:prstDash val="dashDot"/>
              </a:ln>
            </c:spPr>
            <c:trendlineType val="linear"/>
          </c:trendline>
          <c:cat>
            <c:strRef>
              <c:f>'Graf. % Variación Presupuesto'!$C$7:$N$7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'Graf. % Variación Presupuesto'!$C$13:$N$13</c:f>
              <c:numCache>
                <c:formatCode>0.00%</c:formatCode>
                <c:ptCount val="12"/>
                <c:pt idx="0">
                  <c:v>-0.15546333333333329</c:v>
                </c:pt>
                <c:pt idx="1">
                  <c:v>-0.16567333333333334</c:v>
                </c:pt>
                <c:pt idx="2">
                  <c:v>-0.16295979166666666</c:v>
                </c:pt>
                <c:pt idx="3">
                  <c:v>-3.591381818181822E-2</c:v>
                </c:pt>
                <c:pt idx="4">
                  <c:v>-2.5609454545454487E-2</c:v>
                </c:pt>
                <c:pt idx="5">
                  <c:v>0.12596545454545452</c:v>
                </c:pt>
                <c:pt idx="6">
                  <c:v>8.3719999999999975E-2</c:v>
                </c:pt>
                <c:pt idx="7">
                  <c:v>-0.10518042253521123</c:v>
                </c:pt>
                <c:pt idx="8">
                  <c:v>9.7750704225351946E-3</c:v>
                </c:pt>
                <c:pt idx="9">
                  <c:v>4.0459295774647894E-2</c:v>
                </c:pt>
                <c:pt idx="10">
                  <c:v>6.0804647887324009E-2</c:v>
                </c:pt>
                <c:pt idx="11">
                  <c:v>6.3257183098591477E-2</c:v>
                </c:pt>
              </c:numCache>
            </c:numRef>
          </c:val>
        </c:ser>
        <c:marker val="1"/>
        <c:axId val="78946688"/>
        <c:axId val="78948224"/>
      </c:lineChart>
      <c:catAx>
        <c:axId val="789466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8948224"/>
        <c:crosses val="autoZero"/>
        <c:auto val="1"/>
        <c:lblAlgn val="ctr"/>
        <c:lblOffset val="100"/>
      </c:catAx>
      <c:valAx>
        <c:axId val="78948224"/>
        <c:scaling>
          <c:orientation val="minMax"/>
        </c:scaling>
        <c:axPos val="l"/>
        <c:numFmt formatCode="0%" sourceLinked="1"/>
        <c:tickLblPos val="nextTo"/>
        <c:txPr>
          <a:bodyPr/>
          <a:lstStyle/>
          <a:p>
            <a:pPr>
              <a:defRPr lang="es-ES"/>
            </a:pPr>
            <a:endParaRPr lang="es-EC"/>
          </a:p>
        </c:txPr>
        <c:crossAx val="78946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txPr>
        <a:bodyPr/>
        <a:lstStyle/>
        <a:p>
          <a:pPr>
            <a:defRPr lang="es-ES"/>
          </a:pPr>
          <a:endParaRPr lang="es-EC"/>
        </a:p>
      </c:txPr>
    </c:legend>
    <c:plotVisOnly val="1"/>
  </c:chart>
  <c:spPr>
    <a:solidFill>
      <a:schemeClr val="bg1">
        <a:lumMod val="85000"/>
      </a:schemeClr>
    </a:solidFill>
    <a:scene3d>
      <a:camera prst="orthographicFront"/>
      <a:lightRig rig="threePt" dir="t"/>
    </a:scene3d>
    <a:sp3d>
      <a:bevelT w="190500" h="38100"/>
    </a:sp3d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FINANCIERA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FINANCIERA!A1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406266</xdr:colOff>
      <xdr:row>12</xdr:row>
      <xdr:rowOff>88382</xdr:rowOff>
    </xdr:from>
    <xdr:to>
      <xdr:col>16</xdr:col>
      <xdr:colOff>95250</xdr:colOff>
      <xdr:row>14</xdr:row>
      <xdr:rowOff>66675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2960216" y="4641332"/>
          <a:ext cx="1451109" cy="311668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Palatino Linotype" pitchFamily="18" charset="0"/>
              <a:cs typeface="Arial"/>
            </a:rPr>
            <a:t>CONFORME</a:t>
          </a:r>
        </a:p>
      </xdr:txBody>
    </xdr:sp>
    <xdr:clientData/>
  </xdr:twoCellAnchor>
  <xdr:twoCellAnchor>
    <xdr:from>
      <xdr:col>16</xdr:col>
      <xdr:colOff>207225</xdr:colOff>
      <xdr:row>12</xdr:row>
      <xdr:rowOff>98439</xdr:rowOff>
    </xdr:from>
    <xdr:to>
      <xdr:col>20</xdr:col>
      <xdr:colOff>104774</xdr:colOff>
      <xdr:row>14</xdr:row>
      <xdr:rowOff>57150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14523300" y="4651389"/>
          <a:ext cx="1631099" cy="292086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FFFFFF"/>
              </a:solidFill>
              <a:latin typeface="Palatino Linotype" pitchFamily="18" charset="0"/>
              <a:cs typeface="Arial"/>
            </a:rPr>
            <a:t>NO CONFORME</a:t>
          </a:r>
        </a:p>
      </xdr:txBody>
    </xdr:sp>
    <xdr:clientData/>
  </xdr:twoCellAnchor>
  <xdr:twoCellAnchor>
    <xdr:from>
      <xdr:col>9</xdr:col>
      <xdr:colOff>38101</xdr:colOff>
      <xdr:row>12</xdr:row>
      <xdr:rowOff>98066</xdr:rowOff>
    </xdr:from>
    <xdr:to>
      <xdr:col>12</xdr:col>
      <xdr:colOff>352425</xdr:colOff>
      <xdr:row>14</xdr:row>
      <xdr:rowOff>64740</xdr:rowOff>
    </xdr:to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11163301" y="4651016"/>
          <a:ext cx="1743074" cy="300049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Palatino Linotype" pitchFamily="18" charset="0"/>
              <a:cs typeface="Arial"/>
            </a:rPr>
            <a:t>EXCEPCIONAL</a:t>
          </a:r>
        </a:p>
      </xdr:txBody>
    </xdr:sp>
    <xdr:clientData/>
  </xdr:twoCellAnchor>
  <xdr:twoCellAnchor>
    <xdr:from>
      <xdr:col>4</xdr:col>
      <xdr:colOff>2143126</xdr:colOff>
      <xdr:row>12</xdr:row>
      <xdr:rowOff>106052</xdr:rowOff>
    </xdr:from>
    <xdr:to>
      <xdr:col>9</xdr:col>
      <xdr:colOff>1</xdr:colOff>
      <xdr:row>14</xdr:row>
      <xdr:rowOff>109928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8286751" y="4973327"/>
          <a:ext cx="1924050" cy="3467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C" sz="1000" b="1" i="0" strike="noStrike">
              <a:solidFill>
                <a:srgbClr val="000000"/>
              </a:solidFill>
              <a:latin typeface="Palatino Linotype" pitchFamily="18" charset="0"/>
              <a:cs typeface="Arial"/>
            </a:rPr>
            <a:t>NIVEL DE CONFORMIDAD: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30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30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3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30</xdr:row>
      <xdr:rowOff>0</xdr:rowOff>
    </xdr:to>
    <xdr:graphicFrame macro="">
      <xdr:nvGraphicFramePr>
        <xdr:cNvPr id="4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11</xdr:row>
      <xdr:rowOff>17973</xdr:rowOff>
    </xdr:from>
    <xdr:to>
      <xdr:col>14</xdr:col>
      <xdr:colOff>1</xdr:colOff>
      <xdr:row>25</xdr:row>
      <xdr:rowOff>177210</xdr:rowOff>
    </xdr:to>
    <xdr:graphicFrame macro="">
      <xdr:nvGraphicFramePr>
        <xdr:cNvPr id="54" name="5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0</xdr:row>
      <xdr:rowOff>85725</xdr:rowOff>
    </xdr:from>
    <xdr:to>
      <xdr:col>1</xdr:col>
      <xdr:colOff>1247775</xdr:colOff>
      <xdr:row>3</xdr:row>
      <xdr:rowOff>0</xdr:rowOff>
    </xdr:to>
    <xdr:sp macro="" textlink="">
      <xdr:nvSpPr>
        <xdr:cNvPr id="55" name="54 Flecha izquierda">
          <a:hlinkClick xmlns:r="http://schemas.openxmlformats.org/officeDocument/2006/relationships" r:id="rId6"/>
        </xdr:cNvPr>
        <xdr:cNvSpPr/>
      </xdr:nvSpPr>
      <xdr:spPr>
        <a:xfrm>
          <a:off x="238125" y="276225"/>
          <a:ext cx="1323975" cy="733425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1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3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4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</xdr:colOff>
      <xdr:row>13</xdr:row>
      <xdr:rowOff>17972</xdr:rowOff>
    </xdr:from>
    <xdr:to>
      <xdr:col>14</xdr:col>
      <xdr:colOff>1</xdr:colOff>
      <xdr:row>24</xdr:row>
      <xdr:rowOff>133350</xdr:rowOff>
    </xdr:to>
    <xdr:graphicFrame macro="">
      <xdr:nvGraphicFramePr>
        <xdr:cNvPr id="54" name="5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190501</xdr:rowOff>
    </xdr:from>
    <xdr:to>
      <xdr:col>1</xdr:col>
      <xdr:colOff>1057275</xdr:colOff>
      <xdr:row>3</xdr:row>
      <xdr:rowOff>66675</xdr:rowOff>
    </xdr:to>
    <xdr:sp macro="" textlink="">
      <xdr:nvSpPr>
        <xdr:cNvPr id="55" name="54 Flecha izquierda">
          <a:hlinkClick xmlns:r="http://schemas.openxmlformats.org/officeDocument/2006/relationships" r:id="rId6"/>
        </xdr:cNvPr>
        <xdr:cNvSpPr/>
      </xdr:nvSpPr>
      <xdr:spPr>
        <a:xfrm>
          <a:off x="104775" y="190501"/>
          <a:ext cx="1057275" cy="581024"/>
        </a:xfrm>
        <a:prstGeom prst="leftArrow">
          <a:avLst/>
        </a:prstGeom>
        <a:solidFill>
          <a:srgbClr val="00206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600"/>
            <a:t>SMI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J65517"/>
  <sheetViews>
    <sheetView showGridLines="0" tabSelected="1" zoomScale="86" zoomScaleNormal="86" zoomScaleSheetLayoutView="10" workbookViewId="0">
      <pane xSplit="4" ySplit="10" topLeftCell="T11" activePane="bottomRight" state="frozen"/>
      <selection pane="topRight" activeCell="E1" sqref="E1"/>
      <selection pane="bottomLeft" activeCell="A11" sqref="A11"/>
      <selection pane="bottomRight"/>
    </sheetView>
  </sheetViews>
  <sheetFormatPr baseColWidth="10" defaultColWidth="11.42578125" defaultRowHeight="12.75"/>
  <cols>
    <col min="1" max="1" width="12.85546875" style="12" customWidth="1"/>
    <col min="2" max="2" width="21.5703125" style="12" customWidth="1"/>
    <col min="3" max="3" width="9.85546875" style="12" customWidth="1"/>
    <col min="4" max="4" width="33.42578125" style="12" customWidth="1"/>
    <col min="5" max="5" width="31.140625" style="12" customWidth="1"/>
    <col min="6" max="6" width="4.42578125" style="12" customWidth="1"/>
    <col min="7" max="7" width="6" style="12" customWidth="1"/>
    <col min="8" max="8" width="5.85546875" style="12" customWidth="1"/>
    <col min="9" max="9" width="4.85546875" style="12" customWidth="1"/>
    <col min="10" max="10" width="8.140625" style="12" customWidth="1"/>
    <col min="11" max="11" width="8.5703125" style="12" customWidth="1"/>
    <col min="12" max="14" width="10.28515625" style="12" customWidth="1"/>
    <col min="15" max="18" width="9.42578125" style="12" customWidth="1"/>
    <col min="19" max="19" width="10.42578125" style="12" customWidth="1"/>
    <col min="20" max="20" width="9.42578125" style="12" customWidth="1"/>
    <col min="21" max="21" width="9.42578125" style="30" customWidth="1"/>
    <col min="22" max="24" width="9.42578125" style="16" customWidth="1"/>
    <col min="25" max="36" width="3.28515625" style="16" bestFit="1" customWidth="1"/>
    <col min="37" max="16384" width="11.42578125" style="16"/>
  </cols>
  <sheetData>
    <row r="1" spans="1:36" ht="4.5" customHeight="1" thickBot="1"/>
    <row r="2" spans="1:36" s="9" customFormat="1" ht="45" customHeight="1" thickBot="1">
      <c r="A2" s="117" t="s">
        <v>22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9"/>
    </row>
    <row r="3" spans="1:36" s="10" customFormat="1" ht="8.25" customHeight="1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36" s="10" customFormat="1" ht="17.25" customHeight="1">
      <c r="A4" s="57" t="s">
        <v>56</v>
      </c>
      <c r="B4" s="90">
        <v>40576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36" s="10" customFormat="1" ht="10.5" customHeight="1">
      <c r="A5" s="39"/>
      <c r="B5" s="31"/>
      <c r="C5" s="13"/>
      <c r="E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</row>
    <row r="6" spans="1:36" ht="13.5" thickBot="1">
      <c r="D6" s="15"/>
      <c r="F6" s="16"/>
      <c r="G6" s="16"/>
      <c r="H6" s="16"/>
      <c r="I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36" ht="16.5" customHeight="1" thickTop="1" thickBot="1">
      <c r="D7" s="15"/>
      <c r="F7" s="16"/>
      <c r="G7" s="16"/>
      <c r="H7" s="16"/>
      <c r="I7" s="16"/>
      <c r="J7" s="9"/>
      <c r="L7" s="147">
        <v>2010</v>
      </c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9"/>
      <c r="Y7" s="147">
        <v>2011</v>
      </c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9"/>
    </row>
    <row r="8" spans="1:36" s="17" customFormat="1" ht="56.25" customHeight="1" thickTop="1" thickBot="1">
      <c r="A8" s="128" t="s">
        <v>17</v>
      </c>
      <c r="B8" s="128" t="s">
        <v>18</v>
      </c>
      <c r="C8" s="125" t="s">
        <v>23</v>
      </c>
      <c r="D8" s="128" t="s">
        <v>0</v>
      </c>
      <c r="E8" s="128" t="s">
        <v>24</v>
      </c>
      <c r="F8" s="131" t="s">
        <v>2</v>
      </c>
      <c r="G8" s="134" t="s">
        <v>3</v>
      </c>
      <c r="H8" s="134" t="s">
        <v>29</v>
      </c>
      <c r="I8" s="137" t="s">
        <v>30</v>
      </c>
      <c r="J8" s="140" t="s">
        <v>4</v>
      </c>
      <c r="K8" s="144" t="s">
        <v>1</v>
      </c>
      <c r="L8" s="38" t="s">
        <v>5</v>
      </c>
      <c r="M8" s="38" t="s">
        <v>6</v>
      </c>
      <c r="N8" s="38" t="s">
        <v>7</v>
      </c>
      <c r="O8" s="38" t="s">
        <v>8</v>
      </c>
      <c r="P8" s="38" t="s">
        <v>9</v>
      </c>
      <c r="Q8" s="38" t="s">
        <v>10</v>
      </c>
      <c r="R8" s="38" t="s">
        <v>11</v>
      </c>
      <c r="S8" s="38" t="s">
        <v>12</v>
      </c>
      <c r="T8" s="38" t="s">
        <v>13</v>
      </c>
      <c r="U8" s="38" t="s">
        <v>14</v>
      </c>
      <c r="V8" s="38" t="s">
        <v>33</v>
      </c>
      <c r="W8" s="38" t="s">
        <v>34</v>
      </c>
      <c r="X8" s="38" t="s">
        <v>57</v>
      </c>
      <c r="Y8" s="38" t="s">
        <v>5</v>
      </c>
      <c r="Z8" s="38" t="s">
        <v>6</v>
      </c>
      <c r="AA8" s="38" t="s">
        <v>7</v>
      </c>
      <c r="AB8" s="38" t="s">
        <v>8</v>
      </c>
      <c r="AC8" s="38" t="s">
        <v>9</v>
      </c>
      <c r="AD8" s="38" t="s">
        <v>10</v>
      </c>
      <c r="AE8" s="38" t="s">
        <v>11</v>
      </c>
      <c r="AF8" s="38" t="s">
        <v>12</v>
      </c>
      <c r="AG8" s="38" t="s">
        <v>13</v>
      </c>
      <c r="AH8" s="38" t="s">
        <v>14</v>
      </c>
      <c r="AI8" s="38" t="s">
        <v>33</v>
      </c>
      <c r="AJ8" s="38" t="s">
        <v>34</v>
      </c>
    </row>
    <row r="9" spans="1:36" s="17" customFormat="1" ht="16.5" customHeight="1" thickTop="1" thickBot="1">
      <c r="A9" s="129"/>
      <c r="B9" s="129"/>
      <c r="C9" s="126"/>
      <c r="D9" s="129"/>
      <c r="E9" s="129"/>
      <c r="F9" s="132"/>
      <c r="G9" s="135"/>
      <c r="H9" s="135"/>
      <c r="I9" s="138"/>
      <c r="J9" s="141"/>
      <c r="K9" s="145"/>
      <c r="L9" s="122" t="s">
        <v>37</v>
      </c>
      <c r="M9" s="123"/>
      <c r="N9" s="124"/>
      <c r="O9" s="122" t="s">
        <v>38</v>
      </c>
      <c r="P9" s="123"/>
      <c r="Q9" s="124"/>
      <c r="R9" s="122" t="s">
        <v>39</v>
      </c>
      <c r="S9" s="123"/>
      <c r="T9" s="124"/>
      <c r="U9" s="122" t="s">
        <v>40</v>
      </c>
      <c r="V9" s="123"/>
      <c r="W9" s="124"/>
      <c r="X9" s="56"/>
      <c r="Y9" s="122" t="s">
        <v>37</v>
      </c>
      <c r="Z9" s="123"/>
      <c r="AA9" s="124"/>
      <c r="AB9" s="122" t="s">
        <v>38</v>
      </c>
      <c r="AC9" s="123"/>
      <c r="AD9" s="124"/>
      <c r="AE9" s="122" t="s">
        <v>39</v>
      </c>
      <c r="AF9" s="123"/>
      <c r="AG9" s="124"/>
      <c r="AH9" s="122" t="s">
        <v>40</v>
      </c>
      <c r="AI9" s="123"/>
      <c r="AJ9" s="124"/>
    </row>
    <row r="10" spans="1:36" s="17" customFormat="1" ht="16.5" customHeight="1" thickTop="1" thickBot="1">
      <c r="A10" s="130"/>
      <c r="B10" s="130"/>
      <c r="C10" s="127"/>
      <c r="D10" s="130"/>
      <c r="E10" s="130"/>
      <c r="F10" s="133"/>
      <c r="G10" s="136"/>
      <c r="H10" s="136"/>
      <c r="I10" s="139"/>
      <c r="J10" s="142"/>
      <c r="K10" s="146"/>
      <c r="L10" s="122" t="s">
        <v>41</v>
      </c>
      <c r="M10" s="123"/>
      <c r="N10" s="123"/>
      <c r="O10" s="123"/>
      <c r="P10" s="123"/>
      <c r="Q10" s="124"/>
      <c r="R10" s="122" t="s">
        <v>42</v>
      </c>
      <c r="S10" s="123"/>
      <c r="T10" s="123"/>
      <c r="U10" s="123"/>
      <c r="V10" s="123"/>
      <c r="W10" s="124"/>
      <c r="X10" s="56"/>
      <c r="Y10" s="122" t="s">
        <v>41</v>
      </c>
      <c r="Z10" s="123"/>
      <c r="AA10" s="123"/>
      <c r="AB10" s="123"/>
      <c r="AC10" s="123"/>
      <c r="AD10" s="124"/>
      <c r="AE10" s="122" t="s">
        <v>42</v>
      </c>
      <c r="AF10" s="123"/>
      <c r="AG10" s="123"/>
      <c r="AH10" s="123"/>
      <c r="AI10" s="123"/>
      <c r="AJ10" s="124"/>
    </row>
    <row r="11" spans="1:36" s="19" customFormat="1" ht="78" customHeight="1" thickTop="1" thickBot="1">
      <c r="A11" s="143" t="s">
        <v>19</v>
      </c>
      <c r="B11" s="101" t="s">
        <v>25</v>
      </c>
      <c r="C11" s="54" t="s">
        <v>55</v>
      </c>
      <c r="D11" s="103" t="s">
        <v>27</v>
      </c>
      <c r="E11" s="33" t="s">
        <v>28</v>
      </c>
      <c r="F11" s="104" t="s">
        <v>20</v>
      </c>
      <c r="G11" s="104">
        <v>0.1</v>
      </c>
      <c r="H11" s="104">
        <v>0.08</v>
      </c>
      <c r="I11" s="104">
        <v>0.1</v>
      </c>
      <c r="J11" s="34" t="s">
        <v>21</v>
      </c>
      <c r="K11" s="35">
        <v>40210</v>
      </c>
      <c r="L11" s="107" t="s">
        <v>15</v>
      </c>
      <c r="M11" s="106">
        <v>-0.13032094759746124</v>
      </c>
      <c r="N11" s="108">
        <v>0.36673952028258627</v>
      </c>
      <c r="O11" s="108">
        <v>0.41238338300747318</v>
      </c>
      <c r="P11" s="106">
        <v>1.5760626288140615E-2</v>
      </c>
      <c r="Q11" s="106">
        <v>6.713862795129243E-3</v>
      </c>
      <c r="R11" s="108">
        <v>0.13189999999999999</v>
      </c>
      <c r="S11" s="108">
        <v>0.14799999999999999</v>
      </c>
      <c r="T11" s="106">
        <v>3.9800000000000002E-2</v>
      </c>
      <c r="U11" s="106">
        <v>2.63E-2</v>
      </c>
      <c r="V11" s="106">
        <v>-1.49E-2</v>
      </c>
      <c r="W11" s="106">
        <v>4.9700000000000001E-2</v>
      </c>
      <c r="X11" s="108">
        <f>AVERAGE(M11:W11)</f>
        <v>9.5643313161442561E-2</v>
      </c>
      <c r="Y11" s="36" t="s">
        <v>15</v>
      </c>
      <c r="Z11" s="36" t="s">
        <v>15</v>
      </c>
      <c r="AA11" s="36" t="s">
        <v>15</v>
      </c>
      <c r="AB11" s="36" t="s">
        <v>15</v>
      </c>
      <c r="AC11" s="36" t="s">
        <v>15</v>
      </c>
      <c r="AD11" s="36" t="s">
        <v>15</v>
      </c>
      <c r="AE11" s="36" t="s">
        <v>15</v>
      </c>
      <c r="AF11" s="36" t="s">
        <v>15</v>
      </c>
      <c r="AG11" s="36" t="s">
        <v>15</v>
      </c>
      <c r="AH11" s="36" t="s">
        <v>15</v>
      </c>
      <c r="AI11" s="36" t="s">
        <v>15</v>
      </c>
      <c r="AJ11" s="36" t="s">
        <v>15</v>
      </c>
    </row>
    <row r="12" spans="1:36" s="19" customFormat="1" ht="66.75" customHeight="1" thickTop="1" thickBot="1">
      <c r="A12" s="143"/>
      <c r="B12" s="102" t="s">
        <v>26</v>
      </c>
      <c r="C12" s="32" t="str">
        <f>IF(G12&gt;I12, "(+)", "(-)")</f>
        <v>(-)</v>
      </c>
      <c r="D12" s="103" t="s">
        <v>31</v>
      </c>
      <c r="E12" s="33" t="s">
        <v>32</v>
      </c>
      <c r="F12" s="105" t="s">
        <v>20</v>
      </c>
      <c r="G12" s="104">
        <v>0</v>
      </c>
      <c r="H12" s="104">
        <v>-0.05</v>
      </c>
      <c r="I12" s="104">
        <v>0.05</v>
      </c>
      <c r="J12" s="37" t="s">
        <v>21</v>
      </c>
      <c r="K12" s="35">
        <v>40210</v>
      </c>
      <c r="L12" s="106">
        <f>'Graf. % Variación Presupuesto'!C13</f>
        <v>-0.15546333333333329</v>
      </c>
      <c r="M12" s="106">
        <f>'Graf. % Variación Presupuesto'!D13</f>
        <v>-0.16567333333333334</v>
      </c>
      <c r="N12" s="106">
        <f>'Graf. % Variación Presupuesto'!E13</f>
        <v>-0.16295979166666666</v>
      </c>
      <c r="O12" s="108">
        <f>'Graf. % Variación Presupuesto'!F13</f>
        <v>-3.591381818181822E-2</v>
      </c>
      <c r="P12" s="108">
        <f>'Graf. % Variación Presupuesto'!G13</f>
        <v>-2.5609454545454487E-2</v>
      </c>
      <c r="Q12" s="109">
        <f>'Graf. % Variación Presupuesto'!H13</f>
        <v>0.12596545454545452</v>
      </c>
      <c r="R12" s="109">
        <f>'Graf. % Variación Presupuesto'!I13</f>
        <v>8.3719999999999975E-2</v>
      </c>
      <c r="S12" s="106">
        <f>'Graf. % Variación Presupuesto'!J13</f>
        <v>-0.10518042253521123</v>
      </c>
      <c r="T12" s="108">
        <f>'Graf. % Variación Presupuesto'!K13</f>
        <v>9.7750704225351946E-3</v>
      </c>
      <c r="U12" s="108">
        <f>'Graf. % Variación Presupuesto'!L13</f>
        <v>4.0459295774647894E-2</v>
      </c>
      <c r="V12" s="109">
        <f>'Graf. % Variación Presupuesto'!M13</f>
        <v>6.0804647887324009E-2</v>
      </c>
      <c r="W12" s="109">
        <f>'Graf. % Variación Presupuesto'!N13</f>
        <v>6.3257183098591477E-2</v>
      </c>
      <c r="X12" s="108">
        <f>AVERAGE(L12:W12)</f>
        <v>-2.2234875155605353E-2</v>
      </c>
      <c r="Y12" s="36" t="s">
        <v>15</v>
      </c>
      <c r="Z12" s="36" t="s">
        <v>15</v>
      </c>
      <c r="AA12" s="36" t="s">
        <v>15</v>
      </c>
      <c r="AB12" s="36" t="s">
        <v>15</v>
      </c>
      <c r="AC12" s="36" t="s">
        <v>15</v>
      </c>
      <c r="AD12" s="36" t="s">
        <v>15</v>
      </c>
      <c r="AE12" s="36" t="s">
        <v>15</v>
      </c>
      <c r="AF12" s="36" t="s">
        <v>15</v>
      </c>
      <c r="AG12" s="36" t="s">
        <v>15</v>
      </c>
      <c r="AH12" s="36" t="s">
        <v>15</v>
      </c>
      <c r="AI12" s="36" t="s">
        <v>15</v>
      </c>
      <c r="AJ12" s="36" t="s">
        <v>15</v>
      </c>
    </row>
    <row r="13" spans="1:36" s="17" customFormat="1" ht="16.5" thickTop="1">
      <c r="A13" s="20"/>
      <c r="B13" s="20"/>
      <c r="C13" s="20"/>
      <c r="D13" s="9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/>
    </row>
    <row r="14" spans="1:36" s="17" customFormat="1" ht="13.5" customHeight="1">
      <c r="C14" s="120"/>
      <c r="D14" s="120"/>
      <c r="E14" s="23"/>
      <c r="F14" s="24"/>
      <c r="G14" s="25"/>
      <c r="H14" s="25"/>
      <c r="I14" s="26"/>
      <c r="J14" s="25"/>
      <c r="K14" s="22"/>
      <c r="L14" s="26"/>
      <c r="M14" s="26"/>
      <c r="N14" s="26"/>
      <c r="O14" s="26"/>
      <c r="P14" s="26"/>
      <c r="Q14" s="26"/>
      <c r="R14" s="26"/>
      <c r="S14" s="26"/>
      <c r="T14" s="26"/>
      <c r="U14" s="27"/>
    </row>
    <row r="15" spans="1:36" s="17" customFormat="1">
      <c r="A15" s="22"/>
      <c r="B15" s="22"/>
      <c r="C15" s="22"/>
      <c r="D15" s="22"/>
      <c r="E15" s="23"/>
      <c r="F15" s="24"/>
      <c r="G15" s="25"/>
      <c r="H15" s="25"/>
      <c r="I15" s="26"/>
      <c r="J15" s="25"/>
      <c r="K15" s="22"/>
      <c r="L15" s="26"/>
      <c r="M15" s="26"/>
      <c r="N15" s="26"/>
      <c r="O15" s="26"/>
      <c r="P15" s="26"/>
      <c r="Q15" s="26"/>
      <c r="R15" s="26"/>
      <c r="S15" s="26"/>
      <c r="T15" s="26"/>
      <c r="U15" s="27"/>
    </row>
    <row r="16" spans="1:36" s="17" customFormat="1">
      <c r="A16" s="20"/>
      <c r="B16" s="20"/>
      <c r="C16" s="20"/>
      <c r="D16" s="28"/>
      <c r="E16" s="28"/>
      <c r="F16" s="20"/>
      <c r="G16" s="20"/>
      <c r="H16" s="20"/>
      <c r="I16" s="20"/>
      <c r="J16" s="20"/>
      <c r="K16" s="28"/>
      <c r="L16" s="20"/>
      <c r="M16" s="20"/>
      <c r="N16" s="20"/>
      <c r="O16" s="20"/>
      <c r="P16" s="20"/>
      <c r="Q16" s="20"/>
      <c r="R16" s="20"/>
      <c r="S16" s="20"/>
      <c r="T16" s="20"/>
      <c r="U16" s="21"/>
    </row>
    <row r="17" spans="1:24" s="17" customFormat="1">
      <c r="A17" s="20"/>
      <c r="B17" s="20"/>
      <c r="C17" s="20"/>
      <c r="D17" s="28"/>
      <c r="E17" s="28"/>
      <c r="F17" s="20"/>
      <c r="G17" s="20"/>
      <c r="H17" s="20"/>
      <c r="I17" s="20"/>
      <c r="K17" s="120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78"/>
    </row>
    <row r="18" spans="1:24" s="17" customFormat="1">
      <c r="A18" s="20"/>
      <c r="B18" s="20"/>
      <c r="C18" s="20"/>
      <c r="D18" s="28"/>
      <c r="E18" s="28"/>
      <c r="F18" s="20"/>
      <c r="G18" s="20"/>
      <c r="H18" s="20"/>
      <c r="I18" s="20"/>
      <c r="J18" s="20"/>
      <c r="K18" s="120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24" s="17" customFormat="1">
      <c r="A19" s="20"/>
      <c r="B19" s="20"/>
      <c r="C19" s="20"/>
      <c r="D19" s="28"/>
      <c r="E19" s="28"/>
      <c r="F19" s="20"/>
      <c r="G19" s="20"/>
      <c r="H19" s="20"/>
      <c r="I19" s="20"/>
      <c r="J19" s="20"/>
      <c r="K19" s="2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4" s="17" customFormat="1">
      <c r="A20" s="20"/>
      <c r="B20" s="20"/>
      <c r="C20" s="20"/>
      <c r="D20" s="28"/>
      <c r="E20" s="28"/>
      <c r="F20" s="20"/>
      <c r="G20" s="20"/>
      <c r="H20" s="20"/>
      <c r="I20" s="20"/>
      <c r="J20" s="20"/>
      <c r="K20" s="28"/>
      <c r="L20" s="20"/>
      <c r="M20" s="20"/>
      <c r="N20" s="20"/>
      <c r="O20" s="20"/>
      <c r="P20" s="20"/>
      <c r="Q20" s="20"/>
      <c r="R20" s="20"/>
      <c r="S20" s="20"/>
      <c r="T20" s="20"/>
      <c r="U20" s="21"/>
    </row>
    <row r="21" spans="1:24" s="17" customFormat="1">
      <c r="A21" s="20"/>
      <c r="B21" s="20"/>
      <c r="C21" s="20"/>
      <c r="D21" s="28"/>
      <c r="E21" s="28"/>
      <c r="F21" s="20"/>
      <c r="G21" s="20"/>
      <c r="H21" s="20"/>
      <c r="I21" s="20"/>
      <c r="J21" s="20"/>
      <c r="K21" s="28"/>
      <c r="L21" s="20"/>
      <c r="M21" s="20"/>
      <c r="N21" s="20"/>
      <c r="O21" s="20"/>
      <c r="P21" s="20"/>
      <c r="Q21" s="20"/>
      <c r="R21" s="20"/>
      <c r="S21" s="20"/>
      <c r="T21" s="20"/>
      <c r="U21" s="21"/>
    </row>
    <row r="22" spans="1:24" s="17" customFormat="1">
      <c r="A22" s="20"/>
      <c r="B22" s="20"/>
      <c r="C22" s="20"/>
      <c r="D22" s="28"/>
      <c r="E22" s="28"/>
      <c r="F22" s="20"/>
      <c r="G22" s="20"/>
      <c r="H22" s="20"/>
      <c r="I22" s="20"/>
      <c r="J22" s="20"/>
      <c r="K22" s="2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 s="17" customFormat="1">
      <c r="A23" s="20"/>
      <c r="B23" s="20"/>
      <c r="C23" s="20"/>
      <c r="D23" s="28"/>
      <c r="E23" s="28"/>
      <c r="F23" s="20"/>
      <c r="G23" s="20"/>
      <c r="H23" s="20"/>
      <c r="I23" s="20"/>
      <c r="J23" s="20"/>
      <c r="K23" s="28"/>
      <c r="L23" s="20"/>
      <c r="M23" s="20"/>
      <c r="N23" s="20"/>
      <c r="O23" s="20"/>
      <c r="P23" s="20"/>
      <c r="Q23" s="20"/>
      <c r="R23" s="20"/>
      <c r="S23" s="20"/>
      <c r="T23" s="20"/>
      <c r="U23" s="21"/>
    </row>
    <row r="24" spans="1:24" s="17" customFormat="1">
      <c r="A24" s="20"/>
      <c r="B24" s="20"/>
      <c r="C24" s="20"/>
      <c r="D24" s="28"/>
      <c r="E24" s="28"/>
      <c r="F24" s="20"/>
      <c r="G24" s="20"/>
      <c r="H24" s="20"/>
      <c r="I24" s="20"/>
      <c r="J24" s="20"/>
      <c r="K24" s="28"/>
      <c r="L24" s="20"/>
      <c r="M24" s="20"/>
      <c r="N24" s="20"/>
      <c r="O24" s="20"/>
      <c r="P24" s="20"/>
      <c r="Q24" s="20"/>
      <c r="R24" s="20"/>
      <c r="S24" s="20"/>
      <c r="T24" s="20"/>
      <c r="U24" s="21"/>
    </row>
    <row r="25" spans="1:24" s="17" customFormat="1">
      <c r="A25" s="20"/>
      <c r="B25" s="20"/>
      <c r="C25" s="20"/>
      <c r="D25" s="28"/>
      <c r="E25" s="28"/>
      <c r="F25" s="20"/>
      <c r="G25" s="20"/>
      <c r="H25" s="20"/>
      <c r="I25" s="20"/>
      <c r="J25" s="20"/>
      <c r="K25" s="28"/>
      <c r="L25" s="20"/>
      <c r="M25" s="20"/>
      <c r="N25" s="20"/>
      <c r="O25" s="20"/>
      <c r="P25" s="20"/>
      <c r="Q25" s="20"/>
      <c r="R25" s="20"/>
      <c r="S25" s="20"/>
      <c r="T25" s="20"/>
      <c r="U25" s="21"/>
    </row>
    <row r="26" spans="1:24" s="17" customFormat="1">
      <c r="A26" s="20"/>
      <c r="B26" s="20"/>
      <c r="C26" s="20"/>
      <c r="D26" s="28"/>
      <c r="E26" s="28"/>
      <c r="F26" s="20"/>
      <c r="G26" s="20"/>
      <c r="H26" s="20"/>
      <c r="I26" s="20"/>
      <c r="J26" s="20"/>
      <c r="K26" s="28"/>
      <c r="L26" s="20"/>
      <c r="M26" s="20"/>
      <c r="N26" s="20"/>
      <c r="O26" s="20"/>
      <c r="P26" s="20"/>
      <c r="Q26" s="20"/>
      <c r="R26" s="20"/>
      <c r="S26" s="20"/>
      <c r="T26" s="20"/>
      <c r="U26" s="21"/>
    </row>
    <row r="27" spans="1:24">
      <c r="D27" s="29"/>
      <c r="E27" s="29"/>
      <c r="K27" s="29"/>
    </row>
    <row r="28" spans="1:24">
      <c r="D28" s="29"/>
      <c r="E28" s="29"/>
      <c r="K28" s="29"/>
    </row>
    <row r="29" spans="1:24">
      <c r="D29" s="29"/>
      <c r="E29" s="29"/>
      <c r="K29" s="29"/>
    </row>
    <row r="30" spans="1:24">
      <c r="D30" s="29"/>
      <c r="E30" s="29"/>
      <c r="K30" s="29"/>
    </row>
    <row r="31" spans="1:24">
      <c r="D31" s="29"/>
      <c r="E31" s="29"/>
      <c r="K31" s="29"/>
    </row>
    <row r="32" spans="1:24">
      <c r="D32" s="29"/>
      <c r="E32" s="29"/>
      <c r="K32" s="29"/>
    </row>
    <row r="33" spans="4:24">
      <c r="D33" s="29"/>
      <c r="E33" s="29"/>
      <c r="K33" s="29"/>
    </row>
    <row r="34" spans="4:24">
      <c r="D34" s="29"/>
      <c r="E34" s="29"/>
      <c r="K34" s="29"/>
    </row>
    <row r="35" spans="4:24">
      <c r="D35" s="29"/>
      <c r="E35" s="29"/>
      <c r="K35" s="29"/>
    </row>
    <row r="36" spans="4:24">
      <c r="D36" s="29"/>
      <c r="E36" s="29"/>
      <c r="K36" s="29"/>
    </row>
    <row r="37" spans="4:24" s="12" customFormat="1">
      <c r="D37" s="29"/>
      <c r="E37" s="29"/>
      <c r="K37" s="29"/>
      <c r="U37" s="30"/>
      <c r="X37" s="55"/>
    </row>
    <row r="38" spans="4:24" s="12" customFormat="1">
      <c r="D38" s="29"/>
      <c r="E38" s="29"/>
      <c r="K38" s="29"/>
      <c r="U38" s="30"/>
      <c r="X38" s="55"/>
    </row>
    <row r="39" spans="4:24" s="12" customFormat="1">
      <c r="D39" s="29"/>
      <c r="E39" s="29"/>
      <c r="K39" s="29"/>
      <c r="U39" s="30"/>
      <c r="X39" s="55"/>
    </row>
    <row r="40" spans="4:24" s="12" customFormat="1">
      <c r="D40" s="29"/>
      <c r="E40" s="29"/>
      <c r="K40" s="29"/>
      <c r="U40" s="30"/>
      <c r="X40" s="55"/>
    </row>
    <row r="41" spans="4:24" s="12" customFormat="1">
      <c r="D41" s="29"/>
      <c r="E41" s="29"/>
      <c r="K41" s="29"/>
      <c r="U41" s="30"/>
      <c r="X41" s="55"/>
    </row>
    <row r="42" spans="4:24" s="12" customFormat="1">
      <c r="D42" s="29"/>
      <c r="E42" s="29"/>
      <c r="K42" s="29"/>
      <c r="U42" s="30"/>
      <c r="X42" s="55"/>
    </row>
    <row r="43" spans="4:24" s="12" customFormat="1">
      <c r="D43" s="29"/>
      <c r="E43" s="29"/>
      <c r="K43" s="29"/>
      <c r="U43" s="30"/>
      <c r="X43" s="55"/>
    </row>
    <row r="44" spans="4:24" s="12" customFormat="1">
      <c r="D44" s="29"/>
      <c r="E44" s="29"/>
      <c r="K44" s="29"/>
      <c r="U44" s="30"/>
      <c r="X44" s="55"/>
    </row>
    <row r="45" spans="4:24" s="12" customFormat="1">
      <c r="D45" s="29"/>
      <c r="E45" s="29"/>
      <c r="K45" s="29"/>
      <c r="U45" s="30"/>
      <c r="X45" s="55"/>
    </row>
    <row r="46" spans="4:24" s="12" customFormat="1">
      <c r="D46" s="29"/>
      <c r="E46" s="29"/>
      <c r="K46" s="29"/>
      <c r="U46" s="30"/>
      <c r="X46" s="55"/>
    </row>
    <row r="47" spans="4:24" s="12" customFormat="1">
      <c r="D47" s="29"/>
      <c r="E47" s="29"/>
      <c r="K47" s="29"/>
      <c r="U47" s="30"/>
      <c r="X47" s="55"/>
    </row>
    <row r="48" spans="4:24" s="12" customFormat="1">
      <c r="D48" s="29"/>
      <c r="E48" s="29"/>
      <c r="K48" s="29"/>
      <c r="U48" s="30"/>
      <c r="X48" s="55"/>
    </row>
    <row r="49" spans="4:24" s="12" customFormat="1">
      <c r="D49" s="29"/>
      <c r="E49" s="29"/>
      <c r="K49" s="29"/>
      <c r="U49" s="30"/>
      <c r="X49" s="55"/>
    </row>
    <row r="50" spans="4:24" s="12" customFormat="1">
      <c r="D50" s="29"/>
      <c r="E50" s="29"/>
      <c r="K50" s="29"/>
      <c r="U50" s="30"/>
      <c r="X50" s="55"/>
    </row>
    <row r="51" spans="4:24" s="12" customFormat="1">
      <c r="D51" s="29"/>
      <c r="E51" s="29"/>
      <c r="K51" s="29"/>
      <c r="U51" s="30"/>
      <c r="X51" s="55"/>
    </row>
    <row r="52" spans="4:24" s="12" customFormat="1">
      <c r="D52" s="29"/>
      <c r="E52" s="29"/>
      <c r="K52" s="29"/>
      <c r="U52" s="30"/>
      <c r="X52" s="55"/>
    </row>
    <row r="53" spans="4:24" s="12" customFormat="1">
      <c r="D53" s="29"/>
      <c r="E53" s="29"/>
      <c r="K53" s="29"/>
      <c r="U53" s="30"/>
      <c r="X53" s="55"/>
    </row>
    <row r="54" spans="4:24" s="12" customFormat="1">
      <c r="D54" s="29"/>
      <c r="E54" s="29"/>
      <c r="K54" s="29"/>
      <c r="U54" s="30"/>
      <c r="X54" s="55"/>
    </row>
    <row r="55" spans="4:24" s="12" customFormat="1">
      <c r="D55" s="29"/>
      <c r="E55" s="29"/>
      <c r="K55" s="29"/>
      <c r="U55" s="30"/>
      <c r="X55" s="55"/>
    </row>
    <row r="56" spans="4:24" s="12" customFormat="1">
      <c r="D56" s="29"/>
      <c r="E56" s="29"/>
      <c r="K56" s="29"/>
      <c r="U56" s="30"/>
      <c r="X56" s="55"/>
    </row>
    <row r="57" spans="4:24" s="12" customFormat="1">
      <c r="D57" s="29"/>
      <c r="E57" s="29"/>
      <c r="K57" s="29"/>
      <c r="U57" s="30"/>
      <c r="X57" s="55"/>
    </row>
    <row r="58" spans="4:24" s="12" customFormat="1">
      <c r="D58" s="29"/>
      <c r="E58" s="29"/>
      <c r="K58" s="29"/>
      <c r="U58" s="30"/>
      <c r="X58" s="55"/>
    </row>
    <row r="59" spans="4:24" s="12" customFormat="1">
      <c r="D59" s="29"/>
      <c r="E59" s="29"/>
      <c r="K59" s="29"/>
      <c r="U59" s="30"/>
      <c r="X59" s="55"/>
    </row>
    <row r="60" spans="4:24" s="12" customFormat="1">
      <c r="D60" s="29"/>
      <c r="E60" s="29"/>
      <c r="K60" s="29"/>
      <c r="U60" s="30"/>
      <c r="X60" s="55"/>
    </row>
    <row r="61" spans="4:24" s="12" customFormat="1">
      <c r="D61" s="29"/>
      <c r="E61" s="29"/>
      <c r="K61" s="29"/>
      <c r="U61" s="30"/>
      <c r="X61" s="55"/>
    </row>
    <row r="62" spans="4:24" s="12" customFormat="1">
      <c r="D62" s="29"/>
      <c r="E62" s="29"/>
      <c r="K62" s="29"/>
      <c r="U62" s="30"/>
      <c r="X62" s="55"/>
    </row>
    <row r="65517" spans="11:24" s="12" customFormat="1">
      <c r="K65517" s="18">
        <v>40179</v>
      </c>
      <c r="U65517" s="30"/>
      <c r="X65517" s="55"/>
    </row>
  </sheetData>
  <mergeCells count="30">
    <mergeCell ref="A11:A12"/>
    <mergeCell ref="A8:A10"/>
    <mergeCell ref="B8:B10"/>
    <mergeCell ref="K8:K10"/>
    <mergeCell ref="Y7:AJ7"/>
    <mergeCell ref="Y9:AA9"/>
    <mergeCell ref="AB9:AD9"/>
    <mergeCell ref="AE9:AG9"/>
    <mergeCell ref="AH9:AJ9"/>
    <mergeCell ref="L7:X7"/>
    <mergeCell ref="L10:Q10"/>
    <mergeCell ref="R10:W10"/>
    <mergeCell ref="Y10:AD10"/>
    <mergeCell ref="AE10:AJ10"/>
    <mergeCell ref="A2:AI2"/>
    <mergeCell ref="K17:K18"/>
    <mergeCell ref="C14:D14"/>
    <mergeCell ref="C3:U3"/>
    <mergeCell ref="L9:N9"/>
    <mergeCell ref="O9:Q9"/>
    <mergeCell ref="R9:T9"/>
    <mergeCell ref="U9:W9"/>
    <mergeCell ref="C8:C10"/>
    <mergeCell ref="D8:D10"/>
    <mergeCell ref="E8:E10"/>
    <mergeCell ref="F8:F10"/>
    <mergeCell ref="G8:G10"/>
    <mergeCell ref="H8:H10"/>
    <mergeCell ref="I8:I10"/>
    <mergeCell ref="J8:J10"/>
  </mergeCells>
  <conditionalFormatting sqref="M11:P12 Q11:R11 S11:U12 X11:AJ12 V11:W11">
    <cfRule type="cellIs" dxfId="14" priority="17" stopIfTrue="1" operator="between">
      <formula>$H11</formula>
      <formula>$I11</formula>
    </cfRule>
    <cfRule type="expression" dxfId="13" priority="18" stopIfTrue="1">
      <formula>OR(AND($G11&lt;$H11,M11&lt;$G11),AND($G11&gt;$H11,M11&gt;$G11))</formula>
    </cfRule>
    <cfRule type="expression" dxfId="12" priority="19" stopIfTrue="1">
      <formula>OR(AND($G11&lt;$H11,M11&gt;$H11),AND($G11&gt;$H11,M11&lt;$H11),AND($G11=$H11,M11&lt;&gt;$H11))</formula>
    </cfRule>
  </conditionalFormatting>
  <conditionalFormatting sqref="M11:P12 Q11:R11 S11:U12 X11:AJ12 V11:W11">
    <cfRule type="cellIs" dxfId="11" priority="16" stopIfTrue="1" operator="equal">
      <formula>"-"</formula>
    </cfRule>
  </conditionalFormatting>
  <conditionalFormatting sqref="L12:P12 S12:U12">
    <cfRule type="cellIs" dxfId="10" priority="2" stopIfTrue="1" operator="between">
      <formula>$H12</formula>
      <formula>$I12</formula>
    </cfRule>
    <cfRule type="expression" dxfId="9" priority="3" stopIfTrue="1">
      <formula>OR(AND($G12&lt;$H12,L12&lt;$G12),AND($G12&gt;$H12,L12&gt;$G12))</formula>
    </cfRule>
    <cfRule type="expression" dxfId="8" priority="4" stopIfTrue="1">
      <formula>OR(AND($G12&lt;$H12,L12&gt;$H12),AND($G12&gt;$H12,L12&lt;$H12),AND($G12=$H12,L12&lt;&gt;$H12))</formula>
    </cfRule>
  </conditionalFormatting>
  <conditionalFormatting sqref="L12:P12 S12:U12">
    <cfRule type="cellIs" dxfId="7" priority="1" stopIfTrue="1" operator="equal">
      <formula>"-"</formula>
    </cfRule>
  </conditionalFormatting>
  <hyperlinks>
    <hyperlink ref="D11" location="'Graf.Incremento Fact.'!A1" display="% de incremento de la facturación"/>
    <hyperlink ref="D12" location="'Graf. % Variación Presupuesto'!A1" display="% de variación del presupuesto de gastos"/>
  </hyperlinks>
  <pageMargins left="0.7" right="0.7" top="0.75" bottom="0.75" header="0.3" footer="0.3"/>
  <pageSetup paperSize="9" scale="14" orientation="portrait" horizontalDpi="300" verticalDpi="300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6"/>
  <sheetViews>
    <sheetView showGridLines="0" zoomScale="86" zoomScaleNormal="86" workbookViewId="0"/>
  </sheetViews>
  <sheetFormatPr baseColWidth="10" defaultColWidth="11.42578125" defaultRowHeight="15"/>
  <cols>
    <col min="1" max="1" width="2" style="3" customWidth="1"/>
    <col min="2" max="2" width="23.140625" style="3" customWidth="1"/>
    <col min="3" max="3" width="12.5703125" style="3" customWidth="1"/>
    <col min="4" max="4" width="11.5703125" style="3" bestFit="1" customWidth="1"/>
    <col min="5" max="14" width="11.140625" style="3" bestFit="1" customWidth="1"/>
    <col min="15" max="16384" width="11.42578125" style="3"/>
  </cols>
  <sheetData>
    <row r="1" spans="2:14" s="4" customFormat="1" ht="26.25">
      <c r="B1" s="150" t="s">
        <v>58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2:14" ht="17.25" customHeight="1"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2:14" ht="15.75" thickBot="1"/>
    <row r="4" spans="2:14" ht="16.5" thickBot="1">
      <c r="B4" s="152" t="str">
        <f>FINANCIERA!D11</f>
        <v>% de incremento de la facturación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</row>
    <row r="5" spans="2:14" ht="18.75" thickBot="1">
      <c r="B5" s="40" t="s">
        <v>43</v>
      </c>
      <c r="C5" s="113" t="s">
        <v>46</v>
      </c>
      <c r="D5" s="41"/>
      <c r="E5" s="42"/>
      <c r="F5" s="155" t="s">
        <v>44</v>
      </c>
      <c r="G5" s="156"/>
      <c r="H5" s="43" t="s">
        <v>47</v>
      </c>
      <c r="I5" s="41"/>
      <c r="J5" s="42"/>
      <c r="K5" s="157" t="s">
        <v>45</v>
      </c>
      <c r="L5" s="158"/>
      <c r="M5" s="50" t="s">
        <v>48</v>
      </c>
      <c r="N5" s="45"/>
    </row>
    <row r="6" spans="2:14" ht="16.5" thickBot="1">
      <c r="B6" s="46"/>
      <c r="C6" s="62" t="str">
        <f>FINANCIERA!L8</f>
        <v>ENE</v>
      </c>
      <c r="D6" s="47" t="str">
        <f>FINANCIERA!M8</f>
        <v>FEB</v>
      </c>
      <c r="E6" s="72" t="str">
        <f>FINANCIERA!N8</f>
        <v>MAR</v>
      </c>
      <c r="F6" s="47" t="str">
        <f>FINANCIERA!O8</f>
        <v>ABR</v>
      </c>
      <c r="G6" s="67" t="str">
        <f>FINANCIERA!P8</f>
        <v>MAY</v>
      </c>
      <c r="H6" s="47" t="str">
        <f>FINANCIERA!Q8</f>
        <v>JUN</v>
      </c>
      <c r="I6" s="47" t="str">
        <f>FINANCIERA!R8</f>
        <v>JUL</v>
      </c>
      <c r="J6" s="47" t="str">
        <f>FINANCIERA!S8</f>
        <v>AGO</v>
      </c>
      <c r="K6" s="47" t="str">
        <f>FINANCIERA!T8</f>
        <v>SEPT</v>
      </c>
      <c r="L6" s="47" t="str">
        <f>FINANCIERA!U8</f>
        <v>OCT</v>
      </c>
      <c r="M6" s="47" t="str">
        <f>FINANCIERA!V8</f>
        <v>NOV</v>
      </c>
      <c r="N6" s="47" t="str">
        <f>FINANCIERA!W8</f>
        <v>DIC</v>
      </c>
    </row>
    <row r="7" spans="2:14" ht="15.75">
      <c r="B7" s="48" t="s">
        <v>35</v>
      </c>
      <c r="C7" s="63">
        <f>FINANCIERA!$I$11</f>
        <v>0.1</v>
      </c>
      <c r="D7" s="51">
        <f>FINANCIERA!$I$11</f>
        <v>0.1</v>
      </c>
      <c r="E7" s="73">
        <f>FINANCIERA!$I$11</f>
        <v>0.1</v>
      </c>
      <c r="F7" s="51">
        <f>FINANCIERA!$I$11</f>
        <v>0.1</v>
      </c>
      <c r="G7" s="68">
        <f>FINANCIERA!$I$11</f>
        <v>0.1</v>
      </c>
      <c r="H7" s="51">
        <f>FINANCIERA!$I$11</f>
        <v>0.1</v>
      </c>
      <c r="I7" s="51">
        <f>FINANCIERA!$I$11</f>
        <v>0.1</v>
      </c>
      <c r="J7" s="51">
        <f>FINANCIERA!$I$11</f>
        <v>0.1</v>
      </c>
      <c r="K7" s="51">
        <f>FINANCIERA!$I$11</f>
        <v>0.1</v>
      </c>
      <c r="L7" s="51">
        <f>FINANCIERA!$I$11</f>
        <v>0.1</v>
      </c>
      <c r="M7" s="51">
        <f>FINANCIERA!$I$11</f>
        <v>0.1</v>
      </c>
      <c r="N7" s="51">
        <f>FINANCIERA!$I$11</f>
        <v>0.1</v>
      </c>
    </row>
    <row r="8" spans="2:14" ht="16.5" thickBot="1">
      <c r="B8" s="49" t="s">
        <v>36</v>
      </c>
      <c r="C8" s="64">
        <f>FINANCIERA!$H$11</f>
        <v>0.08</v>
      </c>
      <c r="D8" s="52">
        <f>FINANCIERA!$H$11</f>
        <v>0.08</v>
      </c>
      <c r="E8" s="74">
        <f>FINANCIERA!$H$11</f>
        <v>0.08</v>
      </c>
      <c r="F8" s="52">
        <f>FINANCIERA!$H$11</f>
        <v>0.08</v>
      </c>
      <c r="G8" s="69">
        <f>FINANCIERA!$H$11</f>
        <v>0.08</v>
      </c>
      <c r="H8" s="52">
        <f>FINANCIERA!$H$11</f>
        <v>0.08</v>
      </c>
      <c r="I8" s="52">
        <f>FINANCIERA!$H$11</f>
        <v>0.08</v>
      </c>
      <c r="J8" s="52">
        <f>FINANCIERA!$H$11</f>
        <v>0.08</v>
      </c>
      <c r="K8" s="52">
        <f>FINANCIERA!$H$11</f>
        <v>0.08</v>
      </c>
      <c r="L8" s="52">
        <f>FINANCIERA!$H$11</f>
        <v>0.08</v>
      </c>
      <c r="M8" s="52">
        <f>FINANCIERA!$H$11</f>
        <v>0.08</v>
      </c>
      <c r="N8" s="52">
        <f>FINANCIERA!$H$11</f>
        <v>0.08</v>
      </c>
    </row>
    <row r="9" spans="2:14" ht="16.5" thickBot="1">
      <c r="B9" s="49" t="s">
        <v>3</v>
      </c>
      <c r="C9" s="65">
        <f>FINANCIERA!$G$11</f>
        <v>0.1</v>
      </c>
      <c r="D9" s="61">
        <f>FINANCIERA!$G$11</f>
        <v>0.1</v>
      </c>
      <c r="E9" s="75">
        <f>FINANCIERA!$G$11</f>
        <v>0.1</v>
      </c>
      <c r="F9" s="61">
        <f>FINANCIERA!$G$11</f>
        <v>0.1</v>
      </c>
      <c r="G9" s="70">
        <f>FINANCIERA!$G$11</f>
        <v>0.1</v>
      </c>
      <c r="H9" s="61">
        <f>FINANCIERA!$G$11</f>
        <v>0.1</v>
      </c>
      <c r="I9" s="61">
        <f>FINANCIERA!$G$11</f>
        <v>0.1</v>
      </c>
      <c r="J9" s="61">
        <f>FINANCIERA!$G$11</f>
        <v>0.1</v>
      </c>
      <c r="K9" s="61">
        <f>FINANCIERA!$G$11</f>
        <v>0.1</v>
      </c>
      <c r="L9" s="61">
        <f>FINANCIERA!$G$11</f>
        <v>0.1</v>
      </c>
      <c r="M9" s="61">
        <f>FINANCIERA!$G$11</f>
        <v>0.1</v>
      </c>
      <c r="N9" s="61">
        <f>FINANCIERA!$G$11</f>
        <v>0.1</v>
      </c>
    </row>
    <row r="10" spans="2:14" ht="16.5" thickBot="1">
      <c r="B10" s="60" t="s">
        <v>52</v>
      </c>
      <c r="C10" s="66">
        <v>29661.54</v>
      </c>
      <c r="D10" s="71">
        <v>25796.02</v>
      </c>
      <c r="E10" s="76">
        <v>35256.44</v>
      </c>
      <c r="F10" s="71">
        <v>49795.61</v>
      </c>
      <c r="G10" s="71">
        <v>50580.42</v>
      </c>
      <c r="H10" s="76">
        <v>50920.01</v>
      </c>
      <c r="I10" s="71">
        <v>57639.7</v>
      </c>
      <c r="J10" s="76">
        <v>66170.91</v>
      </c>
      <c r="K10" s="71">
        <v>68809.820000000007</v>
      </c>
      <c r="L10" s="76">
        <v>70616.63</v>
      </c>
      <c r="M10" s="71">
        <v>69567.55</v>
      </c>
      <c r="N10" s="77">
        <v>73024.639999999999</v>
      </c>
    </row>
    <row r="11" spans="2:14" ht="18.75" thickBot="1">
      <c r="B11" s="49" t="s">
        <v>16</v>
      </c>
      <c r="C11" s="110" t="str">
        <f>FINANCIERA!L11</f>
        <v>-</v>
      </c>
      <c r="D11" s="111">
        <f>((D10-C10)/C10)*100%</f>
        <v>-0.13032094759746124</v>
      </c>
      <c r="E11" s="112">
        <f t="shared" ref="E11:N11" si="0">((E10-D10)/D10)*100%</f>
        <v>0.36673952028258627</v>
      </c>
      <c r="F11" s="112">
        <f t="shared" si="0"/>
        <v>0.41238338300747318</v>
      </c>
      <c r="G11" s="111">
        <f t="shared" si="0"/>
        <v>1.5760626288140615E-2</v>
      </c>
      <c r="H11" s="111">
        <f t="shared" si="0"/>
        <v>6.713862795129099E-3</v>
      </c>
      <c r="I11" s="112">
        <f t="shared" si="0"/>
        <v>0.13196560644823116</v>
      </c>
      <c r="J11" s="112">
        <f t="shared" si="0"/>
        <v>0.14800927138760275</v>
      </c>
      <c r="K11" s="111">
        <f t="shared" si="0"/>
        <v>3.988021322360541E-2</v>
      </c>
      <c r="L11" s="111">
        <f t="shared" si="0"/>
        <v>2.6258025380679641E-2</v>
      </c>
      <c r="M11" s="111">
        <f t="shared" si="0"/>
        <v>-1.4855990720599406E-2</v>
      </c>
      <c r="N11" s="111">
        <f t="shared" si="0"/>
        <v>4.9694002447980362E-2</v>
      </c>
    </row>
    <row r="12" spans="2:14" ht="15.75">
      <c r="B12" s="6"/>
      <c r="C12" s="7"/>
      <c r="D12" s="7"/>
      <c r="E12" s="7"/>
      <c r="F12" s="7"/>
      <c r="G12" s="7"/>
      <c r="H12" s="7"/>
      <c r="I12" s="7"/>
      <c r="J12" s="7"/>
      <c r="K12" s="7"/>
    </row>
    <row r="13" spans="2:14" ht="15.75">
      <c r="B13" s="6"/>
      <c r="C13" s="8"/>
      <c r="D13" s="8"/>
      <c r="E13" s="8"/>
      <c r="F13" s="8"/>
      <c r="G13" s="8"/>
      <c r="H13" s="8"/>
      <c r="I13" s="8"/>
      <c r="J13" s="8"/>
      <c r="K13" s="8"/>
    </row>
    <row r="15" spans="2:14" ht="15.7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4" ht="15.75"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5">
    <mergeCell ref="B1:N1"/>
    <mergeCell ref="B2:K2"/>
    <mergeCell ref="B4:N4"/>
    <mergeCell ref="F5:G5"/>
    <mergeCell ref="K5:L5"/>
  </mergeCells>
  <conditionalFormatting sqref="C11:N11">
    <cfRule type="cellIs" dxfId="6" priority="5" stopIfTrue="1" operator="equal">
      <formula>"-"</formula>
    </cfRule>
  </conditionalFormatting>
  <conditionalFormatting sqref="C11:N11">
    <cfRule type="cellIs" dxfId="5" priority="15" stopIfTrue="1" operator="between">
      <formula>$C7</formula>
      <formula>$C$8</formula>
    </cfRule>
    <cfRule type="expression" dxfId="4" priority="16" stopIfTrue="1">
      <formula>OR(AND($C7&lt;$C8,C11&lt;$C7),AND($C7&gt;$C8,C11&gt;$C7))</formula>
    </cfRule>
    <cfRule type="expression" dxfId="3" priority="17" stopIfTrue="1">
      <formula>OR(AND($C7&lt;$C8,C11&gt;$C8),AND($C7&gt;$C2,C11&lt;$C8),AND($C7=$C8,C11&lt;&gt;$C8))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8"/>
  <sheetViews>
    <sheetView showGridLines="0" zoomScaleNormal="100" workbookViewId="0"/>
  </sheetViews>
  <sheetFormatPr baseColWidth="10" defaultColWidth="11.42578125" defaultRowHeight="15"/>
  <cols>
    <col min="1" max="1" width="0.28515625" style="3" customWidth="1"/>
    <col min="2" max="2" width="27.140625" style="3" customWidth="1"/>
    <col min="3" max="14" width="11.140625" style="3" customWidth="1"/>
    <col min="15" max="15" width="15.5703125" style="3" bestFit="1" customWidth="1"/>
    <col min="16" max="16384" width="11.42578125" style="3"/>
  </cols>
  <sheetData>
    <row r="1" spans="2:15" s="4" customFormat="1" ht="24.75" customHeight="1">
      <c r="B1" s="150" t="s">
        <v>58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2:15" ht="13.5" customHeight="1"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2:15" ht="11.25" customHeight="1"/>
    <row r="4" spans="2:15" s="1" customFormat="1" ht="6" customHeight="1" thickBot="1">
      <c r="B4" s="2"/>
      <c r="D4" s="5"/>
      <c r="I4" s="2"/>
    </row>
    <row r="5" spans="2:15" ht="16.5" thickBot="1">
      <c r="B5" s="152" t="str">
        <f>FINANCIERA!D12</f>
        <v>% de variación del presupuesto de gastos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/>
    </row>
    <row r="6" spans="2:15" ht="15" customHeight="1" thickBot="1">
      <c r="B6" s="100" t="s">
        <v>43</v>
      </c>
      <c r="C6" s="116" t="s">
        <v>49</v>
      </c>
      <c r="D6" s="41"/>
      <c r="E6" s="42"/>
      <c r="F6" s="159" t="s">
        <v>44</v>
      </c>
      <c r="G6" s="160"/>
      <c r="H6" s="53" t="s">
        <v>50</v>
      </c>
      <c r="I6" s="41"/>
      <c r="J6" s="42"/>
      <c r="K6" s="161" t="s">
        <v>45</v>
      </c>
      <c r="L6" s="162"/>
      <c r="M6" s="44" t="s">
        <v>51</v>
      </c>
      <c r="N6" s="45"/>
    </row>
    <row r="7" spans="2:15" s="92" customFormat="1" ht="13.5" thickBot="1">
      <c r="B7" s="93"/>
      <c r="C7" s="94" t="str">
        <f>FINANCIERA!L8</f>
        <v>ENE</v>
      </c>
      <c r="D7" s="94" t="str">
        <f>FINANCIERA!M8</f>
        <v>FEB</v>
      </c>
      <c r="E7" s="94" t="str">
        <f>FINANCIERA!N8</f>
        <v>MAR</v>
      </c>
      <c r="F7" s="94" t="str">
        <f>FINANCIERA!O8</f>
        <v>ABR</v>
      </c>
      <c r="G7" s="94" t="str">
        <f>FINANCIERA!P8</f>
        <v>MAY</v>
      </c>
      <c r="H7" s="94" t="str">
        <f>FINANCIERA!Q8</f>
        <v>JUN</v>
      </c>
      <c r="I7" s="94" t="str">
        <f>FINANCIERA!R8</f>
        <v>JUL</v>
      </c>
      <c r="J7" s="94" t="str">
        <f>FINANCIERA!S8</f>
        <v>AGO</v>
      </c>
      <c r="K7" s="94" t="str">
        <f>FINANCIERA!T8</f>
        <v>SEPT</v>
      </c>
      <c r="L7" s="94" t="str">
        <f>FINANCIERA!U8</f>
        <v>OCT</v>
      </c>
      <c r="M7" s="94" t="str">
        <f>FINANCIERA!V8</f>
        <v>NOV</v>
      </c>
      <c r="N7" s="94" t="str">
        <f>FINANCIERA!W8</f>
        <v>DIC</v>
      </c>
    </row>
    <row r="8" spans="2:15" s="92" customFormat="1" ht="12.75">
      <c r="B8" s="95" t="s">
        <v>35</v>
      </c>
      <c r="C8" s="96">
        <f>FINANCIERA!$I$12</f>
        <v>0.05</v>
      </c>
      <c r="D8" s="96">
        <f>FINANCIERA!$I$12</f>
        <v>0.05</v>
      </c>
      <c r="E8" s="96">
        <f>FINANCIERA!$I$12</f>
        <v>0.05</v>
      </c>
      <c r="F8" s="96">
        <f>FINANCIERA!$I$12</f>
        <v>0.05</v>
      </c>
      <c r="G8" s="96">
        <f>FINANCIERA!$I$12</f>
        <v>0.05</v>
      </c>
      <c r="H8" s="96">
        <f>FINANCIERA!$I$12</f>
        <v>0.05</v>
      </c>
      <c r="I8" s="96">
        <f>FINANCIERA!$I$12</f>
        <v>0.05</v>
      </c>
      <c r="J8" s="96">
        <f>FINANCIERA!$I$12</f>
        <v>0.05</v>
      </c>
      <c r="K8" s="96">
        <f>FINANCIERA!$I$12</f>
        <v>0.05</v>
      </c>
      <c r="L8" s="96">
        <f>FINANCIERA!$I$12</f>
        <v>0.05</v>
      </c>
      <c r="M8" s="96">
        <f>FINANCIERA!$I$12</f>
        <v>0.05</v>
      </c>
      <c r="N8" s="96">
        <f>FINANCIERA!$I$12</f>
        <v>0.05</v>
      </c>
    </row>
    <row r="9" spans="2:15" s="92" customFormat="1" ht="13.5" thickBot="1">
      <c r="B9" s="97" t="s">
        <v>36</v>
      </c>
      <c r="C9" s="98">
        <f>FINANCIERA!$H$12</f>
        <v>-0.05</v>
      </c>
      <c r="D9" s="98">
        <f>FINANCIERA!$H$12</f>
        <v>-0.05</v>
      </c>
      <c r="E9" s="98">
        <f>FINANCIERA!$H$12</f>
        <v>-0.05</v>
      </c>
      <c r="F9" s="98">
        <f>FINANCIERA!$H$12</f>
        <v>-0.05</v>
      </c>
      <c r="G9" s="98">
        <f>FINANCIERA!$H$12</f>
        <v>-0.05</v>
      </c>
      <c r="H9" s="98">
        <f>FINANCIERA!$H$12</f>
        <v>-0.05</v>
      </c>
      <c r="I9" s="98">
        <f>FINANCIERA!$H$12</f>
        <v>-0.05</v>
      </c>
      <c r="J9" s="98">
        <f>FINANCIERA!$H$12</f>
        <v>-0.05</v>
      </c>
      <c r="K9" s="98">
        <f>FINANCIERA!$H$12</f>
        <v>-0.05</v>
      </c>
      <c r="L9" s="98">
        <f>FINANCIERA!$H$12</f>
        <v>-0.05</v>
      </c>
      <c r="M9" s="98">
        <f>FINANCIERA!$H$12</f>
        <v>-0.05</v>
      </c>
      <c r="N9" s="98">
        <f>FINANCIERA!$H$12</f>
        <v>-0.05</v>
      </c>
    </row>
    <row r="10" spans="2:15" s="92" customFormat="1" ht="13.5" thickBot="1">
      <c r="B10" s="97" t="s">
        <v>3</v>
      </c>
      <c r="C10" s="99">
        <f>FINANCIERA!$G$12</f>
        <v>0</v>
      </c>
      <c r="D10" s="99">
        <f>FINANCIERA!$G$12</f>
        <v>0</v>
      </c>
      <c r="E10" s="99">
        <f>FINANCIERA!$G$12</f>
        <v>0</v>
      </c>
      <c r="F10" s="99">
        <f>FINANCIERA!$G$12</f>
        <v>0</v>
      </c>
      <c r="G10" s="99">
        <f>FINANCIERA!$G$12</f>
        <v>0</v>
      </c>
      <c r="H10" s="99">
        <f>FINANCIERA!$G$12</f>
        <v>0</v>
      </c>
      <c r="I10" s="99">
        <f>FINANCIERA!$G$12</f>
        <v>0</v>
      </c>
      <c r="J10" s="99">
        <f>FINANCIERA!$G$12</f>
        <v>0</v>
      </c>
      <c r="K10" s="99">
        <f>FINANCIERA!$G$12</f>
        <v>0</v>
      </c>
      <c r="L10" s="99">
        <f>FINANCIERA!$G$12</f>
        <v>0</v>
      </c>
      <c r="M10" s="99">
        <f>FINANCIERA!$G$12</f>
        <v>0</v>
      </c>
      <c r="N10" s="99">
        <f>FINANCIERA!$G$12</f>
        <v>0</v>
      </c>
    </row>
    <row r="11" spans="2:15" ht="16.5" thickBot="1">
      <c r="B11" s="60" t="s">
        <v>53</v>
      </c>
      <c r="C11" s="88">
        <f>30843.86+9693.9</f>
        <v>40537.760000000002</v>
      </c>
      <c r="D11" s="83">
        <f>28427.49+11620.19</f>
        <v>40047.68</v>
      </c>
      <c r="E11" s="83">
        <f>30594.96+9582.97</f>
        <v>40177.93</v>
      </c>
      <c r="F11" s="86">
        <v>53024.74</v>
      </c>
      <c r="G11" s="83">
        <v>53591.48</v>
      </c>
      <c r="H11" s="86">
        <v>61928.1</v>
      </c>
      <c r="I11" s="83">
        <v>59604.6</v>
      </c>
      <c r="J11" s="86">
        <v>63532.19</v>
      </c>
      <c r="K11" s="83">
        <v>71694.03</v>
      </c>
      <c r="L11" s="86">
        <v>73872.61</v>
      </c>
      <c r="M11" s="83">
        <v>75317.13</v>
      </c>
      <c r="N11" s="81">
        <v>75491.259999999995</v>
      </c>
      <c r="O11" s="80"/>
    </row>
    <row r="12" spans="2:15" ht="16.5" thickBot="1">
      <c r="B12" s="60" t="s">
        <v>54</v>
      </c>
      <c r="C12" s="89">
        <v>48000</v>
      </c>
      <c r="D12" s="84">
        <v>48000</v>
      </c>
      <c r="E12" s="84">
        <v>48000</v>
      </c>
      <c r="F12" s="87">
        <v>55000</v>
      </c>
      <c r="G12" s="84">
        <v>55000</v>
      </c>
      <c r="H12" s="87">
        <v>55000</v>
      </c>
      <c r="I12" s="84">
        <v>55000</v>
      </c>
      <c r="J12" s="87">
        <v>71000</v>
      </c>
      <c r="K12" s="84">
        <v>71000</v>
      </c>
      <c r="L12" s="87">
        <v>71000</v>
      </c>
      <c r="M12" s="84">
        <v>71000</v>
      </c>
      <c r="N12" s="82">
        <v>71000</v>
      </c>
    </row>
    <row r="13" spans="2:15" ht="16.5" thickBot="1">
      <c r="B13" s="49" t="s">
        <v>16</v>
      </c>
      <c r="C13" s="114">
        <f>(C11-C12)/C12</f>
        <v>-0.15546333333333329</v>
      </c>
      <c r="D13" s="114">
        <f t="shared" ref="D13:N13" si="0">(D11-D12)/D12</f>
        <v>-0.16567333333333334</v>
      </c>
      <c r="E13" s="114">
        <f t="shared" si="0"/>
        <v>-0.16295979166666666</v>
      </c>
      <c r="F13" s="115">
        <f t="shared" si="0"/>
        <v>-3.591381818181822E-2</v>
      </c>
      <c r="G13" s="115">
        <f t="shared" si="0"/>
        <v>-2.5609454545454487E-2</v>
      </c>
      <c r="H13" s="114">
        <f t="shared" si="0"/>
        <v>0.12596545454545452</v>
      </c>
      <c r="I13" s="114">
        <f t="shared" si="0"/>
        <v>8.3719999999999975E-2</v>
      </c>
      <c r="J13" s="114">
        <f t="shared" si="0"/>
        <v>-0.10518042253521123</v>
      </c>
      <c r="K13" s="115">
        <f t="shared" si="0"/>
        <v>9.7750704225351946E-3</v>
      </c>
      <c r="L13" s="115">
        <f t="shared" si="0"/>
        <v>4.0459295774647894E-2</v>
      </c>
      <c r="M13" s="114">
        <f t="shared" si="0"/>
        <v>6.0804647887324009E-2</v>
      </c>
      <c r="N13" s="114">
        <f t="shared" si="0"/>
        <v>6.3257183098591477E-2</v>
      </c>
    </row>
    <row r="14" spans="2:15" ht="16.5" thickBot="1">
      <c r="B14" s="6"/>
      <c r="C14" s="7"/>
      <c r="D14" s="7"/>
      <c r="E14" s="7"/>
      <c r="F14" s="7"/>
      <c r="G14" s="7"/>
      <c r="H14" s="7"/>
      <c r="I14" s="7"/>
      <c r="J14" s="7"/>
      <c r="K14" s="7"/>
      <c r="M14" s="85"/>
    </row>
    <row r="15" spans="2:15" ht="15.75">
      <c r="B15" s="6"/>
      <c r="C15" s="8"/>
      <c r="D15" s="8"/>
      <c r="E15" s="8"/>
      <c r="F15" s="8"/>
      <c r="G15" s="8"/>
      <c r="H15" s="8"/>
      <c r="I15" s="8"/>
      <c r="J15" s="8"/>
      <c r="K15" s="8"/>
    </row>
    <row r="17" spans="2:11" ht="15.7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ht="15.75"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5">
    <mergeCell ref="B1:N1"/>
    <mergeCell ref="B2:K2"/>
    <mergeCell ref="B5:N5"/>
    <mergeCell ref="F6:G6"/>
    <mergeCell ref="K6:L6"/>
  </mergeCells>
  <conditionalFormatting sqref="D13">
    <cfRule type="cellIs" dxfId="2" priority="2" stopIfTrue="1" operator="between">
      <formula>$C8</formula>
      <formula>#REF!</formula>
    </cfRule>
    <cfRule type="expression" dxfId="1" priority="3" stopIfTrue="1">
      <formula>OR(AND($C8&lt;#REF!,D13&lt;$C8),AND($C8&gt;#REF!,D13&gt;$C8))</formula>
    </cfRule>
    <cfRule type="expression" dxfId="0" priority="4" stopIfTrue="1">
      <formula>OR(AND($C8&lt;#REF!,D13&gt;#REF!),AND($C8&gt;#REF!,D13&lt;#REF!),AND($C8=#REF!,D13&lt;&gt;#REF!))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FINANCIERA</vt:lpstr>
      <vt:lpstr>Graf.Incremento Fact.</vt:lpstr>
      <vt:lpstr>Graf. % Variación Presupuesto</vt:lpstr>
    </vt:vector>
  </TitlesOfParts>
  <Company>Fudanción Intellectus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Intellectus</dc:creator>
  <cp:lastModifiedBy>Jared</cp:lastModifiedBy>
  <cp:lastPrinted>2010-11-29T07:10:08Z</cp:lastPrinted>
  <dcterms:created xsi:type="dcterms:W3CDTF">2009-04-16T16:31:24Z</dcterms:created>
  <dcterms:modified xsi:type="dcterms:W3CDTF">2012-02-26T18:43:29Z</dcterms:modified>
</cp:coreProperties>
</file>