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57" activeTab="8"/>
  </bookViews>
  <sheets>
    <sheet name="anx1" sheetId="1" r:id="rId1"/>
    <sheet name="anx2" sheetId="2" r:id="rId2"/>
    <sheet name="anx3" sheetId="3" r:id="rId3"/>
    <sheet name="anx4" sheetId="4" r:id="rId4"/>
    <sheet name="anx 5" sheetId="5" r:id="rId5"/>
    <sheet name="anx 6" sheetId="6" r:id="rId6"/>
    <sheet name="anx 7" sheetId="7" r:id="rId7"/>
    <sheet name="anx 8" sheetId="8" r:id="rId8"/>
    <sheet name="anx 9" sheetId="9" r:id="rId9"/>
    <sheet name="anx 10" sheetId="10" r:id="rId10"/>
  </sheets>
  <definedNames>
    <definedName name="_xlnm.Print_Area" localSheetId="4">'anx 5'!$B$1:$P$150</definedName>
    <definedName name="_xlnm.Print_Area" localSheetId="5">'anx 6'!$B$1:$Y$57</definedName>
    <definedName name="_xlnm.Print_Area" localSheetId="7">'anx 8'!$B$2:$P$34</definedName>
    <definedName name="_xlnm.Print_Area" localSheetId="8">'anx 9'!$B$1:$Y$480</definedName>
    <definedName name="_xlnm.Print_Area" localSheetId="0">'anx1'!$B$1:$K$61</definedName>
    <definedName name="_xlnm.Print_Area" localSheetId="1">'anx2'!$B$1:$F$63</definedName>
    <definedName name="_xlnm.Print_Area" localSheetId="2">'anx3'!$F$1:$T$69</definedName>
  </definedNames>
  <calcPr fullCalcOnLoad="1"/>
</workbook>
</file>

<file path=xl/sharedStrings.xml><?xml version="1.0" encoding="utf-8"?>
<sst xmlns="http://schemas.openxmlformats.org/spreadsheetml/2006/main" count="2952" uniqueCount="364">
  <si>
    <t>ANEXO 1</t>
  </si>
  <si>
    <t>CLASIFICACION ABC DE LOS PRODUCTOS VENDIDOS EN EL 2003</t>
  </si>
  <si>
    <t>Calsificación</t>
  </si>
  <si>
    <t>AÑO 2003</t>
  </si>
  <si>
    <t>%USD</t>
  </si>
  <si>
    <t>ABC</t>
  </si>
  <si>
    <t>CODIGO</t>
  </si>
  <si>
    <t>Unidades</t>
  </si>
  <si>
    <t>C. Unitario</t>
  </si>
  <si>
    <t>C. Total</t>
  </si>
  <si>
    <t>Acumulado</t>
  </si>
  <si>
    <t>VIT05-1000</t>
  </si>
  <si>
    <t>A</t>
  </si>
  <si>
    <t>VIT01-1000</t>
  </si>
  <si>
    <t>BAC01-500</t>
  </si>
  <si>
    <t>PAR01-1000</t>
  </si>
  <si>
    <t>BAC02-1000</t>
  </si>
  <si>
    <t>VEN05-1000</t>
  </si>
  <si>
    <r>
      <t>.</t>
    </r>
    <r>
      <rPr>
        <b/>
        <sz val="20"/>
        <rFont val="Arial"/>
        <family val="0"/>
      </rPr>
      <t xml:space="preserve">   22%</t>
    </r>
  </si>
  <si>
    <t>VIT02-1000</t>
  </si>
  <si>
    <t>VIT06-1000</t>
  </si>
  <si>
    <t>VEN01-500</t>
  </si>
  <si>
    <t>VEN05-500</t>
  </si>
  <si>
    <t>VEN02-500</t>
  </si>
  <si>
    <t>B</t>
  </si>
  <si>
    <t>VIT04-1000</t>
  </si>
  <si>
    <t>VIT05-100</t>
  </si>
  <si>
    <t>VEN04-1000</t>
  </si>
  <si>
    <t>VEN03-1000</t>
  </si>
  <si>
    <t>VIT01-500</t>
  </si>
  <si>
    <t>VEN06-500</t>
  </si>
  <si>
    <t>BAC01-100</t>
  </si>
  <si>
    <t>PAR02-500</t>
  </si>
  <si>
    <r>
      <t>.</t>
    </r>
    <r>
      <rPr>
        <b/>
        <sz val="20"/>
        <rFont val="Arial"/>
        <family val="0"/>
      </rPr>
      <t xml:space="preserve">  33%</t>
    </r>
  </si>
  <si>
    <t>BAC03-1000</t>
  </si>
  <si>
    <t>DES01-1000</t>
  </si>
  <si>
    <t>VIT03-500</t>
  </si>
  <si>
    <t>VEN03-500</t>
  </si>
  <si>
    <t>PRE01-1000</t>
  </si>
  <si>
    <t>PAR01-10</t>
  </si>
  <si>
    <t>PAR03-100</t>
  </si>
  <si>
    <t>C</t>
  </si>
  <si>
    <t>BAC01-10</t>
  </si>
  <si>
    <t>BAC03-100</t>
  </si>
  <si>
    <t>VIT02-100</t>
  </si>
  <si>
    <t>PAR02-100</t>
  </si>
  <si>
    <t>VEN01-100</t>
  </si>
  <si>
    <t>VIT05-10</t>
  </si>
  <si>
    <t>BAC03-10</t>
  </si>
  <si>
    <t>PRE01-500</t>
  </si>
  <si>
    <t>VIT07-100</t>
  </si>
  <si>
    <t>PAR02-10</t>
  </si>
  <si>
    <t>PRE01-100</t>
  </si>
  <si>
    <r>
      <t>.</t>
    </r>
    <r>
      <rPr>
        <b/>
        <sz val="20"/>
        <rFont val="Arial"/>
        <family val="0"/>
      </rPr>
      <t xml:space="preserve">  45%</t>
    </r>
  </si>
  <si>
    <t>VIT01-10</t>
  </si>
  <si>
    <t>VEN03-10</t>
  </si>
  <si>
    <t>VIT06-10</t>
  </si>
  <si>
    <t>VIT08-10</t>
  </si>
  <si>
    <t>VEN04-100</t>
  </si>
  <si>
    <t>VIT04-100</t>
  </si>
  <si>
    <t>VEN04-10</t>
  </si>
  <si>
    <t>VEN05-10</t>
  </si>
  <si>
    <t>VEN05-100</t>
  </si>
  <si>
    <t>TOTAL</t>
  </si>
  <si>
    <t>RESUMEN GENERAL</t>
  </si>
  <si>
    <t>TIPO</t>
  </si>
  <si>
    <t>Productos</t>
  </si>
  <si>
    <t>ANEXO 2</t>
  </si>
  <si>
    <t>DESCRIPCION DE LAS MATERIAS PRIMAS</t>
  </si>
  <si>
    <t>Item</t>
  </si>
  <si>
    <t>Materia Prima</t>
  </si>
  <si>
    <t>Compra</t>
  </si>
  <si>
    <t>Tiempo de Entrega</t>
  </si>
  <si>
    <t>Caducidad</t>
  </si>
  <si>
    <t>Mat-Pri 1</t>
  </si>
  <si>
    <t>Local</t>
  </si>
  <si>
    <t>1 semana</t>
  </si>
  <si>
    <t>3 meses</t>
  </si>
  <si>
    <t>Mat-Pri 2</t>
  </si>
  <si>
    <t>2 años</t>
  </si>
  <si>
    <t>Mat-Pri 3</t>
  </si>
  <si>
    <t>Mat-Pri 4</t>
  </si>
  <si>
    <t>Mat-Pri 5</t>
  </si>
  <si>
    <t>Mat-Pri 6</t>
  </si>
  <si>
    <t>Mat-Pri 7</t>
  </si>
  <si>
    <t>Mat-Pri 8</t>
  </si>
  <si>
    <t>Mat-Pri 9</t>
  </si>
  <si>
    <t>Mat-Pri 10</t>
  </si>
  <si>
    <t>Mat-Pri 11</t>
  </si>
  <si>
    <t>Mat-Pri 12</t>
  </si>
  <si>
    <t>Mat-Pri 13</t>
  </si>
  <si>
    <t>Mat-Pri 14</t>
  </si>
  <si>
    <t>Importado</t>
  </si>
  <si>
    <t>8 semanas</t>
  </si>
  <si>
    <t>Mat-Pri 15</t>
  </si>
  <si>
    <t>Mat-Pri 16</t>
  </si>
  <si>
    <t>Mat-Pri 17</t>
  </si>
  <si>
    <t>Mat-Pri 18</t>
  </si>
  <si>
    <t>Mat-Pri 19</t>
  </si>
  <si>
    <t>Mat-Pri 20</t>
  </si>
  <si>
    <t>Mat-Pri 21</t>
  </si>
  <si>
    <t>Mat-Pri 22</t>
  </si>
  <si>
    <t>Mat-Pri 23</t>
  </si>
  <si>
    <t>Mat-Pri 24</t>
  </si>
  <si>
    <t>Mat-Pri 25</t>
  </si>
  <si>
    <t>Mat-Pri 26</t>
  </si>
  <si>
    <t>Mat-Pri 27</t>
  </si>
  <si>
    <t>Mat-Pri 28</t>
  </si>
  <si>
    <t>Mat-Pri 29</t>
  </si>
  <si>
    <t>Mat-Pri 30</t>
  </si>
  <si>
    <t>Mat-Pri 31</t>
  </si>
  <si>
    <t>Mat-Pri 32</t>
  </si>
  <si>
    <t>Mat-Pri 33</t>
  </si>
  <si>
    <t>Mat-Pri 34</t>
  </si>
  <si>
    <t>Mat-Pri 35</t>
  </si>
  <si>
    <t>Mat-Pri 36</t>
  </si>
  <si>
    <t>Mat-Pri 37</t>
  </si>
  <si>
    <t>Mat-Pri 38</t>
  </si>
  <si>
    <t>Mat-Pri 39</t>
  </si>
  <si>
    <t>Mat-Pri 40</t>
  </si>
  <si>
    <t>Mat-Pri 41</t>
  </si>
  <si>
    <t>Mat-Pri 42</t>
  </si>
  <si>
    <t>Mat-Pri 43</t>
  </si>
  <si>
    <t>Mat-Pri 44</t>
  </si>
  <si>
    <t>Mat-Pri 45</t>
  </si>
  <si>
    <t>Mat-Pri 46</t>
  </si>
  <si>
    <t>Mat-Pri 47</t>
  </si>
  <si>
    <t>Mat-Pri 48</t>
  </si>
  <si>
    <t>Mat-Pri 49</t>
  </si>
  <si>
    <t>Mat-Pri 50</t>
  </si>
  <si>
    <t>Mat-Pri 51</t>
  </si>
  <si>
    <t>Mat-Pri 52</t>
  </si>
  <si>
    <t>Mat-Pri 53</t>
  </si>
  <si>
    <t>Mat-Pri 54</t>
  </si>
  <si>
    <t>Mat-Pri 55</t>
  </si>
  <si>
    <t>Mat-Pri 56</t>
  </si>
  <si>
    <t>Mat-Pri 57</t>
  </si>
  <si>
    <t>Mat-Pri 58</t>
  </si>
  <si>
    <t>Mat-Pri 59</t>
  </si>
  <si>
    <t>ANEXO 3</t>
  </si>
  <si>
    <t>DETALLE DE LAS VENTAS DE ENERO DEL 2003 A MARZO DEL 2004 POR TIPO DE 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</si>
  <si>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</si>
  <si>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</si>
  <si>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</si>
  <si>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</si>
  <si>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</si>
  <si>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</si>
  <si>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</si>
  <si>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</si>
  <si>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</si>
  <si>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</si>
  <si>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</si>
  <si>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</si>
  <si>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UNI.</t>
  </si>
  <si>
    <t>ANEXO 4</t>
  </si>
  <si>
    <t>MES</t>
  </si>
  <si>
    <t>ANEXO 5</t>
  </si>
  <si>
    <t>PRONOSTICO DE LAS VENTAS POR PRODUCTO  - DE ABRIL DEL 2004 A MARZO DEL 2005</t>
  </si>
  <si>
    <t>CALCULO MENSUAL</t>
  </si>
  <si>
    <t>CALCULO SEMANAL</t>
  </si>
  <si>
    <t>FORMATO DEL PROGRAMA MAESTRO DE PRODUCCIÓN</t>
  </si>
  <si>
    <t>MES:</t>
  </si>
  <si>
    <t>SEMANA 1</t>
  </si>
  <si>
    <t>SEMANA 2</t>
  </si>
  <si>
    <t>SEMANA 3</t>
  </si>
  <si>
    <t>SEMANA 4</t>
  </si>
  <si>
    <t>INVENTARIO           A FIN DE MES</t>
  </si>
  <si>
    <t>PRODUCTO</t>
  </si>
  <si>
    <t>INVENTARIO INICIAL</t>
  </si>
  <si>
    <t>PROYECTADO</t>
  </si>
  <si>
    <t>PEDIDO</t>
  </si>
  <si>
    <t>EN INVENTARIO</t>
  </si>
  <si>
    <t>A PRODUCIR</t>
  </si>
  <si>
    <t xml:space="preserve">HR-HB </t>
  </si>
  <si>
    <t>HR - HB REQUERIDA</t>
  </si>
  <si>
    <t>HR - HB DISPONIBLE</t>
  </si>
  <si>
    <t>ANEXO 7</t>
  </si>
  <si>
    <t>LISTADO DE MATERIALES POR PRODUCTO</t>
  </si>
  <si>
    <t>VENENOS</t>
  </si>
  <si>
    <t>ANTIPARASITARIOS</t>
  </si>
  <si>
    <t>COMPONENTES DEL VENENO 1</t>
  </si>
  <si>
    <t>COMPONENTES DEL ANTIPARASITARIO 1</t>
  </si>
  <si>
    <t>VITAMINAS</t>
  </si>
  <si>
    <t>Materias Primas</t>
  </si>
  <si>
    <t>Cantidad</t>
  </si>
  <si>
    <t>Unidad</t>
  </si>
  <si>
    <t>COMPONENETES DE LA VITAMINA 1</t>
  </si>
  <si>
    <t>mg.</t>
  </si>
  <si>
    <t>Materiales</t>
  </si>
  <si>
    <t>Sobre de Aluminio</t>
  </si>
  <si>
    <t>uni.</t>
  </si>
  <si>
    <t>Tarro Plástico (con funda interior)</t>
  </si>
  <si>
    <t xml:space="preserve">Sobre de Aluminio </t>
  </si>
  <si>
    <t>Etiqueta</t>
  </si>
  <si>
    <t>COMPONENTES DEL ANTIPARASITARIO 2</t>
  </si>
  <si>
    <t>COMPONENTES DEL VENENO 2</t>
  </si>
  <si>
    <t>COMPONENTES DE LA VITAMINA 2</t>
  </si>
  <si>
    <t>COMPONENTES DE LA VITAMINA 3</t>
  </si>
  <si>
    <t>COMPONENTES DEL ANTIPARASITARIO 3</t>
  </si>
  <si>
    <t>Trimetropin</t>
  </si>
  <si>
    <t>BACTERICIDA</t>
  </si>
  <si>
    <t>COMPONENTES DEL BACTERICIDA 1</t>
  </si>
  <si>
    <t>COMPONENTES DE LA VITAMINA 4</t>
  </si>
  <si>
    <t>COMPONENTES DEL VENENO 3</t>
  </si>
  <si>
    <t>Mat-Pri 46 100</t>
  </si>
  <si>
    <t>COMPONENTES DEL BACTERICIDA 2</t>
  </si>
  <si>
    <t>COMPONENTES DEL VENENO 4</t>
  </si>
  <si>
    <t>COMPONENTES DE LA VITAMINA 5</t>
  </si>
  <si>
    <t>COMPONENTES DEL BACTERICIDA 3</t>
  </si>
  <si>
    <t>PRESERVANTE Y DESINFECTANTE</t>
  </si>
  <si>
    <t>COMPONENTES DEL VENENO 5</t>
  </si>
  <si>
    <t>COMPONENTES DEL PRESERVANTE 1</t>
  </si>
  <si>
    <t>COMPONENTES DE LA VITAMINA 6</t>
  </si>
  <si>
    <t>COMPONENTES DEL DESINFECTANTE 1</t>
  </si>
  <si>
    <t>COMPONENTES DE LA VITAMINA 7</t>
  </si>
  <si>
    <t>COMPONENTES DE LA VITAMINA 8</t>
  </si>
  <si>
    <t>COMPONENTES DEL VENENO 6</t>
  </si>
  <si>
    <t>ANEXO 8</t>
  </si>
  <si>
    <t>INVENTARIO             A FIN DE MES</t>
  </si>
  <si>
    <t>MPS AJUSTE # 1</t>
  </si>
  <si>
    <t>MPS AJUSTE # 2</t>
  </si>
  <si>
    <t>MPS AJUSTE # 3</t>
  </si>
  <si>
    <t>ANEXO 9</t>
  </si>
  <si>
    <t>CORRIDA DEL PLAN DE REQUERIMIENTO DE MATERIALES - MRP -</t>
  </si>
  <si>
    <t>VALORES INICIALES</t>
  </si>
  <si>
    <t>SEMANA</t>
  </si>
  <si>
    <t>MATERIA PRIMA</t>
  </si>
  <si>
    <t>COMPONENTES</t>
  </si>
  <si>
    <t>MATERIA PRIMA         1</t>
  </si>
  <si>
    <t>REQUERIMIENTO BRUTO</t>
  </si>
  <si>
    <t>INVENTARIO DISPONIBLE</t>
  </si>
  <si>
    <t>RECEPCIONES PROGRAMADAS</t>
  </si>
  <si>
    <t>REQUERIMIENTO NETO</t>
  </si>
  <si>
    <t>RECEPCIONES PLANIFICADAS</t>
  </si>
  <si>
    <t>MATERIA PRIMA         2</t>
  </si>
  <si>
    <t>MATERIA PRIMA         3</t>
  </si>
  <si>
    <t>MATERIA PRIMA         4</t>
  </si>
  <si>
    <t>MATERIA PRIMA         5</t>
  </si>
  <si>
    <t>MATERIA PRIMA         6</t>
  </si>
  <si>
    <t>MATERIA PRIMA         7</t>
  </si>
  <si>
    <t>MATERIA PRIMA         8</t>
  </si>
  <si>
    <t>MATERIA PRIMA         9</t>
  </si>
  <si>
    <t>MATERIA PRIMA         10</t>
  </si>
  <si>
    <t>MATERIA PRIMA         11</t>
  </si>
  <si>
    <t>MATERIA PRIMA         12</t>
  </si>
  <si>
    <t>MATERIA PRIMA         13</t>
  </si>
  <si>
    <t>MATERIA PRIMA         14</t>
  </si>
  <si>
    <t>MATERIA PRIMA         15</t>
  </si>
  <si>
    <t>MATERIA PRIMA         16</t>
  </si>
  <si>
    <t>MATERIA PRIMA         17</t>
  </si>
  <si>
    <t>MATERIA PRIMA         18</t>
  </si>
  <si>
    <t>MATERIA PRIMA         19</t>
  </si>
  <si>
    <t>MATERIA PRIMA         20</t>
  </si>
  <si>
    <t>MATERIA PRIMA         21</t>
  </si>
  <si>
    <t>MATERIA PRIMA         22</t>
  </si>
  <si>
    <t>MATERIA PRIMA         23</t>
  </si>
  <si>
    <t>MATERIA PRIMA         24</t>
  </si>
  <si>
    <t>MATERIA PRIMA         25</t>
  </si>
  <si>
    <t>MATERIA PRIMA         26</t>
  </si>
  <si>
    <t>MATERIA PRIMA         27</t>
  </si>
  <si>
    <t>MATERIA PRIMA         28</t>
  </si>
  <si>
    <t>MATERIA PRIMA         29</t>
  </si>
  <si>
    <t>MATERIA PRIMA         30</t>
  </si>
  <si>
    <t>MATERIA PRIMA         31</t>
  </si>
  <si>
    <t>MATERIA PRIMA         32</t>
  </si>
  <si>
    <t>MATERIA PRIMA         33</t>
  </si>
  <si>
    <t>MATERIA PRIMA         34</t>
  </si>
  <si>
    <t>MATERIA PRIMA         35</t>
  </si>
  <si>
    <t>MATERIA PRIMA         36</t>
  </si>
  <si>
    <t>MATERIA PRIMA         37</t>
  </si>
  <si>
    <t>MATERIA PRIMA         38</t>
  </si>
  <si>
    <t>MATERIA PRIMA         39</t>
  </si>
  <si>
    <t>MATERIA PRIMA         40</t>
  </si>
  <si>
    <t>MATERIA PRIMA         41</t>
  </si>
  <si>
    <t>MATERIA PRIMA         42</t>
  </si>
  <si>
    <t>MATERIA PRIMA         43</t>
  </si>
  <si>
    <t>MATERIA PRIMA         44</t>
  </si>
  <si>
    <t>MATERIA PRIMA         45</t>
  </si>
  <si>
    <t>MATERIA PRIMA         46</t>
  </si>
  <si>
    <t>MATERIA PRIMA         47</t>
  </si>
  <si>
    <t>MATERIA PRIMA         48</t>
  </si>
  <si>
    <t>MATERIA PRIMA         49</t>
  </si>
  <si>
    <t>MATERIA PRIMA         50</t>
  </si>
  <si>
    <t>MATERIA PRIMA         51</t>
  </si>
  <si>
    <t>MATERIA PRIMA         52</t>
  </si>
  <si>
    <t>MATERIA PRIMA         53</t>
  </si>
  <si>
    <t>MATERIA PRIMA         54</t>
  </si>
  <si>
    <t>MATERIA PRIMA         55</t>
  </si>
  <si>
    <t>MATERIA PRIMA         56</t>
  </si>
  <si>
    <t>MATERIA PRIMA         57</t>
  </si>
  <si>
    <t>MATERIA PRIMA         58</t>
  </si>
  <si>
    <t>MATERIA PRIMA         59</t>
  </si>
  <si>
    <t>SOBRES DE ALUMINIO</t>
  </si>
  <si>
    <t>ENVASES PLASTICOS</t>
  </si>
  <si>
    <t>ETIQUETAS     10 mg.</t>
  </si>
  <si>
    <t>ETIQUETAS    100 mg.</t>
  </si>
  <si>
    <t>ETIQUETAS     500 mg.</t>
  </si>
  <si>
    <t>ETIQUETAS  1Kg.</t>
  </si>
  <si>
    <t>PRONOSTICO DE LA DEMANDA GENERAL - AÑO 2004 -</t>
  </si>
  <si>
    <t>REGRESION LINEAL</t>
  </si>
  <si>
    <t>SXX</t>
  </si>
  <si>
    <t>SXY</t>
  </si>
  <si>
    <t>b</t>
  </si>
  <si>
    <t>a</t>
  </si>
  <si>
    <t>ŷ = 83403.14 - 2340.98 x</t>
  </si>
  <si>
    <t>x</t>
  </si>
  <si>
    <t>y</t>
  </si>
  <si>
    <t>ŷ</t>
  </si>
  <si>
    <t>et</t>
  </si>
  <si>
    <t>et2</t>
  </si>
  <si>
    <t>| et| / dt</t>
  </si>
  <si>
    <t>ECM =</t>
  </si>
  <si>
    <t>PAME =</t>
  </si>
  <si>
    <t>SUAVIZACION EXPONENCIAL MULTIPLE</t>
  </si>
  <si>
    <t>a2</t>
  </si>
  <si>
    <t>(1-a)2</t>
  </si>
  <si>
    <t>ALFA =</t>
  </si>
  <si>
    <t>t</t>
  </si>
  <si>
    <t>Yt</t>
  </si>
  <si>
    <t>St</t>
  </si>
  <si>
    <t>St(2)</t>
  </si>
  <si>
    <t>St(3)</t>
  </si>
  <si>
    <t>PROMEDIOS MOVILES EXPONENCIALMENTE PONDERADOS</t>
  </si>
  <si>
    <t>ALFA=</t>
  </si>
  <si>
    <t>BETA=</t>
  </si>
  <si>
    <t>GAMA=</t>
  </si>
  <si>
    <t>INDICES ESTACIONALES</t>
  </si>
  <si>
    <t>Rt</t>
  </si>
  <si>
    <t>Ft</t>
  </si>
  <si>
    <r>
      <t>Valores Iniciales:</t>
    </r>
    <r>
      <rPr>
        <b/>
        <sz val="12"/>
        <rFont val="Arial"/>
        <family val="2"/>
      </rPr>
      <t xml:space="preserve">        So = y1= 76082,  L = 12</t>
    </r>
  </si>
  <si>
    <t>Tendencia:    Y =  83403.14 - 2340.98 X</t>
  </si>
  <si>
    <t>DETALLE DE LOS COSTOS DE LAS ALTERNATIVAS DE LOS PLANES AGREGADOS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</si>
  <si>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</si>
  <si>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</si>
  <si>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</si>
  <si>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</si>
  <si>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</si>
  <si>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</si>
  <si>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</si>
  <si>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</si>
  <si>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</si>
  <si>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</si>
  <si>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</si>
  <si>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</si>
  <si>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(USD)</t>
  </si>
  <si>
    <t>PLAN # 2</t>
  </si>
  <si>
    <t>TIPO A</t>
  </si>
  <si>
    <t>TIPO B</t>
  </si>
  <si>
    <t>TIPO C</t>
  </si>
  <si>
    <t>MANT. INVENTARIO</t>
  </si>
  <si>
    <t>HR NORMAL</t>
  </si>
  <si>
    <t>HR EXTRA</t>
  </si>
  <si>
    <t>M. OBRA EVENTUAL</t>
  </si>
  <si>
    <t>DESPIDO</t>
  </si>
  <si>
    <t>PLAN # 3</t>
  </si>
  <si>
    <t>PLAN # 4</t>
  </si>
  <si>
    <t>ANEXO 10</t>
  </si>
  <si>
    <t>ANEXO 6</t>
  </si>
  <si>
    <t>FORMATO FORMULADO PARA CORRER EL MPS</t>
  </si>
  <si>
    <t>HR - HB DISPONIBLE NORMALES</t>
  </si>
  <si>
    <t>MPS JULIO</t>
  </si>
  <si>
    <t>MPS JULIO - AJUSTE 1 -</t>
  </si>
  <si>
    <t>MPS JULIO - AJUSTE 2 -</t>
  </si>
  <si>
    <t>MPS JULIO - AJUSTE 3 -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</si>
</sst>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  <numFmt numFmtId="165" formatCode="mmmm\-yy"/>
    <numFmt numFmtId="166" formatCode="0.000"/>
    <numFmt numFmtId="167" formatCode="#,##0.0"/>
    <numFmt numFmtId="168" formatCode="0.0"/>
    <numFmt numFmtId="169" formatCode="0.0000"/>
    <numFmt numFmtId="170" formatCode="0.00000"/>
    <numFmt numFmtId="171" formatCode="mmm\-yyyy"/>
  </numFmts>
  <fonts count="2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2"/>
    </font>
    <font>
      <b/>
      <sz val="24"/>
      <name val="Arial"/>
      <family val="0"/>
    </font>
    <font>
      <b/>
      <sz val="20"/>
      <color indexed="9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26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0"/>
    </font>
    <font>
      <b/>
      <u val="single"/>
      <sz val="26"/>
      <name val="Arial"/>
      <family val="2"/>
    </font>
    <font>
      <b/>
      <sz val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33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dotted"/>
      <top style="thick"/>
      <bottom>
        <color indexed="63"/>
      </bottom>
    </border>
    <border>
      <left style="dotted"/>
      <right style="dotted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dotted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tted"/>
    </border>
    <border>
      <left style="thick"/>
      <right style="thick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thin"/>
      <right style="thin"/>
      <top style="thick"/>
      <bottom style="dotted"/>
    </border>
    <border>
      <left style="thick"/>
      <right style="thin"/>
      <top style="thick"/>
      <bottom style="dotted"/>
    </border>
    <border>
      <left style="thick"/>
      <right style="thick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ck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ck"/>
    </border>
    <border>
      <left style="thin"/>
      <right style="thin"/>
      <top style="dotted"/>
      <bottom style="thick"/>
    </border>
    <border>
      <left style="thick"/>
      <right style="thin"/>
      <top style="dotted"/>
      <bottom style="thick"/>
    </border>
    <border>
      <left style="thick"/>
      <right style="thick"/>
      <top style="dotted"/>
      <bottom style="thick"/>
    </border>
    <border>
      <left style="thin"/>
      <right style="thin"/>
      <top style="dotted"/>
      <bottom>
        <color indexed="63"/>
      </bottom>
    </border>
    <border>
      <left style="thick"/>
      <right style="thick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ck"/>
      <bottom style="dotted"/>
    </border>
    <border>
      <left style="thin"/>
      <right style="thick"/>
      <top style="thick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ck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n"/>
      <right>
        <color indexed="63"/>
      </right>
      <top style="dotted"/>
      <bottom style="thick"/>
    </border>
    <border>
      <left style="thin"/>
      <right style="thick"/>
      <top style="dotted"/>
      <bottom style="thick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>
        <color indexed="63"/>
      </right>
      <top style="thin"/>
      <bottom style="dotted"/>
    </border>
    <border>
      <left style="thick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>
        <color indexed="63"/>
      </left>
      <right style="thick"/>
      <top style="thin"/>
      <bottom style="dotted"/>
    </border>
    <border>
      <left style="thick"/>
      <right style="thin"/>
      <top style="dotted"/>
      <bottom>
        <color indexed="63"/>
      </bottom>
    </border>
    <border>
      <left style="thick"/>
      <right style="thin"/>
      <top>
        <color indexed="63"/>
      </top>
      <bottom style="dotted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64" fontId="5" fillId="0" borderId="11" xfId="19" applyNumberFormat="1" applyFont="1" applyFill="1" applyBorder="1" applyAlignment="1">
      <alignment/>
    </xf>
    <xf numFmtId="9" fontId="5" fillId="0" borderId="4" xfId="19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64" fontId="5" fillId="0" borderId="15" xfId="19" applyNumberFormat="1" applyFont="1" applyFill="1" applyBorder="1" applyAlignment="1">
      <alignment/>
    </xf>
    <xf numFmtId="9" fontId="5" fillId="0" borderId="16" xfId="19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5" fillId="0" borderId="17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164" fontId="5" fillId="0" borderId="21" xfId="19" applyNumberFormat="1" applyFont="1" applyFill="1" applyBorder="1" applyAlignment="1">
      <alignment/>
    </xf>
    <xf numFmtId="9" fontId="5" fillId="0" borderId="7" xfId="19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36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/>
    </xf>
    <xf numFmtId="3" fontId="11" fillId="0" borderId="45" xfId="0" applyNumberFormat="1" applyFont="1" applyFill="1" applyBorder="1" applyAlignment="1">
      <alignment horizontal="center"/>
    </xf>
    <xf numFmtId="3" fontId="11" fillId="0" borderId="46" xfId="0" applyNumberFormat="1" applyFont="1" applyBorder="1" applyAlignment="1">
      <alignment horizontal="center"/>
    </xf>
    <xf numFmtId="3" fontId="11" fillId="0" borderId="47" xfId="0" applyNumberFormat="1" applyFont="1" applyBorder="1" applyAlignment="1">
      <alignment horizontal="center"/>
    </xf>
    <xf numFmtId="3" fontId="11" fillId="0" borderId="48" xfId="0" applyNumberFormat="1" applyFont="1" applyFill="1" applyBorder="1" applyAlignment="1">
      <alignment horizontal="center"/>
    </xf>
    <xf numFmtId="3" fontId="11" fillId="0" borderId="48" xfId="0" applyNumberFormat="1" applyFont="1" applyBorder="1" applyAlignment="1">
      <alignment horizontal="center"/>
    </xf>
    <xf numFmtId="3" fontId="11" fillId="0" borderId="49" xfId="0" applyNumberFormat="1" applyFont="1" applyBorder="1" applyAlignment="1">
      <alignment horizontal="center"/>
    </xf>
    <xf numFmtId="0" fontId="11" fillId="0" borderId="26" xfId="0" applyFont="1" applyFill="1" applyBorder="1" applyAlignment="1">
      <alignment/>
    </xf>
    <xf numFmtId="3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3" fontId="11" fillId="0" borderId="52" xfId="0" applyNumberFormat="1" applyFont="1" applyFill="1" applyBorder="1" applyAlignment="1">
      <alignment horizontal="center"/>
    </xf>
    <xf numFmtId="3" fontId="11" fillId="0" borderId="52" xfId="0" applyNumberFormat="1" applyFont="1" applyBorder="1" applyAlignment="1">
      <alignment horizontal="center"/>
    </xf>
    <xf numFmtId="3" fontId="11" fillId="0" borderId="53" xfId="0" applyNumberFormat="1" applyFont="1" applyBorder="1" applyAlignment="1">
      <alignment horizontal="center"/>
    </xf>
    <xf numFmtId="3" fontId="1" fillId="0" borderId="54" xfId="0" applyNumberFormat="1" applyFont="1" applyFill="1" applyBorder="1" applyAlignment="1">
      <alignment/>
    </xf>
    <xf numFmtId="3" fontId="11" fillId="0" borderId="55" xfId="0" applyNumberFormat="1" applyFont="1" applyFill="1" applyBorder="1" applyAlignment="1">
      <alignment horizontal="center"/>
    </xf>
    <xf numFmtId="3" fontId="11" fillId="0" borderId="56" xfId="0" applyNumberFormat="1" applyFont="1" applyBorder="1" applyAlignment="1">
      <alignment horizontal="center"/>
    </xf>
    <xf numFmtId="3" fontId="11" fillId="0" borderId="57" xfId="0" applyNumberFormat="1" applyFont="1" applyBorder="1" applyAlignment="1">
      <alignment horizontal="center"/>
    </xf>
    <xf numFmtId="3" fontId="11" fillId="0" borderId="58" xfId="0" applyNumberFormat="1" applyFont="1" applyFill="1" applyBorder="1" applyAlignment="1">
      <alignment horizontal="center"/>
    </xf>
    <xf numFmtId="3" fontId="11" fillId="0" borderId="58" xfId="0" applyNumberFormat="1" applyFont="1" applyBorder="1" applyAlignment="1">
      <alignment horizontal="center"/>
    </xf>
    <xf numFmtId="3" fontId="11" fillId="0" borderId="59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11" fillId="0" borderId="60" xfId="0" applyFont="1" applyFill="1" applyBorder="1" applyAlignment="1">
      <alignment/>
    </xf>
    <xf numFmtId="3" fontId="11" fillId="0" borderId="41" xfId="0" applyNumberFormat="1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 horizontal="center"/>
    </xf>
    <xf numFmtId="3" fontId="11" fillId="0" borderId="61" xfId="0" applyNumberFormat="1" applyFont="1" applyBorder="1" applyAlignment="1">
      <alignment horizontal="center"/>
    </xf>
    <xf numFmtId="3" fontId="11" fillId="0" borderId="62" xfId="0" applyNumberFormat="1" applyFont="1" applyBorder="1" applyAlignment="1">
      <alignment horizontal="center"/>
    </xf>
    <xf numFmtId="3" fontId="1" fillId="0" borderId="2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60" xfId="0" applyNumberFormat="1" applyFont="1" applyBorder="1" applyAlignment="1">
      <alignment horizontal="center"/>
    </xf>
    <xf numFmtId="1" fontId="1" fillId="0" borderId="6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0" fillId="0" borderId="63" xfId="0" applyFont="1" applyFill="1" applyBorder="1" applyAlignment="1">
      <alignment/>
    </xf>
    <xf numFmtId="1" fontId="0" fillId="0" borderId="63" xfId="0" applyNumberFormat="1" applyFont="1" applyBorder="1" applyAlignment="1">
      <alignment horizontal="center"/>
    </xf>
    <xf numFmtId="1" fontId="0" fillId="0" borderId="63" xfId="0" applyNumberFormat="1" applyFont="1" applyFill="1" applyBorder="1" applyAlignment="1">
      <alignment horizontal="center"/>
    </xf>
    <xf numFmtId="1" fontId="3" fillId="0" borderId="63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1" fontId="0" fillId="0" borderId="0" xfId="0" applyNumberFormat="1" applyFill="1" applyAlignment="1">
      <alignment/>
    </xf>
    <xf numFmtId="3" fontId="11" fillId="0" borderId="41" xfId="0" applyNumberFormat="1" applyFont="1" applyFill="1" applyBorder="1" applyAlignment="1">
      <alignment horizontal="center"/>
    </xf>
    <xf numFmtId="3" fontId="11" fillId="0" borderId="42" xfId="0" applyNumberFormat="1" applyFont="1" applyFill="1" applyBorder="1" applyAlignment="1">
      <alignment horizontal="center"/>
    </xf>
    <xf numFmtId="3" fontId="11" fillId="0" borderId="25" xfId="0" applyNumberFormat="1" applyFont="1" applyFill="1" applyBorder="1" applyAlignment="1">
      <alignment horizontal="center"/>
    </xf>
    <xf numFmtId="3" fontId="11" fillId="0" borderId="61" xfId="0" applyNumberFormat="1" applyFont="1" applyFill="1" applyBorder="1" applyAlignment="1">
      <alignment horizontal="center"/>
    </xf>
    <xf numFmtId="3" fontId="11" fillId="0" borderId="62" xfId="0" applyNumberFormat="1" applyFont="1" applyFill="1" applyBorder="1" applyAlignment="1">
      <alignment horizontal="center"/>
    </xf>
    <xf numFmtId="3" fontId="1" fillId="0" borderId="23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1" fillId="0" borderId="23" xfId="0" applyNumberFormat="1" applyFont="1" applyBorder="1" applyAlignment="1">
      <alignment horizontal="center"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3" fontId="11" fillId="0" borderId="45" xfId="0" applyNumberFormat="1" applyFont="1" applyBorder="1" applyAlignment="1">
      <alignment horizontal="center"/>
    </xf>
    <xf numFmtId="0" fontId="11" fillId="0" borderId="12" xfId="0" applyFont="1" applyFill="1" applyBorder="1" applyAlignment="1">
      <alignment/>
    </xf>
    <xf numFmtId="3" fontId="11" fillId="0" borderId="50" xfId="0" applyNumberFormat="1" applyFont="1" applyBorder="1" applyAlignment="1">
      <alignment horizontal="center"/>
    </xf>
    <xf numFmtId="0" fontId="11" fillId="0" borderId="18" xfId="0" applyFont="1" applyFill="1" applyBorder="1" applyAlignment="1">
      <alignment/>
    </xf>
    <xf numFmtId="3" fontId="11" fillId="0" borderId="55" xfId="0" applyNumberFormat="1" applyFont="1" applyBorder="1" applyAlignment="1">
      <alignment horizontal="center"/>
    </xf>
    <xf numFmtId="0" fontId="0" fillId="0" borderId="60" xfId="0" applyFont="1" applyFill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1" fillId="0" borderId="60" xfId="0" applyFont="1" applyBorder="1" applyAlignment="1">
      <alignment/>
    </xf>
    <xf numFmtId="3" fontId="1" fillId="0" borderId="23" xfId="0" applyNumberFormat="1" applyFont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64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4" xfId="0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68" xfId="0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64" xfId="0" applyBorder="1" applyAlignment="1">
      <alignment/>
    </xf>
    <xf numFmtId="0" fontId="1" fillId="0" borderId="7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8" xfId="0" applyFont="1" applyFill="1" applyBorder="1" applyAlignment="1">
      <alignment/>
    </xf>
    <xf numFmtId="0" fontId="11" fillId="0" borderId="60" xfId="0" applyFont="1" applyBorder="1" applyAlignment="1">
      <alignment/>
    </xf>
    <xf numFmtId="0" fontId="11" fillId="0" borderId="23" xfId="0" applyFont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9" fillId="0" borderId="64" xfId="0" applyFont="1" applyFill="1" applyBorder="1" applyAlignment="1">
      <alignment horizontal="right"/>
    </xf>
    <xf numFmtId="0" fontId="9" fillId="0" borderId="68" xfId="0" applyFont="1" applyFill="1" applyBorder="1" applyAlignment="1">
      <alignment horizontal="right"/>
    </xf>
    <xf numFmtId="0" fontId="9" fillId="0" borderId="75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1" fillId="0" borderId="63" xfId="0" applyFont="1" applyBorder="1" applyAlignment="1">
      <alignment/>
    </xf>
    <xf numFmtId="3" fontId="1" fillId="0" borderId="64" xfId="0" applyNumberFormat="1" applyFont="1" applyBorder="1" applyAlignment="1">
      <alignment horizontal="center"/>
    </xf>
    <xf numFmtId="3" fontId="11" fillId="0" borderId="66" xfId="0" applyNumberFormat="1" applyFont="1" applyBorder="1" applyAlignment="1">
      <alignment/>
    </xf>
    <xf numFmtId="3" fontId="11" fillId="0" borderId="64" xfId="0" applyNumberFormat="1" applyFont="1" applyBorder="1" applyAlignment="1">
      <alignment horizontal="center"/>
    </xf>
    <xf numFmtId="3" fontId="1" fillId="0" borderId="68" xfId="0" applyNumberFormat="1" applyFont="1" applyBorder="1" applyAlignment="1">
      <alignment horizontal="center"/>
    </xf>
    <xf numFmtId="3" fontId="11" fillId="0" borderId="70" xfId="0" applyNumberFormat="1" applyFont="1" applyBorder="1" applyAlignment="1">
      <alignment/>
    </xf>
    <xf numFmtId="3" fontId="11" fillId="0" borderId="68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1" fillId="0" borderId="76" xfId="0" applyNumberFormat="1" applyFont="1" applyBorder="1" applyAlignment="1">
      <alignment/>
    </xf>
    <xf numFmtId="3" fontId="11" fillId="0" borderId="35" xfId="0" applyNumberFormat="1" applyFont="1" applyBorder="1" applyAlignment="1">
      <alignment horizontal="center"/>
    </xf>
    <xf numFmtId="3" fontId="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/>
    </xf>
    <xf numFmtId="3" fontId="11" fillId="0" borderId="75" xfId="0" applyNumberFormat="1" applyFont="1" applyBorder="1" applyAlignment="1">
      <alignment horizontal="center"/>
    </xf>
    <xf numFmtId="3" fontId="1" fillId="0" borderId="77" xfId="0" applyNumberFormat="1" applyFont="1" applyBorder="1" applyAlignment="1">
      <alignment horizontal="center"/>
    </xf>
    <xf numFmtId="3" fontId="11" fillId="0" borderId="78" xfId="0" applyNumberFormat="1" applyFont="1" applyBorder="1" applyAlignment="1">
      <alignment/>
    </xf>
    <xf numFmtId="3" fontId="11" fillId="0" borderId="77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168" fontId="11" fillId="0" borderId="79" xfId="0" applyNumberFormat="1" applyFont="1" applyBorder="1" applyAlignment="1">
      <alignment/>
    </xf>
    <xf numFmtId="168" fontId="11" fillId="0" borderId="80" xfId="0" applyNumberFormat="1" applyFont="1" applyBorder="1" applyAlignment="1">
      <alignment/>
    </xf>
    <xf numFmtId="168" fontId="11" fillId="0" borderId="81" xfId="0" applyNumberFormat="1" applyFont="1" applyBorder="1" applyAlignment="1">
      <alignment/>
    </xf>
    <xf numFmtId="168" fontId="11" fillId="0" borderId="82" xfId="0" applyNumberFormat="1" applyFont="1" applyBorder="1" applyAlignment="1">
      <alignment/>
    </xf>
    <xf numFmtId="168" fontId="11" fillId="0" borderId="83" xfId="0" applyNumberFormat="1" applyFont="1" applyBorder="1" applyAlignment="1">
      <alignment/>
    </xf>
    <xf numFmtId="168" fontId="11" fillId="0" borderId="84" xfId="0" applyNumberFormat="1" applyFont="1" applyBorder="1" applyAlignment="1">
      <alignment/>
    </xf>
    <xf numFmtId="168" fontId="11" fillId="0" borderId="85" xfId="0" applyNumberFormat="1" applyFont="1" applyBorder="1" applyAlignment="1">
      <alignment/>
    </xf>
    <xf numFmtId="168" fontId="11" fillId="0" borderId="86" xfId="0" applyNumberFormat="1" applyFont="1" applyBorder="1" applyAlignment="1">
      <alignment/>
    </xf>
    <xf numFmtId="168" fontId="11" fillId="0" borderId="87" xfId="0" applyNumberFormat="1" applyFont="1" applyBorder="1" applyAlignment="1">
      <alignment/>
    </xf>
    <xf numFmtId="168" fontId="11" fillId="0" borderId="88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48" xfId="0" applyNumberFormat="1" applyFont="1" applyFill="1" applyBorder="1" applyAlignment="1">
      <alignment horizontal="left"/>
    </xf>
    <xf numFmtId="3" fontId="19" fillId="0" borderId="48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left"/>
    </xf>
    <xf numFmtId="3" fontId="19" fillId="0" borderId="49" xfId="0" applyNumberFormat="1" applyFont="1" applyFill="1" applyBorder="1" applyAlignment="1">
      <alignment horizontal="right"/>
    </xf>
    <xf numFmtId="3" fontId="19" fillId="0" borderId="47" xfId="0" applyNumberFormat="1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 horizontal="right"/>
    </xf>
    <xf numFmtId="3" fontId="11" fillId="0" borderId="52" xfId="0" applyNumberFormat="1" applyFont="1" applyFill="1" applyBorder="1" applyAlignment="1">
      <alignment horizontal="left"/>
    </xf>
    <xf numFmtId="3" fontId="11" fillId="0" borderId="52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left"/>
    </xf>
    <xf numFmtId="3" fontId="11" fillId="0" borderId="53" xfId="0" applyNumberFormat="1" applyFont="1" applyFill="1" applyBorder="1" applyAlignment="1">
      <alignment/>
    </xf>
    <xf numFmtId="3" fontId="19" fillId="0" borderId="52" xfId="0" applyNumberFormat="1" applyFont="1" applyFill="1" applyBorder="1" applyAlignment="1">
      <alignment/>
    </xf>
    <xf numFmtId="3" fontId="19" fillId="0" borderId="52" xfId="0" applyNumberFormat="1" applyFont="1" applyFill="1" applyBorder="1" applyAlignment="1">
      <alignment horizontal="right"/>
    </xf>
    <xf numFmtId="3" fontId="1" fillId="0" borderId="50" xfId="0" applyNumberFormat="1" applyFont="1" applyFill="1" applyBorder="1" applyAlignment="1">
      <alignment horizontal="right"/>
    </xf>
    <xf numFmtId="3" fontId="11" fillId="0" borderId="52" xfId="0" applyNumberFormat="1" applyFont="1" applyFill="1" applyBorder="1" applyAlignment="1">
      <alignment horizontal="left" wrapText="1"/>
    </xf>
    <xf numFmtId="3" fontId="11" fillId="0" borderId="52" xfId="0" applyNumberFormat="1" applyFont="1" applyFill="1" applyBorder="1" applyAlignment="1">
      <alignment wrapText="1"/>
    </xf>
    <xf numFmtId="3" fontId="11" fillId="0" borderId="27" xfId="0" applyNumberFormat="1" applyFont="1" applyFill="1" applyBorder="1" applyAlignment="1">
      <alignment wrapText="1"/>
    </xf>
    <xf numFmtId="3" fontId="1" fillId="0" borderId="18" xfId="0" applyNumberFormat="1" applyFont="1" applyFill="1" applyBorder="1" applyAlignment="1">
      <alignment horizontal="right"/>
    </xf>
    <xf numFmtId="3" fontId="11" fillId="0" borderId="58" xfId="0" applyNumberFormat="1" applyFont="1" applyFill="1" applyBorder="1" applyAlignment="1">
      <alignment horizontal="left"/>
    </xf>
    <xf numFmtId="3" fontId="11" fillId="0" borderId="58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3" fontId="11" fillId="0" borderId="52" xfId="0" applyNumberFormat="1" applyFont="1" applyFill="1" applyBorder="1" applyAlignment="1">
      <alignment horizontal="left" vertical="center" wrapText="1"/>
    </xf>
    <xf numFmtId="3" fontId="11" fillId="0" borderId="16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3" fontId="11" fillId="0" borderId="17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 vertical="center" wrapText="1"/>
    </xf>
    <xf numFmtId="3" fontId="19" fillId="0" borderId="27" xfId="0" applyNumberFormat="1" applyFont="1" applyFill="1" applyBorder="1" applyAlignment="1">
      <alignment horizontal="left"/>
    </xf>
    <xf numFmtId="3" fontId="11" fillId="0" borderId="57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3" fontId="1" fillId="0" borderId="60" xfId="0" applyNumberFormat="1" applyFont="1" applyFill="1" applyBorder="1" applyAlignment="1">
      <alignment horizontal="right"/>
    </xf>
    <xf numFmtId="3" fontId="11" fillId="0" borderId="60" xfId="0" applyNumberFormat="1" applyFont="1" applyFill="1" applyBorder="1" applyAlignment="1">
      <alignment horizontal="left"/>
    </xf>
    <xf numFmtId="3" fontId="11" fillId="0" borderId="6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3" fillId="0" borderId="89" xfId="0" applyFont="1" applyFill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3" fontId="4" fillId="0" borderId="91" xfId="0" applyNumberFormat="1" applyFont="1" applyBorder="1" applyAlignment="1">
      <alignment horizontal="center" vertical="center"/>
    </xf>
    <xf numFmtId="2" fontId="3" fillId="0" borderId="92" xfId="0" applyNumberFormat="1" applyFont="1" applyBorder="1" applyAlignment="1">
      <alignment horizontal="center"/>
    </xf>
    <xf numFmtId="0" fontId="1" fillId="0" borderId="0" xfId="0" applyFont="1" applyBorder="1" applyAlignment="1" quotePrefix="1">
      <alignment/>
    </xf>
    <xf numFmtId="3" fontId="4" fillId="0" borderId="93" xfId="0" applyNumberFormat="1" applyFont="1" applyBorder="1" applyAlignment="1">
      <alignment horizontal="center" vertical="center"/>
    </xf>
    <xf numFmtId="2" fontId="3" fillId="0" borderId="94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4" fillId="0" borderId="52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69" fontId="5" fillId="0" borderId="2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4" fillId="0" borderId="58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/>
    </xf>
    <xf numFmtId="169" fontId="5" fillId="0" borderId="57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169" fontId="2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3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48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5" fillId="0" borderId="47" xfId="0" applyNumberFormat="1" applyFont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3" fontId="4" fillId="2" borderId="9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48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0" fontId="21" fillId="0" borderId="0" xfId="0" applyFont="1" applyAlignment="1">
      <alignment/>
    </xf>
    <xf numFmtId="170" fontId="5" fillId="0" borderId="27" xfId="0" applyNumberFormat="1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66" fontId="5" fillId="0" borderId="4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66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166" fontId="5" fillId="0" borderId="7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 horizontal="center"/>
    </xf>
    <xf numFmtId="170" fontId="5" fillId="0" borderId="16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168" fontId="5" fillId="0" borderId="12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5" fillId="0" borderId="55" xfId="0" applyNumberFormat="1" applyFont="1" applyBorder="1" applyAlignment="1">
      <alignment horizontal="center"/>
    </xf>
    <xf numFmtId="170" fontId="5" fillId="0" borderId="7" xfId="0" applyNumberFormat="1" applyFont="1" applyBorder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8" fontId="5" fillId="0" borderId="60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" fontId="4" fillId="2" borderId="95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168" fontId="5" fillId="0" borderId="63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165" fontId="4" fillId="0" borderId="48" xfId="0" applyNumberFormat="1" applyFont="1" applyFill="1" applyBorder="1" applyAlignment="1">
      <alignment horizontal="right"/>
    </xf>
    <xf numFmtId="165" fontId="4" fillId="0" borderId="52" xfId="0" applyNumberFormat="1" applyFont="1" applyFill="1" applyBorder="1" applyAlignment="1">
      <alignment horizontal="right"/>
    </xf>
    <xf numFmtId="165" fontId="4" fillId="0" borderId="58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3" fontId="1" fillId="0" borderId="95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3" fillId="0" borderId="96" xfId="0" applyFont="1" applyBorder="1" applyAlignment="1">
      <alignment horizontal="right"/>
    </xf>
    <xf numFmtId="0" fontId="3" fillId="0" borderId="97" xfId="0" applyFont="1" applyBorder="1" applyAlignment="1">
      <alignment horizontal="left"/>
    </xf>
    <xf numFmtId="0" fontId="3" fillId="0" borderId="98" xfId="0" applyFont="1" applyBorder="1" applyAlignment="1">
      <alignment horizontal="right"/>
    </xf>
    <xf numFmtId="0" fontId="3" fillId="0" borderId="99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63" xfId="0" applyBorder="1" applyAlignment="1">
      <alignment/>
    </xf>
    <xf numFmtId="0" fontId="0" fillId="0" borderId="7" xfId="0" applyBorder="1" applyAlignment="1">
      <alignment/>
    </xf>
    <xf numFmtId="0" fontId="3" fillId="0" borderId="100" xfId="0" applyFont="1" applyBorder="1" applyAlignment="1">
      <alignment horizontal="right"/>
    </xf>
    <xf numFmtId="0" fontId="3" fillId="0" borderId="10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3" fontId="9" fillId="0" borderId="45" xfId="0" applyNumberFormat="1" applyFont="1" applyBorder="1" applyAlignment="1">
      <alignment horizontal="center"/>
    </xf>
    <xf numFmtId="3" fontId="9" fillId="0" borderId="48" xfId="0" applyNumberFormat="1" applyFont="1" applyBorder="1" applyAlignment="1">
      <alignment horizontal="center"/>
    </xf>
    <xf numFmtId="3" fontId="9" fillId="0" borderId="47" xfId="0" applyNumberFormat="1" applyFont="1" applyBorder="1" applyAlignment="1">
      <alignment horizontal="center"/>
    </xf>
    <xf numFmtId="3" fontId="9" fillId="0" borderId="95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9" fillId="0" borderId="50" xfId="0" applyNumberFormat="1" applyFont="1" applyBorder="1" applyAlignment="1">
      <alignment horizontal="center"/>
    </xf>
    <xf numFmtId="3" fontId="9" fillId="0" borderId="52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3" fontId="9" fillId="0" borderId="103" xfId="0" applyNumberFormat="1" applyFont="1" applyBorder="1" applyAlignment="1">
      <alignment horizontal="center"/>
    </xf>
    <xf numFmtId="3" fontId="9" fillId="0" borderId="104" xfId="0" applyNumberFormat="1" applyFont="1" applyBorder="1" applyAlignment="1">
      <alignment horizontal="center"/>
    </xf>
    <xf numFmtId="3" fontId="9" fillId="0" borderId="10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41" xfId="0" applyNumberFormat="1" applyFont="1" applyFill="1" applyBorder="1" applyAlignment="1">
      <alignment horizontal="center"/>
    </xf>
    <xf numFmtId="3" fontId="2" fillId="2" borderId="42" xfId="0" applyNumberFormat="1" applyFont="1" applyFill="1" applyBorder="1" applyAlignment="1">
      <alignment horizontal="center"/>
    </xf>
    <xf numFmtId="3" fontId="2" fillId="2" borderId="25" xfId="0" applyNumberFormat="1" applyFont="1" applyFill="1" applyBorder="1" applyAlignment="1">
      <alignment horizontal="center"/>
    </xf>
    <xf numFmtId="3" fontId="2" fillId="2" borderId="23" xfId="0" applyNumberFormat="1" applyFont="1" applyFill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0" fontId="9" fillId="0" borderId="48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50" xfId="0" applyNumberFormat="1" applyFont="1" applyBorder="1" applyAlignment="1">
      <alignment horizontal="center"/>
    </xf>
    <xf numFmtId="0" fontId="9" fillId="0" borderId="52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03" xfId="0" applyNumberFormat="1" applyFont="1" applyBorder="1" applyAlignment="1">
      <alignment horizontal="center"/>
    </xf>
    <xf numFmtId="0" fontId="9" fillId="0" borderId="104" xfId="0" applyNumberFormat="1" applyFont="1" applyBorder="1" applyAlignment="1">
      <alignment horizontal="center"/>
    </xf>
    <xf numFmtId="0" fontId="9" fillId="0" borderId="105" xfId="0" applyNumberFormat="1" applyFont="1" applyBorder="1" applyAlignment="1">
      <alignment horizontal="center"/>
    </xf>
    <xf numFmtId="0" fontId="9" fillId="0" borderId="106" xfId="0" applyNumberFormat="1" applyFont="1" applyBorder="1" applyAlignment="1">
      <alignment horizontal="center"/>
    </xf>
    <xf numFmtId="0" fontId="2" fillId="2" borderId="41" xfId="0" applyNumberFormat="1" applyFont="1" applyFill="1" applyBorder="1" applyAlignment="1">
      <alignment horizontal="center"/>
    </xf>
    <xf numFmtId="0" fontId="2" fillId="2" borderId="42" xfId="0" applyNumberFormat="1" applyFont="1" applyFill="1" applyBorder="1" applyAlignment="1">
      <alignment horizontal="center"/>
    </xf>
    <xf numFmtId="0" fontId="2" fillId="2" borderId="25" xfId="0" applyNumberFormat="1" applyFont="1" applyFill="1" applyBorder="1" applyAlignment="1">
      <alignment horizontal="center"/>
    </xf>
    <xf numFmtId="0" fontId="2" fillId="2" borderId="23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0" fontId="15" fillId="0" borderId="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8" xfId="0" applyFont="1" applyFill="1" applyBorder="1" applyAlignment="1">
      <alignment/>
    </xf>
    <xf numFmtId="0" fontId="16" fillId="0" borderId="60" xfId="0" applyFont="1" applyBorder="1" applyAlignment="1">
      <alignment/>
    </xf>
    <xf numFmtId="0" fontId="15" fillId="0" borderId="2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42" xfId="0" applyFont="1" applyBorder="1" applyAlignment="1">
      <alignment horizontal="center" vertical="center" textRotation="90" wrapText="1"/>
    </xf>
    <xf numFmtId="0" fontId="15" fillId="0" borderId="41" xfId="0" applyFont="1" applyBorder="1" applyAlignment="1">
      <alignment horizontal="center" vertical="center" textRotation="90" wrapText="1"/>
    </xf>
    <xf numFmtId="0" fontId="15" fillId="0" borderId="62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textRotation="90" wrapText="1"/>
    </xf>
    <xf numFmtId="0" fontId="15" fillId="0" borderId="61" xfId="0" applyFont="1" applyBorder="1" applyAlignment="1">
      <alignment horizontal="center" vertical="center" textRotation="90" wrapText="1"/>
    </xf>
    <xf numFmtId="3" fontId="16" fillId="0" borderId="64" xfId="0" applyNumberFormat="1" applyFont="1" applyFill="1" applyBorder="1" applyAlignment="1">
      <alignment horizontal="right"/>
    </xf>
    <xf numFmtId="3" fontId="11" fillId="0" borderId="67" xfId="0" applyNumberFormat="1" applyFont="1" applyFill="1" applyBorder="1" applyAlignment="1">
      <alignment horizontal="center"/>
    </xf>
    <xf numFmtId="0" fontId="11" fillId="0" borderId="66" xfId="0" applyFont="1" applyBorder="1" applyAlignment="1">
      <alignment/>
    </xf>
    <xf numFmtId="0" fontId="11" fillId="0" borderId="66" xfId="0" applyFont="1" applyBorder="1" applyAlignment="1">
      <alignment/>
    </xf>
    <xf numFmtId="3" fontId="16" fillId="0" borderId="68" xfId="0" applyNumberFormat="1" applyFont="1" applyFill="1" applyBorder="1" applyAlignment="1">
      <alignment horizontal="right"/>
    </xf>
    <xf numFmtId="3" fontId="11" fillId="0" borderId="71" xfId="0" applyNumberFormat="1" applyFont="1" applyFill="1" applyBorder="1" applyAlignment="1">
      <alignment horizontal="center"/>
    </xf>
    <xf numFmtId="0" fontId="11" fillId="0" borderId="70" xfId="0" applyFont="1" applyBorder="1" applyAlignment="1">
      <alignment/>
    </xf>
    <xf numFmtId="0" fontId="11" fillId="0" borderId="70" xfId="0" applyFont="1" applyBorder="1" applyAlignment="1">
      <alignment/>
    </xf>
    <xf numFmtId="3" fontId="16" fillId="0" borderId="75" xfId="0" applyNumberFormat="1" applyFont="1" applyFill="1" applyBorder="1" applyAlignment="1">
      <alignment horizontal="right"/>
    </xf>
    <xf numFmtId="3" fontId="11" fillId="0" borderId="107" xfId="0" applyNumberFormat="1" applyFont="1" applyFill="1" applyBorder="1" applyAlignment="1">
      <alignment horizontal="center"/>
    </xf>
    <xf numFmtId="0" fontId="11" fillId="0" borderId="76" xfId="0" applyFont="1" applyBorder="1" applyAlignment="1">
      <alignment/>
    </xf>
    <xf numFmtId="0" fontId="11" fillId="0" borderId="76" xfId="0" applyFont="1" applyBorder="1" applyAlignment="1">
      <alignment/>
    </xf>
    <xf numFmtId="3" fontId="11" fillId="0" borderId="74" xfId="0" applyNumberFormat="1" applyFont="1" applyFill="1" applyBorder="1" applyAlignment="1">
      <alignment horizontal="center"/>
    </xf>
    <xf numFmtId="0" fontId="11" fillId="0" borderId="73" xfId="0" applyFont="1" applyBorder="1" applyAlignment="1">
      <alignment/>
    </xf>
    <xf numFmtId="0" fontId="11" fillId="0" borderId="73" xfId="0" applyFont="1" applyBorder="1" applyAlignment="1">
      <alignment/>
    </xf>
    <xf numFmtId="3" fontId="11" fillId="0" borderId="108" xfId="0" applyNumberFormat="1" applyFont="1" applyFill="1" applyBorder="1" applyAlignment="1">
      <alignment horizontal="center"/>
    </xf>
    <xf numFmtId="0" fontId="11" fillId="0" borderId="78" xfId="0" applyFont="1" applyBorder="1" applyAlignment="1">
      <alignment/>
    </xf>
    <xf numFmtId="0" fontId="11" fillId="0" borderId="78" xfId="0" applyFont="1" applyBorder="1" applyAlignment="1">
      <alignment/>
    </xf>
    <xf numFmtId="0" fontId="16" fillId="0" borderId="64" xfId="0" applyFont="1" applyFill="1" applyBorder="1" applyAlignment="1">
      <alignment horizontal="right"/>
    </xf>
    <xf numFmtId="0" fontId="11" fillId="0" borderId="67" xfId="0" applyFont="1" applyBorder="1" applyAlignment="1">
      <alignment/>
    </xf>
    <xf numFmtId="0" fontId="11" fillId="0" borderId="64" xfId="0" applyFont="1" applyBorder="1" applyAlignment="1">
      <alignment horizontal="center"/>
    </xf>
    <xf numFmtId="0" fontId="16" fillId="0" borderId="68" xfId="0" applyFont="1" applyFill="1" applyBorder="1" applyAlignment="1">
      <alignment horizontal="right"/>
    </xf>
    <xf numFmtId="0" fontId="11" fillId="0" borderId="71" xfId="0" applyFont="1" applyBorder="1" applyAlignment="1">
      <alignment/>
    </xf>
    <xf numFmtId="0" fontId="11" fillId="0" borderId="68" xfId="0" applyFont="1" applyBorder="1" applyAlignment="1">
      <alignment horizontal="center"/>
    </xf>
    <xf numFmtId="0" fontId="16" fillId="0" borderId="75" xfId="0" applyFont="1" applyFill="1" applyBorder="1" applyAlignment="1">
      <alignment horizontal="right"/>
    </xf>
    <xf numFmtId="0" fontId="11" fillId="0" borderId="107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1" fillId="0" borderId="108" xfId="0" applyFont="1" applyBorder="1" applyAlignment="1">
      <alignment/>
    </xf>
    <xf numFmtId="0" fontId="11" fillId="0" borderId="77" xfId="0" applyFont="1" applyBorder="1" applyAlignment="1">
      <alignment horizontal="center"/>
    </xf>
    <xf numFmtId="1" fontId="11" fillId="0" borderId="45" xfId="19" applyNumberFormat="1" applyFont="1" applyFill="1" applyBorder="1" applyAlignment="1">
      <alignment horizontal="center"/>
    </xf>
    <xf numFmtId="1" fontId="11" fillId="0" borderId="48" xfId="19" applyNumberFormat="1" applyFont="1" applyFill="1" applyBorder="1" applyAlignment="1">
      <alignment horizontal="center"/>
    </xf>
    <xf numFmtId="1" fontId="11" fillId="0" borderId="47" xfId="19" applyNumberFormat="1" applyFont="1" applyFill="1" applyBorder="1" applyAlignment="1">
      <alignment horizontal="center"/>
    </xf>
    <xf numFmtId="1" fontId="11" fillId="0" borderId="50" xfId="19" applyNumberFormat="1" applyFont="1" applyFill="1" applyBorder="1" applyAlignment="1">
      <alignment horizontal="center"/>
    </xf>
    <xf numFmtId="1" fontId="11" fillId="0" borderId="52" xfId="19" applyNumberFormat="1" applyFont="1" applyFill="1" applyBorder="1" applyAlignment="1">
      <alignment horizontal="center"/>
    </xf>
    <xf numFmtId="1" fontId="11" fillId="0" borderId="27" xfId="19" applyNumberFormat="1" applyFont="1" applyFill="1" applyBorder="1" applyAlignment="1">
      <alignment horizontal="center"/>
    </xf>
    <xf numFmtId="1" fontId="11" fillId="0" borderId="55" xfId="19" applyNumberFormat="1" applyFont="1" applyFill="1" applyBorder="1" applyAlignment="1">
      <alignment horizontal="center"/>
    </xf>
    <xf numFmtId="1" fontId="11" fillId="0" borderId="58" xfId="19" applyNumberFormat="1" applyFont="1" applyFill="1" applyBorder="1" applyAlignment="1">
      <alignment horizontal="center"/>
    </xf>
    <xf numFmtId="1" fontId="11" fillId="0" borderId="57" xfId="19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1" fillId="0" borderId="66" xfId="0" applyFont="1" applyFill="1" applyBorder="1" applyAlignment="1">
      <alignment/>
    </xf>
    <xf numFmtId="3" fontId="11" fillId="0" borderId="66" xfId="0" applyNumberFormat="1" applyFont="1" applyFill="1" applyBorder="1" applyAlignment="1">
      <alignment/>
    </xf>
    <xf numFmtId="167" fontId="11" fillId="0" borderId="66" xfId="0" applyNumberFormat="1" applyFont="1" applyFill="1" applyBorder="1" applyAlignment="1">
      <alignment/>
    </xf>
    <xf numFmtId="0" fontId="11" fillId="0" borderId="66" xfId="0" applyFont="1" applyFill="1" applyBorder="1" applyAlignment="1">
      <alignment/>
    </xf>
    <xf numFmtId="167" fontId="11" fillId="0" borderId="79" xfId="0" applyNumberFormat="1" applyFont="1" applyFill="1" applyBorder="1" applyAlignment="1">
      <alignment/>
    </xf>
    <xf numFmtId="167" fontId="11" fillId="0" borderId="80" xfId="0" applyNumberFormat="1" applyFont="1" applyFill="1" applyBorder="1" applyAlignment="1">
      <alignment/>
    </xf>
    <xf numFmtId="0" fontId="1" fillId="0" borderId="68" xfId="0" applyFont="1" applyFill="1" applyBorder="1" applyAlignment="1">
      <alignment horizontal="center"/>
    </xf>
    <xf numFmtId="0" fontId="11" fillId="0" borderId="70" xfId="0" applyFont="1" applyFill="1" applyBorder="1" applyAlignment="1">
      <alignment/>
    </xf>
    <xf numFmtId="3" fontId="11" fillId="0" borderId="70" xfId="0" applyNumberFormat="1" applyFont="1" applyFill="1" applyBorder="1" applyAlignment="1">
      <alignment/>
    </xf>
    <xf numFmtId="167" fontId="11" fillId="0" borderId="70" xfId="0" applyNumberFormat="1" applyFont="1" applyFill="1" applyBorder="1" applyAlignment="1">
      <alignment/>
    </xf>
    <xf numFmtId="0" fontId="11" fillId="0" borderId="70" xfId="0" applyFont="1" applyFill="1" applyBorder="1" applyAlignment="1">
      <alignment/>
    </xf>
    <xf numFmtId="167" fontId="11" fillId="0" borderId="81" xfId="0" applyNumberFormat="1" applyFont="1" applyFill="1" applyBorder="1" applyAlignment="1">
      <alignment/>
    </xf>
    <xf numFmtId="167" fontId="11" fillId="0" borderId="82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1" fillId="0" borderId="76" xfId="0" applyFont="1" applyFill="1" applyBorder="1" applyAlignment="1">
      <alignment/>
    </xf>
    <xf numFmtId="3" fontId="11" fillId="0" borderId="76" xfId="0" applyNumberFormat="1" applyFont="1" applyFill="1" applyBorder="1" applyAlignment="1">
      <alignment/>
    </xf>
    <xf numFmtId="167" fontId="11" fillId="0" borderId="76" xfId="0" applyNumberFormat="1" applyFont="1" applyFill="1" applyBorder="1" applyAlignment="1">
      <alignment/>
    </xf>
    <xf numFmtId="0" fontId="11" fillId="0" borderId="76" xfId="0" applyFont="1" applyFill="1" applyBorder="1" applyAlignment="1">
      <alignment/>
    </xf>
    <xf numFmtId="167" fontId="11" fillId="0" borderId="83" xfId="0" applyNumberFormat="1" applyFont="1" applyFill="1" applyBorder="1" applyAlignment="1">
      <alignment/>
    </xf>
    <xf numFmtId="167" fontId="11" fillId="0" borderId="84" xfId="0" applyNumberFormat="1" applyFont="1" applyFill="1" applyBorder="1" applyAlignment="1">
      <alignment/>
    </xf>
    <xf numFmtId="0" fontId="1" fillId="0" borderId="75" xfId="0" applyFont="1" applyFill="1" applyBorder="1" applyAlignment="1">
      <alignment horizontal="center"/>
    </xf>
    <xf numFmtId="0" fontId="11" fillId="0" borderId="73" xfId="0" applyFont="1" applyFill="1" applyBorder="1" applyAlignment="1">
      <alignment/>
    </xf>
    <xf numFmtId="3" fontId="11" fillId="0" borderId="73" xfId="0" applyNumberFormat="1" applyFont="1" applyFill="1" applyBorder="1" applyAlignment="1">
      <alignment/>
    </xf>
    <xf numFmtId="167" fontId="11" fillId="0" borderId="73" xfId="0" applyNumberFormat="1" applyFont="1" applyFill="1" applyBorder="1" applyAlignment="1">
      <alignment/>
    </xf>
    <xf numFmtId="0" fontId="11" fillId="0" borderId="73" xfId="0" applyFont="1" applyFill="1" applyBorder="1" applyAlignment="1">
      <alignment/>
    </xf>
    <xf numFmtId="167" fontId="11" fillId="0" borderId="85" xfId="0" applyNumberFormat="1" applyFont="1" applyFill="1" applyBorder="1" applyAlignment="1">
      <alignment/>
    </xf>
    <xf numFmtId="167" fontId="11" fillId="0" borderId="86" xfId="0" applyNumberFormat="1" applyFont="1" applyFill="1" applyBorder="1" applyAlignment="1">
      <alignment/>
    </xf>
    <xf numFmtId="0" fontId="1" fillId="0" borderId="77" xfId="0" applyFont="1" applyFill="1" applyBorder="1" applyAlignment="1">
      <alignment horizontal="center"/>
    </xf>
    <xf numFmtId="0" fontId="11" fillId="0" borderId="78" xfId="0" applyFont="1" applyFill="1" applyBorder="1" applyAlignment="1">
      <alignment/>
    </xf>
    <xf numFmtId="3" fontId="11" fillId="0" borderId="78" xfId="0" applyNumberFormat="1" applyFont="1" applyFill="1" applyBorder="1" applyAlignment="1">
      <alignment/>
    </xf>
    <xf numFmtId="167" fontId="11" fillId="0" borderId="78" xfId="0" applyNumberFormat="1" applyFont="1" applyFill="1" applyBorder="1" applyAlignment="1">
      <alignment/>
    </xf>
    <xf numFmtId="0" fontId="11" fillId="0" borderId="78" xfId="0" applyFont="1" applyFill="1" applyBorder="1" applyAlignment="1">
      <alignment/>
    </xf>
    <xf numFmtId="167" fontId="11" fillId="0" borderId="87" xfId="0" applyNumberFormat="1" applyFont="1" applyFill="1" applyBorder="1" applyAlignment="1">
      <alignment/>
    </xf>
    <xf numFmtId="167" fontId="11" fillId="0" borderId="88" xfId="0" applyNumberFormat="1" applyFont="1" applyFill="1" applyBorder="1" applyAlignment="1">
      <alignment/>
    </xf>
    <xf numFmtId="0" fontId="11" fillId="0" borderId="67" xfId="0" applyFont="1" applyBorder="1" applyAlignment="1">
      <alignment/>
    </xf>
    <xf numFmtId="0" fontId="11" fillId="0" borderId="71" xfId="0" applyFont="1" applyBorder="1" applyAlignment="1">
      <alignment/>
    </xf>
    <xf numFmtId="0" fontId="11" fillId="0" borderId="107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108" xfId="0" applyFont="1" applyBorder="1" applyAlignment="1">
      <alignment/>
    </xf>
    <xf numFmtId="0" fontId="0" fillId="0" borderId="2" xfId="0" applyFill="1" applyBorder="1" applyAlignment="1">
      <alignment/>
    </xf>
    <xf numFmtId="3" fontId="1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right"/>
    </xf>
    <xf numFmtId="167" fontId="5" fillId="0" borderId="8" xfId="0" applyNumberFormat="1" applyFont="1" applyFill="1" applyBorder="1" applyAlignment="1">
      <alignment horizontal="right"/>
    </xf>
    <xf numFmtId="167" fontId="5" fillId="0" borderId="45" xfId="0" applyNumberFormat="1" applyFont="1" applyFill="1" applyBorder="1" applyAlignment="1">
      <alignment horizontal="center"/>
    </xf>
    <xf numFmtId="167" fontId="5" fillId="0" borderId="48" xfId="0" applyNumberFormat="1" applyFont="1" applyFill="1" applyBorder="1" applyAlignment="1">
      <alignment horizontal="center"/>
    </xf>
    <xf numFmtId="167" fontId="5" fillId="0" borderId="46" xfId="0" applyNumberFormat="1" applyFont="1" applyFill="1" applyBorder="1" applyAlignment="1">
      <alignment horizontal="center"/>
    </xf>
    <xf numFmtId="167" fontId="5" fillId="0" borderId="4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167" fontId="4" fillId="3" borderId="12" xfId="0" applyNumberFormat="1" applyFont="1" applyFill="1" applyBorder="1" applyAlignment="1">
      <alignment horizontal="center"/>
    </xf>
    <xf numFmtId="167" fontId="5" fillId="0" borderId="50" xfId="0" applyNumberFormat="1" applyFont="1" applyFill="1" applyBorder="1" applyAlignment="1">
      <alignment horizontal="center"/>
    </xf>
    <xf numFmtId="167" fontId="5" fillId="0" borderId="52" xfId="0" applyNumberFormat="1" applyFont="1" applyFill="1" applyBorder="1" applyAlignment="1">
      <alignment horizontal="center"/>
    </xf>
    <xf numFmtId="167" fontId="5" fillId="0" borderId="51" xfId="0" applyNumberFormat="1" applyFont="1" applyFill="1" applyBorder="1" applyAlignment="1">
      <alignment horizontal="center"/>
    </xf>
    <xf numFmtId="167" fontId="5" fillId="0" borderId="27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right"/>
    </xf>
    <xf numFmtId="167" fontId="5" fillId="0" borderId="109" xfId="0" applyNumberFormat="1" applyFont="1" applyFill="1" applyBorder="1" applyAlignment="1">
      <alignment horizontal="center"/>
    </xf>
    <xf numFmtId="167" fontId="5" fillId="0" borderId="110" xfId="0" applyNumberFormat="1" applyFont="1" applyFill="1" applyBorder="1" applyAlignment="1">
      <alignment horizontal="center"/>
    </xf>
    <xf numFmtId="0" fontId="5" fillId="0" borderId="110" xfId="0" applyFont="1" applyFill="1" applyBorder="1" applyAlignment="1">
      <alignment horizontal="center"/>
    </xf>
    <xf numFmtId="0" fontId="5" fillId="0" borderId="111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right"/>
    </xf>
    <xf numFmtId="167" fontId="5" fillId="0" borderId="114" xfId="0" applyNumberFormat="1" applyFont="1" applyFill="1" applyBorder="1" applyAlignment="1">
      <alignment horizontal="right"/>
    </xf>
    <xf numFmtId="167" fontId="5" fillId="0" borderId="115" xfId="0" applyNumberFormat="1" applyFont="1" applyFill="1" applyBorder="1" applyAlignment="1">
      <alignment horizontal="center"/>
    </xf>
    <xf numFmtId="167" fontId="5" fillId="0" borderId="116" xfId="0" applyNumberFormat="1" applyFont="1" applyFill="1" applyBorder="1" applyAlignment="1">
      <alignment horizontal="center"/>
    </xf>
    <xf numFmtId="167" fontId="5" fillId="0" borderId="117" xfId="0" applyNumberFormat="1" applyFont="1" applyFill="1" applyBorder="1" applyAlignment="1">
      <alignment horizontal="center"/>
    </xf>
    <xf numFmtId="167" fontId="5" fillId="0" borderId="118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0" fontId="5" fillId="0" borderId="119" xfId="0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center"/>
    </xf>
    <xf numFmtId="167" fontId="5" fillId="0" borderId="114" xfId="0" applyNumberFormat="1" applyFont="1" applyBorder="1" applyAlignment="1">
      <alignment horizontal="right"/>
    </xf>
    <xf numFmtId="167" fontId="5" fillId="0" borderId="12" xfId="0" applyNumberFormat="1" applyFont="1" applyBorder="1" applyAlignment="1">
      <alignment horizontal="right"/>
    </xf>
    <xf numFmtId="3" fontId="4" fillId="0" borderId="52" xfId="0" applyNumberFormat="1" applyFont="1" applyFill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3" fontId="5" fillId="0" borderId="114" xfId="0" applyNumberFormat="1" applyFont="1" applyFill="1" applyBorder="1" applyAlignment="1">
      <alignment horizontal="right"/>
    </xf>
    <xf numFmtId="3" fontId="5" fillId="0" borderId="115" xfId="0" applyNumberFormat="1" applyFont="1" applyFill="1" applyBorder="1" applyAlignment="1">
      <alignment horizontal="center"/>
    </xf>
    <xf numFmtId="3" fontId="5" fillId="0" borderId="116" xfId="0" applyNumberFormat="1" applyFont="1" applyFill="1" applyBorder="1" applyAlignment="1">
      <alignment horizontal="center"/>
    </xf>
    <xf numFmtId="3" fontId="5" fillId="0" borderId="117" xfId="0" applyNumberFormat="1" applyFont="1" applyFill="1" applyBorder="1" applyAlignment="1">
      <alignment horizontal="center"/>
    </xf>
    <xf numFmtId="3" fontId="5" fillId="0" borderId="118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right"/>
    </xf>
    <xf numFmtId="167" fontId="5" fillId="0" borderId="111" xfId="0" applyNumberFormat="1" applyFont="1" applyFill="1" applyBorder="1" applyAlignment="1">
      <alignment horizontal="center"/>
    </xf>
    <xf numFmtId="167" fontId="5" fillId="0" borderId="112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right"/>
    </xf>
    <xf numFmtId="3" fontId="5" fillId="0" borderId="45" xfId="0" applyNumberFormat="1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5" fillId="0" borderId="47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167" fontId="5" fillId="0" borderId="55" xfId="0" applyNumberFormat="1" applyFont="1" applyFill="1" applyBorder="1" applyAlignment="1">
      <alignment horizontal="center"/>
    </xf>
    <xf numFmtId="167" fontId="5" fillId="0" borderId="58" xfId="0" applyNumberFormat="1" applyFont="1" applyFill="1" applyBorder="1" applyAlignment="1">
      <alignment horizontal="center"/>
    </xf>
    <xf numFmtId="167" fontId="5" fillId="0" borderId="56" xfId="0" applyNumberFormat="1" applyFont="1" applyFill="1" applyBorder="1" applyAlignment="1">
      <alignment horizontal="center"/>
    </xf>
    <xf numFmtId="167" fontId="5" fillId="0" borderId="57" xfId="0" applyNumberFormat="1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3" fontId="4" fillId="0" borderId="1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167" fontId="5" fillId="0" borderId="0" xfId="0" applyNumberFormat="1" applyFont="1" applyBorder="1" applyAlignment="1">
      <alignment horizontal="right"/>
    </xf>
    <xf numFmtId="167" fontId="5" fillId="0" borderId="18" xfId="0" applyNumberFormat="1" applyFont="1" applyBorder="1" applyAlignment="1">
      <alignment horizontal="right"/>
    </xf>
    <xf numFmtId="167" fontId="5" fillId="0" borderId="8" xfId="0" applyNumberFormat="1" applyFont="1" applyBorder="1" applyAlignment="1">
      <alignment horizontal="right"/>
    </xf>
    <xf numFmtId="167" fontId="5" fillId="0" borderId="120" xfId="0" applyNumberFormat="1" applyFont="1" applyBorder="1" applyAlignment="1">
      <alignment horizontal="right"/>
    </xf>
    <xf numFmtId="3" fontId="5" fillId="0" borderId="50" xfId="0" applyNumberFormat="1" applyFont="1" applyFill="1" applyBorder="1" applyAlignment="1">
      <alignment horizontal="center"/>
    </xf>
    <xf numFmtId="3" fontId="5" fillId="0" borderId="52" xfId="0" applyNumberFormat="1" applyFont="1" applyFill="1" applyBorder="1" applyAlignment="1">
      <alignment horizontal="center"/>
    </xf>
    <xf numFmtId="3" fontId="5" fillId="0" borderId="51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right"/>
    </xf>
    <xf numFmtId="167" fontId="5" fillId="0" borderId="63" xfId="0" applyNumberFormat="1" applyFont="1" applyFill="1" applyBorder="1" applyAlignment="1">
      <alignment horizontal="right"/>
    </xf>
    <xf numFmtId="167" fontId="5" fillId="0" borderId="63" xfId="0" applyNumberFormat="1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right"/>
    </xf>
    <xf numFmtId="167" fontId="5" fillId="0" borderId="60" xfId="0" applyNumberFormat="1" applyFont="1" applyFill="1" applyBorder="1" applyAlignment="1">
      <alignment horizontal="right"/>
    </xf>
    <xf numFmtId="167" fontId="5" fillId="0" borderId="60" xfId="0" applyNumberFormat="1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/>
    </xf>
    <xf numFmtId="0" fontId="19" fillId="0" borderId="60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" fillId="0" borderId="12" xfId="0" applyFont="1" applyBorder="1" applyAlignment="1">
      <alignment/>
    </xf>
    <xf numFmtId="1" fontId="12" fillId="0" borderId="95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38" xfId="0" applyNumberFormat="1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9" fontId="6" fillId="0" borderId="95" xfId="0" applyNumberFormat="1" applyFont="1" applyFill="1" applyBorder="1" applyAlignment="1">
      <alignment horizontal="center" wrapText="1"/>
    </xf>
    <xf numFmtId="9" fontId="6" fillId="0" borderId="17" xfId="0" applyNumberFormat="1" applyFont="1" applyFill="1" applyBorder="1" applyAlignment="1">
      <alignment horizontal="center" wrapText="1"/>
    </xf>
    <xf numFmtId="9" fontId="7" fillId="0" borderId="17" xfId="0" applyNumberFormat="1" applyFont="1" applyFill="1" applyBorder="1" applyAlignment="1">
      <alignment horizontal="center" vertical="top" wrapText="1"/>
    </xf>
    <xf numFmtId="9" fontId="8" fillId="0" borderId="17" xfId="0" applyNumberFormat="1" applyFont="1" applyFill="1" applyBorder="1" applyAlignment="1">
      <alignment horizontal="center" vertical="top" wrapText="1"/>
    </xf>
    <xf numFmtId="9" fontId="8" fillId="0" borderId="38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63" xfId="0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169" fontId="2" fillId="0" borderId="37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169" fontId="2" fillId="0" borderId="7" xfId="0" applyNumberFormat="1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/>
    </xf>
    <xf numFmtId="0" fontId="14" fillId="0" borderId="124" xfId="0" applyFont="1" applyBorder="1" applyAlignment="1">
      <alignment horizontal="center"/>
    </xf>
    <xf numFmtId="0" fontId="14" fillId="0" borderId="125" xfId="0" applyFont="1" applyBorder="1" applyAlignment="1">
      <alignment horizontal="center"/>
    </xf>
    <xf numFmtId="0" fontId="14" fillId="0" borderId="126" xfId="0" applyFont="1" applyBorder="1" applyAlignment="1">
      <alignment horizontal="center"/>
    </xf>
    <xf numFmtId="0" fontId="15" fillId="0" borderId="95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0" borderId="38" xfId="0" applyBorder="1" applyAlignment="1">
      <alignment/>
    </xf>
    <xf numFmtId="0" fontId="18" fillId="0" borderId="9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" fontId="18" fillId="0" borderId="95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" fontId="18" fillId="0" borderId="38" xfId="0" applyNumberFormat="1" applyFont="1" applyFill="1" applyBorder="1" applyAlignment="1">
      <alignment horizontal="center" vertical="center"/>
    </xf>
    <xf numFmtId="0" fontId="1" fillId="0" borderId="9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3" fontId="1" fillId="0" borderId="12" xfId="0" applyNumberFormat="1" applyFont="1" applyFill="1" applyBorder="1" applyAlignment="1">
      <alignment horizontal="right"/>
    </xf>
    <xf numFmtId="3" fontId="11" fillId="0" borderId="52" xfId="0" applyNumberFormat="1" applyFont="1" applyFill="1" applyBorder="1" applyAlignment="1">
      <alignment horizontal="left" vertical="center" wrapText="1"/>
    </xf>
    <xf numFmtId="3" fontId="11" fillId="0" borderId="52" xfId="0" applyNumberFormat="1" applyFont="1" applyFill="1" applyBorder="1" applyAlignment="1">
      <alignment wrapText="1"/>
    </xf>
    <xf numFmtId="3" fontId="11" fillId="0" borderId="16" xfId="0" applyNumberFormat="1" applyFont="1" applyFill="1" applyBorder="1" applyAlignment="1">
      <alignment wrapText="1"/>
    </xf>
    <xf numFmtId="3" fontId="1" fillId="2" borderId="0" xfId="0" applyNumberFormat="1" applyFont="1" applyFill="1" applyAlignment="1">
      <alignment horizontal="center"/>
    </xf>
    <xf numFmtId="3" fontId="19" fillId="0" borderId="1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" fillId="0" borderId="50" xfId="0" applyNumberFormat="1" applyFont="1" applyFill="1" applyBorder="1" applyAlignment="1">
      <alignment horizontal="right"/>
    </xf>
    <xf numFmtId="3" fontId="11" fillId="0" borderId="52" xfId="0" applyNumberFormat="1" applyFont="1" applyFill="1" applyBorder="1" applyAlignment="1">
      <alignment horizontal="left" wrapText="1"/>
    </xf>
    <xf numFmtId="3" fontId="11" fillId="0" borderId="27" xfId="0" applyNumberFormat="1" applyFont="1" applyFill="1" applyBorder="1" applyAlignment="1">
      <alignment wrapText="1"/>
    </xf>
    <xf numFmtId="3" fontId="1" fillId="2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0" fontId="23" fillId="0" borderId="127" xfId="0" applyFont="1" applyBorder="1" applyAlignment="1">
      <alignment horizontal="center" vertical="center" textRotation="90"/>
    </xf>
    <xf numFmtId="0" fontId="23" fillId="0" borderId="16" xfId="0" applyFont="1" applyBorder="1" applyAlignment="1">
      <alignment horizontal="center" vertical="center" textRotation="90"/>
    </xf>
    <xf numFmtId="0" fontId="23" fillId="0" borderId="128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9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" fontId="24" fillId="0" borderId="95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1" fontId="24" fillId="0" borderId="38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3" fontId="17" fillId="0" borderId="22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24" fillId="0" borderId="9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95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3" fontId="15" fillId="0" borderId="22" xfId="0" applyNumberFormat="1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17" fillId="4" borderId="22" xfId="0" applyNumberFormat="1" applyFont="1" applyFill="1" applyBorder="1" applyAlignment="1">
      <alignment horizontal="center" vertical="center" wrapText="1"/>
    </xf>
    <xf numFmtId="3" fontId="15" fillId="4" borderId="2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1"/>
  <sheetViews>
    <sheetView showGridLines="0" zoomScale="75" zoomScaleNormal="75" workbookViewId="0" topLeftCell="A34">
      <selection activeCell="B1" sqref="B1:K61"/>
    </sheetView>
  </sheetViews>
  <sheetFormatPr defaultColWidth="11.421875" defaultRowHeight="12.75"/>
  <cols>
    <col min="2" max="2" width="5.28125" style="0" customWidth="1"/>
    <col min="3" max="3" width="13.7109375" style="0" customWidth="1"/>
    <col min="9" max="9" width="8.00390625" style="0" customWidth="1"/>
    <col min="10" max="10" width="10.00390625" style="0" customWidth="1"/>
    <col min="11" max="11" width="6.28125" style="0" customWidth="1"/>
  </cols>
  <sheetData>
    <row r="1" spans="2:11" ht="15.75">
      <c r="B1" s="1"/>
      <c r="C1" s="666" t="s">
        <v>0</v>
      </c>
      <c r="D1" s="666"/>
      <c r="E1" s="666"/>
      <c r="F1" s="666"/>
      <c r="G1" s="666"/>
      <c r="H1" s="666"/>
      <c r="I1" s="666"/>
      <c r="J1" s="666"/>
      <c r="K1" s="1"/>
    </row>
    <row r="2" spans="2:11" ht="15.75">
      <c r="B2" s="1"/>
      <c r="C2" s="666" t="s">
        <v>1</v>
      </c>
      <c r="D2" s="666"/>
      <c r="E2" s="666"/>
      <c r="F2" s="666"/>
      <c r="G2" s="666"/>
      <c r="H2" s="666"/>
      <c r="I2" s="666"/>
      <c r="J2" s="666"/>
      <c r="K2" s="1"/>
    </row>
    <row r="3" spans="2:11" ht="18.75" thickBot="1">
      <c r="B3" s="1"/>
      <c r="C3" s="1"/>
      <c r="D3" s="1"/>
      <c r="E3" s="1"/>
      <c r="F3" s="1"/>
      <c r="G3" s="1"/>
      <c r="H3" s="1"/>
      <c r="I3" s="667" t="s">
        <v>2</v>
      </c>
      <c r="J3" s="667"/>
      <c r="K3" s="667"/>
    </row>
    <row r="4" spans="2:11" ht="16.5" thickBot="1" thickTop="1">
      <c r="B4" s="1"/>
      <c r="C4" s="668" t="s">
        <v>3</v>
      </c>
      <c r="D4" s="669"/>
      <c r="E4" s="669"/>
      <c r="F4" s="669"/>
      <c r="G4" s="670"/>
      <c r="H4" s="6" t="s">
        <v>4</v>
      </c>
      <c r="I4" s="671" t="s">
        <v>5</v>
      </c>
      <c r="J4" s="671"/>
      <c r="K4" s="671"/>
    </row>
    <row r="5" spans="2:11" ht="14.25" thickBot="1" thickTop="1">
      <c r="B5" s="1"/>
      <c r="C5" s="3" t="s">
        <v>6</v>
      </c>
      <c r="D5" s="7" t="s">
        <v>7</v>
      </c>
      <c r="E5" s="8" t="s">
        <v>8</v>
      </c>
      <c r="F5" s="8" t="s">
        <v>9</v>
      </c>
      <c r="G5" s="5" t="s">
        <v>4</v>
      </c>
      <c r="H5" s="9" t="s">
        <v>10</v>
      </c>
      <c r="I5" s="10"/>
      <c r="J5" s="10"/>
      <c r="K5" s="1"/>
    </row>
    <row r="6" spans="2:11" ht="15" thickTop="1">
      <c r="B6" s="1"/>
      <c r="C6" s="11" t="s">
        <v>11</v>
      </c>
      <c r="D6" s="12">
        <v>99626</v>
      </c>
      <c r="E6" s="13">
        <v>5.04</v>
      </c>
      <c r="F6" s="14">
        <v>502117.3611111111</v>
      </c>
      <c r="G6" s="15">
        <f>+F6/2646317</f>
        <v>0.18974195499296234</v>
      </c>
      <c r="H6" s="16">
        <f>G6</f>
        <v>0.18974195499296234</v>
      </c>
      <c r="I6" s="17"/>
      <c r="J6" s="660" t="s">
        <v>12</v>
      </c>
      <c r="K6" s="1"/>
    </row>
    <row r="7" spans="2:11" ht="14.25">
      <c r="B7" s="1"/>
      <c r="C7" s="18" t="s">
        <v>13</v>
      </c>
      <c r="D7" s="19">
        <v>99648</v>
      </c>
      <c r="E7" s="20">
        <v>2.96</v>
      </c>
      <c r="F7" s="21">
        <v>294956.94444444444</v>
      </c>
      <c r="G7" s="22">
        <f aca="true" t="shared" si="0" ref="G7:G51">+F7/2646317</f>
        <v>0.11145941489415079</v>
      </c>
      <c r="H7" s="23">
        <f>H6+G7</f>
        <v>0.3012013698871131</v>
      </c>
      <c r="I7" s="17"/>
      <c r="J7" s="661"/>
      <c r="K7" s="1"/>
    </row>
    <row r="8" spans="2:11" ht="14.25">
      <c r="B8" s="1"/>
      <c r="C8" s="18" t="s">
        <v>14</v>
      </c>
      <c r="D8" s="19">
        <v>85106</v>
      </c>
      <c r="E8" s="20">
        <v>3</v>
      </c>
      <c r="F8" s="21">
        <v>255318.05555555556</v>
      </c>
      <c r="G8" s="22">
        <f t="shared" si="0"/>
        <v>0.0964805257856695</v>
      </c>
      <c r="H8" s="23">
        <f aca="true" t="shared" si="1" ref="H8:H51">H7+G8</f>
        <v>0.3976818956727826</v>
      </c>
      <c r="I8" s="17"/>
      <c r="J8" s="661"/>
      <c r="K8" s="1"/>
    </row>
    <row r="9" spans="2:11" ht="14.25">
      <c r="B9" s="1"/>
      <c r="C9" s="18" t="s">
        <v>15</v>
      </c>
      <c r="D9" s="19">
        <v>56253</v>
      </c>
      <c r="E9" s="20">
        <v>3.27</v>
      </c>
      <c r="F9" s="21">
        <v>183946.52777777778</v>
      </c>
      <c r="G9" s="22">
        <f t="shared" si="0"/>
        <v>0.0695103903945664</v>
      </c>
      <c r="H9" s="23">
        <f t="shared" si="1"/>
        <v>0.467192286067349</v>
      </c>
      <c r="I9" s="17"/>
      <c r="J9" s="661"/>
      <c r="K9" s="24"/>
    </row>
    <row r="10" spans="2:11" ht="14.25">
      <c r="B10" s="1"/>
      <c r="C10" s="18" t="s">
        <v>16</v>
      </c>
      <c r="D10" s="19">
        <v>52063</v>
      </c>
      <c r="E10" s="20">
        <v>3.53</v>
      </c>
      <c r="F10" s="21">
        <v>183784.02777777778</v>
      </c>
      <c r="G10" s="22">
        <f t="shared" si="0"/>
        <v>0.06944898429695981</v>
      </c>
      <c r="H10" s="23">
        <f t="shared" si="1"/>
        <v>0.5366412703643089</v>
      </c>
      <c r="I10" s="17"/>
      <c r="J10" s="661"/>
      <c r="K10" s="24"/>
    </row>
    <row r="11" spans="2:11" ht="14.25">
      <c r="B11" s="1"/>
      <c r="C11" s="18" t="s">
        <v>17</v>
      </c>
      <c r="D11" s="19">
        <v>42727</v>
      </c>
      <c r="E11" s="20">
        <v>3.95</v>
      </c>
      <c r="F11" s="21">
        <v>168772.22222222222</v>
      </c>
      <c r="G11" s="22">
        <f t="shared" si="0"/>
        <v>0.06377626800652463</v>
      </c>
      <c r="H11" s="23">
        <f t="shared" si="1"/>
        <v>0.6004175383708334</v>
      </c>
      <c r="I11" s="17"/>
      <c r="J11" s="662" t="s">
        <v>18</v>
      </c>
      <c r="K11" s="24"/>
    </row>
    <row r="12" spans="2:11" ht="14.25">
      <c r="B12" s="1"/>
      <c r="C12" s="18" t="s">
        <v>19</v>
      </c>
      <c r="D12" s="19">
        <v>35796</v>
      </c>
      <c r="E12" s="20">
        <v>4.38</v>
      </c>
      <c r="F12" s="21">
        <v>156784.72222222222</v>
      </c>
      <c r="G12" s="22">
        <f t="shared" si="0"/>
        <v>0.059246387421545574</v>
      </c>
      <c r="H12" s="23">
        <f t="shared" si="1"/>
        <v>0.659663925792379</v>
      </c>
      <c r="I12" s="17"/>
      <c r="J12" s="663"/>
      <c r="K12" s="1"/>
    </row>
    <row r="13" spans="2:11" ht="14.25">
      <c r="B13" s="1"/>
      <c r="C13" s="18" t="s">
        <v>20</v>
      </c>
      <c r="D13" s="19">
        <v>36657</v>
      </c>
      <c r="E13" s="20">
        <v>3.75</v>
      </c>
      <c r="F13" s="21">
        <v>137462.5</v>
      </c>
      <c r="G13" s="22">
        <f t="shared" si="0"/>
        <v>0.0519448350292123</v>
      </c>
      <c r="H13" s="23">
        <f t="shared" si="1"/>
        <v>0.7116087608215913</v>
      </c>
      <c r="I13" s="17"/>
      <c r="J13" s="663"/>
      <c r="K13" s="1"/>
    </row>
    <row r="14" spans="2:11" ht="14.25">
      <c r="B14" s="1"/>
      <c r="C14" s="18" t="s">
        <v>21</v>
      </c>
      <c r="D14" s="19">
        <v>36697</v>
      </c>
      <c r="E14" s="20">
        <v>3.24</v>
      </c>
      <c r="F14" s="21">
        <v>118898.61111111111</v>
      </c>
      <c r="G14" s="22">
        <f t="shared" si="0"/>
        <v>0.04492984442570981</v>
      </c>
      <c r="H14" s="23">
        <f t="shared" si="1"/>
        <v>0.7565386052473011</v>
      </c>
      <c r="I14" s="17"/>
      <c r="J14" s="663"/>
      <c r="K14" s="1"/>
    </row>
    <row r="15" spans="2:11" ht="15" thickBot="1">
      <c r="B15" s="1"/>
      <c r="C15" s="18" t="s">
        <v>22</v>
      </c>
      <c r="D15" s="19">
        <v>32518</v>
      </c>
      <c r="E15" s="20">
        <v>3.17</v>
      </c>
      <c r="F15" s="21">
        <v>103080.55555555556</v>
      </c>
      <c r="G15" s="22">
        <f t="shared" si="0"/>
        <v>0.038952459420226515</v>
      </c>
      <c r="H15" s="23">
        <f t="shared" si="1"/>
        <v>0.7954910646675276</v>
      </c>
      <c r="I15" s="17"/>
      <c r="J15" s="664"/>
      <c r="K15" s="1"/>
    </row>
    <row r="16" spans="2:11" ht="15" thickTop="1">
      <c r="B16" s="1"/>
      <c r="C16" s="11" t="s">
        <v>23</v>
      </c>
      <c r="D16" s="12">
        <v>29094</v>
      </c>
      <c r="E16" s="13">
        <v>2.54</v>
      </c>
      <c r="F16" s="14">
        <v>73899.30555555556</v>
      </c>
      <c r="G16" s="15">
        <f t="shared" si="0"/>
        <v>0.027925341353872406</v>
      </c>
      <c r="H16" s="16">
        <f t="shared" si="1"/>
        <v>0.8234164060214</v>
      </c>
      <c r="I16" s="25"/>
      <c r="J16" s="660" t="s">
        <v>24</v>
      </c>
      <c r="K16" s="1"/>
    </row>
    <row r="17" spans="2:11" ht="14.25">
      <c r="B17" s="1"/>
      <c r="C17" s="18" t="s">
        <v>25</v>
      </c>
      <c r="D17" s="19">
        <v>12775</v>
      </c>
      <c r="E17" s="20">
        <v>3.45</v>
      </c>
      <c r="F17" s="21">
        <v>44073.61111111111</v>
      </c>
      <c r="G17" s="22">
        <f t="shared" si="0"/>
        <v>0.01665469825085623</v>
      </c>
      <c r="H17" s="23">
        <f t="shared" si="1"/>
        <v>0.8400711042722562</v>
      </c>
      <c r="I17" s="25"/>
      <c r="J17" s="661"/>
      <c r="K17" s="1"/>
    </row>
    <row r="18" spans="2:11" ht="14.25">
      <c r="B18" s="1"/>
      <c r="C18" s="18" t="s">
        <v>26</v>
      </c>
      <c r="D18" s="19">
        <v>13596</v>
      </c>
      <c r="E18" s="20">
        <v>2.81</v>
      </c>
      <c r="F18" s="21">
        <v>38205.555555555555</v>
      </c>
      <c r="G18" s="22">
        <f t="shared" si="0"/>
        <v>0.014437255837284632</v>
      </c>
      <c r="H18" s="23">
        <f t="shared" si="1"/>
        <v>0.8545083601095408</v>
      </c>
      <c r="I18" s="25"/>
      <c r="J18" s="661"/>
      <c r="K18" s="1"/>
    </row>
    <row r="19" spans="2:11" ht="14.25">
      <c r="B19" s="1"/>
      <c r="C19" s="18" t="s">
        <v>27</v>
      </c>
      <c r="D19" s="19">
        <v>17408</v>
      </c>
      <c r="E19" s="20">
        <v>2.16</v>
      </c>
      <c r="F19" s="21">
        <v>37602.083333333336</v>
      </c>
      <c r="G19" s="22">
        <f t="shared" si="0"/>
        <v>0.014209213534634488</v>
      </c>
      <c r="H19" s="23">
        <f t="shared" si="1"/>
        <v>0.8687175736441752</v>
      </c>
      <c r="I19" s="25"/>
      <c r="J19" s="661"/>
      <c r="K19" s="1"/>
    </row>
    <row r="20" spans="2:11" ht="14.25">
      <c r="B20" s="1"/>
      <c r="C20" s="18" t="s">
        <v>28</v>
      </c>
      <c r="D20" s="19">
        <v>8471</v>
      </c>
      <c r="E20" s="20">
        <v>4.08</v>
      </c>
      <c r="F20" s="21">
        <v>34559.722222222226</v>
      </c>
      <c r="G20" s="22">
        <f t="shared" si="0"/>
        <v>0.01305955492944429</v>
      </c>
      <c r="H20" s="23">
        <f t="shared" si="1"/>
        <v>0.8817771285736196</v>
      </c>
      <c r="I20" s="25"/>
      <c r="J20" s="661"/>
      <c r="K20" s="1"/>
    </row>
    <row r="21" spans="2:11" ht="14.25">
      <c r="B21" s="1"/>
      <c r="C21" s="18" t="s">
        <v>29</v>
      </c>
      <c r="D21" s="19">
        <v>14068</v>
      </c>
      <c r="E21" s="20">
        <v>2.19</v>
      </c>
      <c r="F21" s="21">
        <v>30808.333333333336</v>
      </c>
      <c r="G21" s="22">
        <f t="shared" si="0"/>
        <v>0.011641966300081711</v>
      </c>
      <c r="H21" s="23">
        <f t="shared" si="1"/>
        <v>0.8934190948737013</v>
      </c>
      <c r="I21" s="26"/>
      <c r="J21" s="661"/>
      <c r="K21" s="1"/>
    </row>
    <row r="22" spans="2:11" ht="14.25">
      <c r="B22" s="1"/>
      <c r="C22" s="18" t="s">
        <v>30</v>
      </c>
      <c r="D22" s="19">
        <v>12140</v>
      </c>
      <c r="E22" s="20">
        <v>2.34</v>
      </c>
      <c r="F22" s="21">
        <v>28406.944444444445</v>
      </c>
      <c r="G22" s="22">
        <f t="shared" si="0"/>
        <v>0.010734520635450872</v>
      </c>
      <c r="H22" s="23">
        <f t="shared" si="1"/>
        <v>0.9041536155091522</v>
      </c>
      <c r="I22" s="26"/>
      <c r="J22" s="661"/>
      <c r="K22" s="1"/>
    </row>
    <row r="23" spans="2:11" ht="14.25">
      <c r="B23" s="1"/>
      <c r="C23" s="18" t="s">
        <v>31</v>
      </c>
      <c r="D23" s="19">
        <v>11625</v>
      </c>
      <c r="E23" s="20">
        <v>2.31</v>
      </c>
      <c r="F23" s="21">
        <v>26854.166666666668</v>
      </c>
      <c r="G23" s="22">
        <f t="shared" si="0"/>
        <v>0.010147751258321156</v>
      </c>
      <c r="H23" s="23">
        <f t="shared" si="1"/>
        <v>0.9143013667674733</v>
      </c>
      <c r="I23" s="26"/>
      <c r="J23" s="661"/>
      <c r="K23" s="1"/>
    </row>
    <row r="24" spans="2:11" ht="14.25">
      <c r="B24" s="1"/>
      <c r="C24" s="18" t="s">
        <v>32</v>
      </c>
      <c r="D24" s="19">
        <v>8557</v>
      </c>
      <c r="E24" s="20">
        <v>2.9</v>
      </c>
      <c r="F24" s="21">
        <v>24815.277777777777</v>
      </c>
      <c r="G24" s="22">
        <f t="shared" si="0"/>
        <v>0.009377288426812729</v>
      </c>
      <c r="H24" s="23">
        <f t="shared" si="1"/>
        <v>0.923678655194286</v>
      </c>
      <c r="I24" s="26"/>
      <c r="J24" s="662" t="s">
        <v>33</v>
      </c>
      <c r="K24" s="1"/>
    </row>
    <row r="25" spans="2:11" ht="14.25">
      <c r="B25" s="1"/>
      <c r="C25" s="18" t="s">
        <v>34</v>
      </c>
      <c r="D25" s="19">
        <v>7654</v>
      </c>
      <c r="E25" s="20">
        <v>2.7</v>
      </c>
      <c r="F25" s="21">
        <v>20666.666666666668</v>
      </c>
      <c r="G25" s="22">
        <f t="shared" si="0"/>
        <v>0.007809596003300688</v>
      </c>
      <c r="H25" s="23">
        <f t="shared" si="1"/>
        <v>0.9314882511975867</v>
      </c>
      <c r="I25" s="26"/>
      <c r="J25" s="663"/>
      <c r="K25" s="1"/>
    </row>
    <row r="26" spans="2:11" ht="14.25">
      <c r="B26" s="1"/>
      <c r="C26" s="18" t="s">
        <v>35</v>
      </c>
      <c r="D26" s="19">
        <v>6970</v>
      </c>
      <c r="E26" s="20">
        <v>2.69</v>
      </c>
      <c r="F26" s="21">
        <v>18749.305555555555</v>
      </c>
      <c r="G26" s="22">
        <f t="shared" si="0"/>
        <v>0.007085056535386938</v>
      </c>
      <c r="H26" s="23">
        <f t="shared" si="1"/>
        <v>0.9385733077329736</v>
      </c>
      <c r="I26" s="26"/>
      <c r="J26" s="663"/>
      <c r="K26" s="1"/>
    </row>
    <row r="27" spans="2:11" ht="14.25">
      <c r="B27" s="1"/>
      <c r="C27" s="18" t="s">
        <v>36</v>
      </c>
      <c r="D27" s="19">
        <v>6579</v>
      </c>
      <c r="E27" s="20">
        <v>2.81</v>
      </c>
      <c r="F27" s="21">
        <v>18486.805555555555</v>
      </c>
      <c r="G27" s="22">
        <f t="shared" si="0"/>
        <v>0.006985862070022433</v>
      </c>
      <c r="H27" s="23">
        <f t="shared" si="1"/>
        <v>0.945559169802996</v>
      </c>
      <c r="I27" s="26"/>
      <c r="J27" s="663"/>
      <c r="K27" s="1"/>
    </row>
    <row r="28" spans="2:11" ht="14.25">
      <c r="B28" s="1"/>
      <c r="C28" s="18" t="s">
        <v>37</v>
      </c>
      <c r="D28" s="19">
        <v>4370</v>
      </c>
      <c r="E28" s="20">
        <v>4.19</v>
      </c>
      <c r="F28" s="21">
        <v>18309.027777777777</v>
      </c>
      <c r="G28" s="22">
        <f t="shared" si="0"/>
        <v>0.006918682749563932</v>
      </c>
      <c r="H28" s="23">
        <f t="shared" si="1"/>
        <v>0.95247785255256</v>
      </c>
      <c r="I28" s="26"/>
      <c r="J28" s="663"/>
      <c r="K28" s="1"/>
    </row>
    <row r="29" spans="2:11" ht="14.25">
      <c r="B29" s="1"/>
      <c r="C29" s="18" t="s">
        <v>38</v>
      </c>
      <c r="D29" s="19">
        <v>8511</v>
      </c>
      <c r="E29" s="20">
        <v>2.01</v>
      </c>
      <c r="F29" s="21">
        <v>17107.63888888889</v>
      </c>
      <c r="G29" s="22">
        <f t="shared" si="0"/>
        <v>0.006464697498027972</v>
      </c>
      <c r="H29" s="23">
        <f t="shared" si="1"/>
        <v>0.958942550050588</v>
      </c>
      <c r="I29" s="26"/>
      <c r="J29" s="663"/>
      <c r="K29" s="1"/>
    </row>
    <row r="30" spans="2:11" ht="15" thickBot="1">
      <c r="B30" s="1"/>
      <c r="C30" s="27" t="s">
        <v>39</v>
      </c>
      <c r="D30" s="28">
        <v>8935</v>
      </c>
      <c r="E30" s="29">
        <v>1.68</v>
      </c>
      <c r="F30" s="30">
        <v>15011.111111111111</v>
      </c>
      <c r="G30" s="31">
        <f t="shared" si="0"/>
        <v>0.0056724538712146395</v>
      </c>
      <c r="H30" s="32">
        <f t="shared" si="1"/>
        <v>0.9646150039218027</v>
      </c>
      <c r="I30" s="26"/>
      <c r="J30" s="664"/>
      <c r="K30" s="1"/>
    </row>
    <row r="31" spans="2:11" ht="15" thickTop="1">
      <c r="B31" s="1"/>
      <c r="C31" s="18" t="s">
        <v>40</v>
      </c>
      <c r="D31" s="19">
        <v>4540</v>
      </c>
      <c r="E31" s="20">
        <v>3.02</v>
      </c>
      <c r="F31" s="21">
        <v>13710.416666666668</v>
      </c>
      <c r="G31" s="22">
        <f t="shared" si="0"/>
        <v>0.0051809426711413135</v>
      </c>
      <c r="H31" s="23">
        <f t="shared" si="1"/>
        <v>0.969795946592944</v>
      </c>
      <c r="I31" s="33"/>
      <c r="J31" s="660" t="s">
        <v>41</v>
      </c>
      <c r="K31" s="1"/>
    </row>
    <row r="32" spans="2:11" ht="14.25">
      <c r="B32" s="1"/>
      <c r="C32" s="18" t="s">
        <v>42</v>
      </c>
      <c r="D32" s="19">
        <v>7465</v>
      </c>
      <c r="E32" s="20">
        <v>1.35</v>
      </c>
      <c r="F32" s="21">
        <v>10077.777777777777</v>
      </c>
      <c r="G32" s="22">
        <f t="shared" si="0"/>
        <v>0.0038082277284912495</v>
      </c>
      <c r="H32" s="23">
        <f t="shared" si="1"/>
        <v>0.9736041743214352</v>
      </c>
      <c r="I32" s="33"/>
      <c r="J32" s="661"/>
      <c r="K32" s="1"/>
    </row>
    <row r="33" spans="2:11" ht="14.25">
      <c r="B33" s="1"/>
      <c r="C33" s="18" t="s">
        <v>43</v>
      </c>
      <c r="D33" s="19">
        <v>6191</v>
      </c>
      <c r="E33" s="20">
        <v>1.58</v>
      </c>
      <c r="F33" s="21">
        <v>9781.25</v>
      </c>
      <c r="G33" s="22">
        <f t="shared" si="0"/>
        <v>0.003696174721320235</v>
      </c>
      <c r="H33" s="23">
        <f t="shared" si="1"/>
        <v>0.9773003490427554</v>
      </c>
      <c r="I33" s="33"/>
      <c r="J33" s="661"/>
      <c r="K33" s="1"/>
    </row>
    <row r="34" spans="2:11" ht="14.25">
      <c r="B34" s="1"/>
      <c r="C34" s="18" t="s">
        <v>44</v>
      </c>
      <c r="D34" s="19">
        <v>3629</v>
      </c>
      <c r="E34" s="20">
        <v>2.46</v>
      </c>
      <c r="F34" s="21">
        <v>8926.388888888889</v>
      </c>
      <c r="G34" s="22">
        <f t="shared" si="0"/>
        <v>0.003373136660834242</v>
      </c>
      <c r="H34" s="23">
        <f t="shared" si="1"/>
        <v>0.9806734857035897</v>
      </c>
      <c r="I34" s="33"/>
      <c r="J34" s="661"/>
      <c r="K34" s="1"/>
    </row>
    <row r="35" spans="2:11" ht="14.25">
      <c r="B35" s="1"/>
      <c r="C35" s="18" t="s">
        <v>45</v>
      </c>
      <c r="D35" s="19">
        <v>3396</v>
      </c>
      <c r="E35" s="20">
        <v>2.51</v>
      </c>
      <c r="F35" s="21">
        <v>8523.611111111111</v>
      </c>
      <c r="G35" s="22">
        <f t="shared" si="0"/>
        <v>0.003220933512920452</v>
      </c>
      <c r="H35" s="23">
        <f t="shared" si="1"/>
        <v>0.9838944192165101</v>
      </c>
      <c r="I35" s="33"/>
      <c r="J35" s="661"/>
      <c r="K35" s="1"/>
    </row>
    <row r="36" spans="2:11" ht="14.25">
      <c r="B36" s="1"/>
      <c r="C36" s="18" t="s">
        <v>46</v>
      </c>
      <c r="D36" s="19">
        <v>4518</v>
      </c>
      <c r="E36" s="20">
        <v>1.79</v>
      </c>
      <c r="F36" s="21">
        <v>8086.805555555556</v>
      </c>
      <c r="G36" s="22">
        <f t="shared" si="0"/>
        <v>0.0030558718232001516</v>
      </c>
      <c r="H36" s="23">
        <f t="shared" si="1"/>
        <v>0.9869502910397102</v>
      </c>
      <c r="I36" s="33"/>
      <c r="J36" s="661"/>
      <c r="K36" s="1"/>
    </row>
    <row r="37" spans="2:11" ht="14.25">
      <c r="B37" s="1"/>
      <c r="C37" s="18" t="s">
        <v>47</v>
      </c>
      <c r="D37" s="19">
        <v>5132</v>
      </c>
      <c r="E37" s="20">
        <v>1.41</v>
      </c>
      <c r="F37" s="21">
        <v>7236.805555555556</v>
      </c>
      <c r="G37" s="22">
        <f t="shared" si="0"/>
        <v>0.002734670697257946</v>
      </c>
      <c r="H37" s="23">
        <f t="shared" si="1"/>
        <v>0.9896849617369682</v>
      </c>
      <c r="I37" s="33"/>
      <c r="J37" s="661"/>
      <c r="K37" s="1"/>
    </row>
    <row r="38" spans="2:11" ht="14.25">
      <c r="B38" s="1"/>
      <c r="C38" s="18" t="s">
        <v>48</v>
      </c>
      <c r="D38" s="19">
        <v>9545</v>
      </c>
      <c r="E38" s="20">
        <v>0.72</v>
      </c>
      <c r="F38" s="21">
        <v>6872.222222222223</v>
      </c>
      <c r="G38" s="22">
        <f t="shared" si="0"/>
        <v>0.0025969006064739115</v>
      </c>
      <c r="H38" s="23">
        <f t="shared" si="1"/>
        <v>0.9922818623434421</v>
      </c>
      <c r="I38" s="33"/>
      <c r="J38" s="661"/>
      <c r="K38" s="1"/>
    </row>
    <row r="39" spans="2:11" ht="14.25">
      <c r="B39" s="1"/>
      <c r="C39" s="18" t="s">
        <v>49</v>
      </c>
      <c r="D39" s="19">
        <v>3125</v>
      </c>
      <c r="E39" s="20">
        <v>1.61</v>
      </c>
      <c r="F39" s="21">
        <v>5031.25</v>
      </c>
      <c r="G39" s="22">
        <f t="shared" si="0"/>
        <v>0.0019012272528196735</v>
      </c>
      <c r="H39" s="23">
        <f t="shared" si="1"/>
        <v>0.9941830895962618</v>
      </c>
      <c r="I39" s="33"/>
      <c r="J39" s="661"/>
      <c r="K39" s="1"/>
    </row>
    <row r="40" spans="2:11" ht="14.25">
      <c r="B40" s="1"/>
      <c r="C40" s="18" t="s">
        <v>50</v>
      </c>
      <c r="D40" s="19">
        <v>14085</v>
      </c>
      <c r="E40" s="20">
        <v>0.35</v>
      </c>
      <c r="F40" s="21">
        <v>4929.861111111111</v>
      </c>
      <c r="G40" s="22">
        <f t="shared" si="0"/>
        <v>0.001862914046620685</v>
      </c>
      <c r="H40" s="23">
        <f t="shared" si="1"/>
        <v>0.9960460036428824</v>
      </c>
      <c r="I40" s="33"/>
      <c r="J40" s="661"/>
      <c r="K40" s="1"/>
    </row>
    <row r="41" spans="2:11" ht="14.25">
      <c r="B41" s="1"/>
      <c r="C41" s="18" t="s">
        <v>51</v>
      </c>
      <c r="D41" s="19">
        <v>2446</v>
      </c>
      <c r="E41" s="20">
        <v>1.43</v>
      </c>
      <c r="F41" s="21">
        <v>3497.222222222222</v>
      </c>
      <c r="G41" s="22">
        <f t="shared" si="0"/>
        <v>0.0013215431946445653</v>
      </c>
      <c r="H41" s="23">
        <f t="shared" si="1"/>
        <v>0.997367546837527</v>
      </c>
      <c r="I41" s="33"/>
      <c r="J41" s="661"/>
      <c r="K41" s="1"/>
    </row>
    <row r="42" spans="2:11" ht="14.25">
      <c r="B42" s="1"/>
      <c r="C42" s="18" t="s">
        <v>52</v>
      </c>
      <c r="D42" s="19">
        <v>2333</v>
      </c>
      <c r="E42" s="20">
        <v>1.04</v>
      </c>
      <c r="F42" s="21">
        <v>2426.388888888889</v>
      </c>
      <c r="G42" s="22">
        <f t="shared" si="0"/>
        <v>0.000916892756570316</v>
      </c>
      <c r="H42" s="23">
        <f t="shared" si="1"/>
        <v>0.9982844395940974</v>
      </c>
      <c r="I42" s="33"/>
      <c r="J42" s="662" t="s">
        <v>53</v>
      </c>
      <c r="K42" s="1"/>
    </row>
    <row r="43" spans="2:11" ht="14.25">
      <c r="B43" s="1"/>
      <c r="C43" s="18" t="s">
        <v>54</v>
      </c>
      <c r="D43" s="19">
        <v>2952</v>
      </c>
      <c r="E43" s="20">
        <v>0.53</v>
      </c>
      <c r="F43" s="21">
        <v>1564.5833333333335</v>
      </c>
      <c r="G43" s="22">
        <f t="shared" si="0"/>
        <v>0.000591230503878913</v>
      </c>
      <c r="H43" s="23">
        <f t="shared" si="1"/>
        <v>0.9988756700979763</v>
      </c>
      <c r="I43" s="33"/>
      <c r="J43" s="663"/>
      <c r="K43" s="1"/>
    </row>
    <row r="44" spans="2:11" ht="14.25">
      <c r="B44" s="1"/>
      <c r="C44" s="18" t="s">
        <v>55</v>
      </c>
      <c r="D44" s="19">
        <v>592</v>
      </c>
      <c r="E44" s="20">
        <v>1.53</v>
      </c>
      <c r="F44" s="21">
        <v>906.25</v>
      </c>
      <c r="G44" s="22">
        <f t="shared" si="0"/>
        <v>0.00034245708280602815</v>
      </c>
      <c r="H44" s="23">
        <f t="shared" si="1"/>
        <v>0.9992181271807823</v>
      </c>
      <c r="I44" s="33"/>
      <c r="J44" s="663"/>
      <c r="K44" s="1"/>
    </row>
    <row r="45" spans="2:11" ht="14.25">
      <c r="B45" s="1"/>
      <c r="C45" s="18" t="s">
        <v>56</v>
      </c>
      <c r="D45" s="19">
        <v>2357</v>
      </c>
      <c r="E45" s="20">
        <v>0.36</v>
      </c>
      <c r="F45" s="21">
        <v>848.6111111111111</v>
      </c>
      <c r="G45" s="22">
        <f t="shared" si="0"/>
        <v>0.00032067628750112365</v>
      </c>
      <c r="H45" s="23">
        <f t="shared" si="1"/>
        <v>0.9995388034682834</v>
      </c>
      <c r="I45" s="33"/>
      <c r="J45" s="663"/>
      <c r="K45" s="1"/>
    </row>
    <row r="46" spans="2:11" ht="14.25">
      <c r="B46" s="1"/>
      <c r="C46" s="18" t="s">
        <v>57</v>
      </c>
      <c r="D46" s="19">
        <v>1189</v>
      </c>
      <c r="E46" s="20">
        <v>0.6</v>
      </c>
      <c r="F46" s="21">
        <v>713.1944444444445</v>
      </c>
      <c r="G46" s="22">
        <f t="shared" si="0"/>
        <v>0.0002695045394956252</v>
      </c>
      <c r="H46" s="23">
        <f t="shared" si="1"/>
        <v>0.999808308007779</v>
      </c>
      <c r="I46" s="33"/>
      <c r="J46" s="663"/>
      <c r="K46" s="1"/>
    </row>
    <row r="47" spans="2:11" ht="14.25">
      <c r="B47" s="1"/>
      <c r="C47" s="18" t="s">
        <v>58</v>
      </c>
      <c r="D47" s="19">
        <v>156</v>
      </c>
      <c r="E47" s="20">
        <v>1.53</v>
      </c>
      <c r="F47" s="21">
        <v>238.19444444444446</v>
      </c>
      <c r="G47" s="22">
        <f t="shared" si="0"/>
        <v>9.000979264556909E-05</v>
      </c>
      <c r="H47" s="23">
        <f t="shared" si="1"/>
        <v>0.9998983178004246</v>
      </c>
      <c r="I47" s="33"/>
      <c r="J47" s="663"/>
      <c r="K47" s="1"/>
    </row>
    <row r="48" spans="2:11" ht="14.25">
      <c r="B48" s="1"/>
      <c r="C48" s="18" t="s">
        <v>59</v>
      </c>
      <c r="D48" s="19">
        <v>168</v>
      </c>
      <c r="E48" s="20">
        <v>1.11</v>
      </c>
      <c r="F48" s="21">
        <v>186.80555555555557</v>
      </c>
      <c r="G48" s="22">
        <f t="shared" si="0"/>
        <v>7.059077032553378E-05</v>
      </c>
      <c r="H48" s="23">
        <f t="shared" si="1"/>
        <v>0.9999689085707502</v>
      </c>
      <c r="I48" s="33"/>
      <c r="J48" s="663"/>
      <c r="K48" s="1"/>
    </row>
    <row r="49" spans="2:11" ht="14.25">
      <c r="B49" s="1"/>
      <c r="C49" s="18" t="s">
        <v>60</v>
      </c>
      <c r="D49" s="19">
        <v>155</v>
      </c>
      <c r="E49" s="20">
        <v>0.53</v>
      </c>
      <c r="F49" s="21">
        <v>81.94444444444444</v>
      </c>
      <c r="G49" s="22">
        <f t="shared" si="0"/>
        <v>3.0965468023840094E-05</v>
      </c>
      <c r="H49" s="23">
        <f t="shared" si="1"/>
        <v>0.999999874038774</v>
      </c>
      <c r="I49" s="33"/>
      <c r="J49" s="663"/>
      <c r="K49" s="1"/>
    </row>
    <row r="50" spans="2:11" ht="14.25">
      <c r="B50" s="1"/>
      <c r="C50" s="18" t="s">
        <v>61</v>
      </c>
      <c r="D50" s="19">
        <v>0</v>
      </c>
      <c r="E50" s="20">
        <v>0.6</v>
      </c>
      <c r="F50" s="21">
        <v>0</v>
      </c>
      <c r="G50" s="22">
        <f t="shared" si="0"/>
        <v>0</v>
      </c>
      <c r="H50" s="23">
        <f t="shared" si="1"/>
        <v>0.999999874038774</v>
      </c>
      <c r="I50" s="33"/>
      <c r="J50" s="663"/>
      <c r="K50" s="1"/>
    </row>
    <row r="51" spans="2:11" ht="15" thickBot="1">
      <c r="B51" s="1"/>
      <c r="C51" s="27" t="s">
        <v>62</v>
      </c>
      <c r="D51" s="28">
        <v>0</v>
      </c>
      <c r="E51" s="29">
        <v>1.25</v>
      </c>
      <c r="F51" s="30">
        <v>0</v>
      </c>
      <c r="G51" s="31">
        <f t="shared" si="0"/>
        <v>0</v>
      </c>
      <c r="H51" s="23">
        <f t="shared" si="1"/>
        <v>0.999999874038774</v>
      </c>
      <c r="I51" s="33"/>
      <c r="J51" s="664"/>
      <c r="K51" s="1"/>
    </row>
    <row r="52" spans="2:11" ht="14.25" thickBot="1" thickTop="1">
      <c r="B52" s="1"/>
      <c r="C52" s="34" t="s">
        <v>63</v>
      </c>
      <c r="D52" s="35">
        <f>SUM(D6:D51)</f>
        <v>821818</v>
      </c>
      <c r="E52" s="36"/>
      <c r="F52" s="35">
        <f>SUM(F6:F51)</f>
        <v>2646316.666666666</v>
      </c>
      <c r="G52" s="37"/>
      <c r="H52" s="38"/>
      <c r="I52" s="39"/>
      <c r="J52" s="39"/>
      <c r="K52" s="1"/>
    </row>
    <row r="53" spans="2:11" ht="13.5" thickTop="1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.75">
      <c r="B55" s="1"/>
      <c r="C55" s="1"/>
      <c r="D55" s="1"/>
      <c r="E55" s="665" t="s">
        <v>64</v>
      </c>
      <c r="F55" s="665"/>
      <c r="G55" s="665"/>
      <c r="H55" s="1"/>
      <c r="I55" s="1"/>
      <c r="J55" s="1"/>
      <c r="K55" s="1"/>
    </row>
    <row r="56" spans="2:11" ht="13.5" thickBot="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4.25" thickBot="1" thickTop="1">
      <c r="B57" s="1"/>
      <c r="C57" s="1"/>
      <c r="D57" s="1"/>
      <c r="E57" s="40" t="s">
        <v>65</v>
      </c>
      <c r="F57" s="4" t="s">
        <v>66</v>
      </c>
      <c r="G57" s="41" t="s">
        <v>9</v>
      </c>
      <c r="H57" s="1"/>
      <c r="I57" s="1"/>
      <c r="J57" s="1"/>
      <c r="K57" s="1"/>
    </row>
    <row r="58" spans="2:11" ht="13.5" thickTop="1">
      <c r="B58" s="1"/>
      <c r="C58" s="1"/>
      <c r="D58" s="1"/>
      <c r="E58" s="42" t="s">
        <v>12</v>
      </c>
      <c r="F58" s="43">
        <v>10</v>
      </c>
      <c r="G58" s="44">
        <f>SUM(F6:F15)</f>
        <v>2105121.5277777775</v>
      </c>
      <c r="H58" s="1"/>
      <c r="I58" s="1"/>
      <c r="J58" s="1"/>
      <c r="K58" s="1"/>
    </row>
    <row r="59" spans="2:11" ht="12.75">
      <c r="B59" s="1"/>
      <c r="C59" s="1"/>
      <c r="D59" s="1"/>
      <c r="E59" s="42" t="s">
        <v>24</v>
      </c>
      <c r="F59" s="43">
        <v>15</v>
      </c>
      <c r="G59" s="44">
        <f>SUM(F16:F30)</f>
        <v>447555.55555555556</v>
      </c>
      <c r="H59" s="1"/>
      <c r="I59" s="1"/>
      <c r="J59" s="1"/>
      <c r="K59" s="1"/>
    </row>
    <row r="60" spans="2:11" ht="13.5" thickBot="1">
      <c r="B60" s="1"/>
      <c r="C60" s="1"/>
      <c r="D60" s="1"/>
      <c r="E60" s="45" t="s">
        <v>41</v>
      </c>
      <c r="F60" s="46">
        <v>21</v>
      </c>
      <c r="G60" s="47">
        <f>SUM(F31:F51)</f>
        <v>93639.58333333331</v>
      </c>
      <c r="H60" s="1"/>
      <c r="I60" s="1"/>
      <c r="J60" s="1"/>
      <c r="K60" s="1"/>
    </row>
    <row r="61" spans="2:11" ht="16.5" thickBot="1" thickTop="1">
      <c r="B61" s="1"/>
      <c r="C61" s="1"/>
      <c r="D61" s="1"/>
      <c r="E61" s="48" t="s">
        <v>63</v>
      </c>
      <c r="F61" s="49">
        <f>SUM(F58:F60)</f>
        <v>46</v>
      </c>
      <c r="G61" s="50">
        <f>SUM(G58:G60)</f>
        <v>2646316.6666666665</v>
      </c>
      <c r="H61" s="1"/>
      <c r="I61" s="1"/>
      <c r="J61" s="1"/>
      <c r="K61" s="1"/>
    </row>
    <row r="62" ht="13.5" thickTop="1"/>
  </sheetData>
  <mergeCells count="12">
    <mergeCell ref="C1:J1"/>
    <mergeCell ref="C2:J2"/>
    <mergeCell ref="I3:K3"/>
    <mergeCell ref="C4:G4"/>
    <mergeCell ref="I4:K4"/>
    <mergeCell ref="J31:J41"/>
    <mergeCell ref="J42:J51"/>
    <mergeCell ref="E55:G55"/>
    <mergeCell ref="J6:J10"/>
    <mergeCell ref="J11:J15"/>
    <mergeCell ref="J16:J23"/>
    <mergeCell ref="J24:J30"/>
  </mergeCells>
  <printOptions/>
  <pageMargins left="0.75" right="0.52" top="0.52" bottom="0.51" header="0" footer="0"/>
  <pageSetup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1"/>
  <sheetViews>
    <sheetView showGridLines="0" zoomScale="70" zoomScaleNormal="70" workbookViewId="0" topLeftCell="A1">
      <selection activeCell="A6" sqref="A6:K10"/>
    </sheetView>
  </sheetViews>
  <sheetFormatPr defaultColWidth="11.421875" defaultRowHeight="12.75"/>
  <cols>
    <col min="1" max="1" width="18.140625" style="75" customWidth="1"/>
    <col min="2" max="2" width="34.8515625" style="0" customWidth="1"/>
    <col min="3" max="3" width="14.00390625" style="0" customWidth="1"/>
    <col min="4" max="11" width="10.421875" style="0" customWidth="1"/>
  </cols>
  <sheetData>
    <row r="1" spans="1:13" ht="18">
      <c r="A1" s="672" t="s">
        <v>356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</row>
    <row r="2" spans="1:13" ht="18">
      <c r="A2" s="672" t="s">
        <v>223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</row>
    <row r="3" spans="2:11" ht="21.75" customHeight="1" thickBot="1">
      <c r="B3" s="76"/>
      <c r="C3" s="77"/>
      <c r="D3" s="75"/>
      <c r="E3" s="75"/>
      <c r="F3" s="75"/>
      <c r="G3" s="75"/>
      <c r="H3" s="75"/>
      <c r="I3" s="75"/>
      <c r="J3" s="75"/>
      <c r="K3" s="75"/>
    </row>
    <row r="4" spans="1:13" ht="20.25" customHeight="1" thickBot="1" thickTop="1">
      <c r="A4" s="762" t="s">
        <v>226</v>
      </c>
      <c r="B4" s="764" t="s">
        <v>227</v>
      </c>
      <c r="C4" s="760" t="s">
        <v>224</v>
      </c>
      <c r="D4" s="766" t="s">
        <v>225</v>
      </c>
      <c r="E4" s="767"/>
      <c r="F4" s="767"/>
      <c r="G4" s="767"/>
      <c r="H4" s="767"/>
      <c r="I4" s="767"/>
      <c r="J4" s="767"/>
      <c r="K4" s="767"/>
      <c r="L4" s="767"/>
      <c r="M4" s="768"/>
    </row>
    <row r="5" spans="1:13" ht="24.75" customHeight="1" thickBot="1" thickTop="1">
      <c r="A5" s="763"/>
      <c r="B5" s="765"/>
      <c r="C5" s="761"/>
      <c r="D5" s="228">
        <v>1</v>
      </c>
      <c r="E5" s="229">
        <v>2</v>
      </c>
      <c r="F5" s="229">
        <v>3</v>
      </c>
      <c r="G5" s="229">
        <v>4</v>
      </c>
      <c r="H5" s="229">
        <v>5</v>
      </c>
      <c r="I5" s="229">
        <v>6</v>
      </c>
      <c r="J5" s="229">
        <v>7</v>
      </c>
      <c r="K5" s="229">
        <v>8</v>
      </c>
      <c r="L5" s="559">
        <v>9</v>
      </c>
      <c r="M5" s="230">
        <v>10</v>
      </c>
    </row>
    <row r="6" spans="1:13" ht="14.25" customHeight="1" thickBot="1" thickTop="1">
      <c r="A6" s="759" t="s">
        <v>228</v>
      </c>
      <c r="B6" s="560" t="s">
        <v>229</v>
      </c>
      <c r="C6" s="561"/>
      <c r="D6" s="562">
        <v>126</v>
      </c>
      <c r="E6" s="563">
        <v>185.7</v>
      </c>
      <c r="F6" s="563">
        <v>187.1</v>
      </c>
      <c r="G6" s="563">
        <v>244.6</v>
      </c>
      <c r="H6" s="563">
        <v>32.9</v>
      </c>
      <c r="I6" s="563">
        <v>3</v>
      </c>
      <c r="J6" s="563">
        <v>25</v>
      </c>
      <c r="K6" s="563">
        <v>75.6</v>
      </c>
      <c r="L6" s="564"/>
      <c r="M6" s="565"/>
    </row>
    <row r="7" spans="1:13" ht="14.25" customHeight="1" thickBot="1">
      <c r="A7" s="755"/>
      <c r="B7" s="566" t="s">
        <v>230</v>
      </c>
      <c r="C7" s="567">
        <v>2203.5</v>
      </c>
      <c r="D7" s="568">
        <v>2077.5</v>
      </c>
      <c r="E7" s="569">
        <v>1891.8</v>
      </c>
      <c r="F7" s="569">
        <v>1704.7</v>
      </c>
      <c r="G7" s="569">
        <v>1460.1</v>
      </c>
      <c r="H7" s="569">
        <v>1427.2</v>
      </c>
      <c r="I7" s="569">
        <v>1424.2</v>
      </c>
      <c r="J7" s="569">
        <v>1399.2</v>
      </c>
      <c r="K7" s="569">
        <v>1323.6</v>
      </c>
      <c r="L7" s="570"/>
      <c r="M7" s="571"/>
    </row>
    <row r="8" spans="1:13" ht="14.25" customHeight="1" thickBot="1">
      <c r="A8" s="755"/>
      <c r="B8" s="566" t="s">
        <v>231</v>
      </c>
      <c r="C8" s="572"/>
      <c r="D8" s="568">
        <v>0</v>
      </c>
      <c r="E8" s="569">
        <v>0</v>
      </c>
      <c r="F8" s="569">
        <v>0</v>
      </c>
      <c r="G8" s="569">
        <v>0</v>
      </c>
      <c r="H8" s="569">
        <v>0</v>
      </c>
      <c r="I8" s="569">
        <v>0</v>
      </c>
      <c r="J8" s="569">
        <v>0</v>
      </c>
      <c r="K8" s="569">
        <v>0</v>
      </c>
      <c r="L8" s="570"/>
      <c r="M8" s="571"/>
    </row>
    <row r="9" spans="1:13" ht="14.25" customHeight="1" thickBot="1">
      <c r="A9" s="755"/>
      <c r="B9" s="566" t="s">
        <v>232</v>
      </c>
      <c r="C9" s="572"/>
      <c r="D9" s="568">
        <v>0</v>
      </c>
      <c r="E9" s="569">
        <v>0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0"/>
      <c r="M9" s="571"/>
    </row>
    <row r="10" spans="1:13" ht="14.25" customHeight="1" thickBot="1">
      <c r="A10" s="755"/>
      <c r="B10" s="566" t="s">
        <v>233</v>
      </c>
      <c r="C10" s="572"/>
      <c r="D10" s="573">
        <v>0</v>
      </c>
      <c r="E10" s="574">
        <v>0</v>
      </c>
      <c r="F10" s="574">
        <v>0</v>
      </c>
      <c r="G10" s="574">
        <v>0</v>
      </c>
      <c r="H10" s="574">
        <v>0</v>
      </c>
      <c r="I10" s="574">
        <v>0</v>
      </c>
      <c r="J10" s="574">
        <v>0</v>
      </c>
      <c r="K10" s="575"/>
      <c r="L10" s="576"/>
      <c r="M10" s="577"/>
    </row>
    <row r="11" spans="1:13" ht="14.25" customHeight="1" thickBot="1">
      <c r="A11" s="755" t="s">
        <v>234</v>
      </c>
      <c r="B11" s="578" t="s">
        <v>229</v>
      </c>
      <c r="C11" s="579"/>
      <c r="D11" s="580">
        <v>293.6</v>
      </c>
      <c r="E11" s="581">
        <v>228.3</v>
      </c>
      <c r="F11" s="581">
        <v>217.7</v>
      </c>
      <c r="G11" s="581">
        <v>220.6</v>
      </c>
      <c r="H11" s="581">
        <v>205.4</v>
      </c>
      <c r="I11" s="581">
        <v>157</v>
      </c>
      <c r="J11" s="581">
        <v>225.5</v>
      </c>
      <c r="K11" s="581">
        <v>316.5</v>
      </c>
      <c r="L11" s="582"/>
      <c r="M11" s="583"/>
    </row>
    <row r="12" spans="1:13" ht="14.25" customHeight="1" thickBot="1">
      <c r="A12" s="755"/>
      <c r="B12" s="566" t="s">
        <v>230</v>
      </c>
      <c r="C12" s="567">
        <v>463.1</v>
      </c>
      <c r="D12" s="568">
        <v>169.5</v>
      </c>
      <c r="E12" s="569">
        <v>0</v>
      </c>
      <c r="F12" s="569">
        <v>0</v>
      </c>
      <c r="G12" s="569">
        <v>0</v>
      </c>
      <c r="H12" s="569">
        <v>0</v>
      </c>
      <c r="I12" s="569">
        <v>0</v>
      </c>
      <c r="J12" s="569">
        <v>0</v>
      </c>
      <c r="K12" s="569">
        <v>0</v>
      </c>
      <c r="L12" s="570"/>
      <c r="M12" s="571"/>
    </row>
    <row r="13" spans="1:13" ht="14.25" customHeight="1" thickBot="1">
      <c r="A13" s="755"/>
      <c r="B13" s="566" t="s">
        <v>231</v>
      </c>
      <c r="C13" s="572"/>
      <c r="D13" s="568">
        <v>0</v>
      </c>
      <c r="E13" s="569">
        <v>58.8</v>
      </c>
      <c r="F13" s="569">
        <v>217.7</v>
      </c>
      <c r="G13" s="569">
        <v>220.6</v>
      </c>
      <c r="H13" s="569">
        <v>205.4</v>
      </c>
      <c r="I13" s="569">
        <v>157</v>
      </c>
      <c r="J13" s="569">
        <v>225.5</v>
      </c>
      <c r="K13" s="569">
        <v>316.5</v>
      </c>
      <c r="L13" s="570"/>
      <c r="M13" s="571"/>
    </row>
    <row r="14" spans="1:13" ht="14.25" customHeight="1" thickBot="1">
      <c r="A14" s="755"/>
      <c r="B14" s="566" t="s">
        <v>232</v>
      </c>
      <c r="C14" s="572"/>
      <c r="D14" s="568">
        <v>0</v>
      </c>
      <c r="E14" s="569">
        <v>58.8</v>
      </c>
      <c r="F14" s="569">
        <v>217.7</v>
      </c>
      <c r="G14" s="569">
        <v>220.6</v>
      </c>
      <c r="H14" s="569">
        <v>205.4</v>
      </c>
      <c r="I14" s="569">
        <v>157</v>
      </c>
      <c r="J14" s="569">
        <v>225.5</v>
      </c>
      <c r="K14" s="569">
        <v>316.5</v>
      </c>
      <c r="L14" s="570"/>
      <c r="M14" s="571"/>
    </row>
    <row r="15" spans="1:13" ht="14.25" customHeight="1" thickBot="1">
      <c r="A15" s="755"/>
      <c r="B15" s="566" t="s">
        <v>233</v>
      </c>
      <c r="C15" s="572"/>
      <c r="D15" s="573">
        <v>58.8</v>
      </c>
      <c r="E15" s="574">
        <v>217.7</v>
      </c>
      <c r="F15" s="574">
        <v>220.6</v>
      </c>
      <c r="G15" s="574">
        <v>205.4</v>
      </c>
      <c r="H15" s="574">
        <v>157</v>
      </c>
      <c r="I15" s="574">
        <v>225.5</v>
      </c>
      <c r="J15" s="574">
        <v>316.5</v>
      </c>
      <c r="K15" s="575"/>
      <c r="L15" s="576"/>
      <c r="M15" s="577"/>
    </row>
    <row r="16" spans="1:13" ht="14.25" customHeight="1" thickBot="1">
      <c r="A16" s="755" t="s">
        <v>235</v>
      </c>
      <c r="B16" s="578" t="s">
        <v>229</v>
      </c>
      <c r="C16" s="579"/>
      <c r="D16" s="580">
        <v>24.6</v>
      </c>
      <c r="E16" s="581">
        <v>45.2</v>
      </c>
      <c r="F16" s="581">
        <v>49</v>
      </c>
      <c r="G16" s="581">
        <v>46</v>
      </c>
      <c r="H16" s="581">
        <v>40.8</v>
      </c>
      <c r="I16" s="581">
        <v>56.6</v>
      </c>
      <c r="J16" s="581">
        <v>56.5</v>
      </c>
      <c r="K16" s="581">
        <v>72.2</v>
      </c>
      <c r="L16" s="582"/>
      <c r="M16" s="583"/>
    </row>
    <row r="17" spans="1:13" ht="14.25" customHeight="1" thickBot="1">
      <c r="A17" s="755"/>
      <c r="B17" s="566" t="s">
        <v>230</v>
      </c>
      <c r="C17" s="584">
        <v>18</v>
      </c>
      <c r="D17" s="568">
        <v>243.4</v>
      </c>
      <c r="E17" s="569">
        <v>198.2</v>
      </c>
      <c r="F17" s="569">
        <v>149.2</v>
      </c>
      <c r="G17" s="569">
        <v>103.2</v>
      </c>
      <c r="H17" s="569">
        <v>62.4</v>
      </c>
      <c r="I17" s="569">
        <v>5.79999999999999</v>
      </c>
      <c r="J17" s="569">
        <v>0</v>
      </c>
      <c r="K17" s="569">
        <v>0</v>
      </c>
      <c r="L17" s="570"/>
      <c r="M17" s="571"/>
    </row>
    <row r="18" spans="1:13" ht="14.25" customHeight="1" thickBot="1">
      <c r="A18" s="755"/>
      <c r="B18" s="566" t="s">
        <v>231</v>
      </c>
      <c r="C18" s="572"/>
      <c r="D18" s="568">
        <v>250</v>
      </c>
      <c r="E18" s="569">
        <v>0</v>
      </c>
      <c r="F18" s="569">
        <v>0</v>
      </c>
      <c r="G18" s="569">
        <v>0</v>
      </c>
      <c r="H18" s="569">
        <v>0</v>
      </c>
      <c r="I18" s="569">
        <v>0</v>
      </c>
      <c r="J18" s="569">
        <v>50.7</v>
      </c>
      <c r="K18" s="569">
        <v>72.2</v>
      </c>
      <c r="L18" s="570"/>
      <c r="M18" s="571"/>
    </row>
    <row r="19" spans="1:13" ht="14.25" customHeight="1" thickBot="1">
      <c r="A19" s="755"/>
      <c r="B19" s="566" t="s">
        <v>232</v>
      </c>
      <c r="C19" s="572"/>
      <c r="D19" s="568">
        <v>6.6</v>
      </c>
      <c r="E19" s="569">
        <v>0</v>
      </c>
      <c r="F19" s="569">
        <v>0</v>
      </c>
      <c r="G19" s="569">
        <v>0</v>
      </c>
      <c r="H19" s="569">
        <v>0</v>
      </c>
      <c r="I19" s="569">
        <v>0</v>
      </c>
      <c r="J19" s="569">
        <v>50.7</v>
      </c>
      <c r="K19" s="569">
        <v>72.2</v>
      </c>
      <c r="L19" s="570"/>
      <c r="M19" s="571"/>
    </row>
    <row r="20" spans="1:13" ht="14.25" customHeight="1" thickBot="1">
      <c r="A20" s="755"/>
      <c r="B20" s="585" t="s">
        <v>233</v>
      </c>
      <c r="C20" s="586">
        <v>250</v>
      </c>
      <c r="D20" s="573">
        <v>0</v>
      </c>
      <c r="E20" s="574">
        <v>0</v>
      </c>
      <c r="F20" s="574">
        <v>0</v>
      </c>
      <c r="G20" s="574">
        <v>0</v>
      </c>
      <c r="H20" s="574">
        <v>0</v>
      </c>
      <c r="I20" s="574">
        <v>50.7</v>
      </c>
      <c r="J20" s="574">
        <v>72.2</v>
      </c>
      <c r="K20" s="575"/>
      <c r="L20" s="576"/>
      <c r="M20" s="577"/>
    </row>
    <row r="21" spans="1:13" ht="14.25" customHeight="1" thickBot="1">
      <c r="A21" s="755" t="s">
        <v>236</v>
      </c>
      <c r="B21" s="578" t="s">
        <v>229</v>
      </c>
      <c r="C21" s="579"/>
      <c r="D21" s="580">
        <v>322.4</v>
      </c>
      <c r="E21" s="581">
        <v>466.7</v>
      </c>
      <c r="F21" s="581">
        <v>471.3</v>
      </c>
      <c r="G21" s="581">
        <v>619</v>
      </c>
      <c r="H21" s="581">
        <v>84.8</v>
      </c>
      <c r="I21" s="581">
        <v>10</v>
      </c>
      <c r="J21" s="581">
        <v>64.9</v>
      </c>
      <c r="K21" s="581">
        <v>196</v>
      </c>
      <c r="L21" s="582"/>
      <c r="M21" s="583"/>
    </row>
    <row r="22" spans="1:13" ht="14.25" customHeight="1" thickBot="1">
      <c r="A22" s="755"/>
      <c r="B22" s="566" t="s">
        <v>230</v>
      </c>
      <c r="C22" s="567">
        <v>5338.7</v>
      </c>
      <c r="D22" s="568">
        <v>5016.3</v>
      </c>
      <c r="E22" s="569">
        <v>4549.6</v>
      </c>
      <c r="F22" s="569">
        <v>4078.3</v>
      </c>
      <c r="G22" s="569">
        <v>3459.3</v>
      </c>
      <c r="H22" s="569">
        <v>3374.5</v>
      </c>
      <c r="I22" s="569">
        <v>3364.5</v>
      </c>
      <c r="J22" s="569">
        <v>3299.6</v>
      </c>
      <c r="K22" s="569">
        <v>3103.6</v>
      </c>
      <c r="L22" s="570"/>
      <c r="M22" s="571"/>
    </row>
    <row r="23" spans="1:13" ht="14.25" customHeight="1" thickBot="1">
      <c r="A23" s="755"/>
      <c r="B23" s="566" t="s">
        <v>231</v>
      </c>
      <c r="C23" s="572"/>
      <c r="D23" s="568">
        <v>0</v>
      </c>
      <c r="E23" s="569">
        <v>0</v>
      </c>
      <c r="F23" s="569">
        <v>0</v>
      </c>
      <c r="G23" s="569">
        <v>0</v>
      </c>
      <c r="H23" s="569">
        <v>0</v>
      </c>
      <c r="I23" s="569">
        <v>0</v>
      </c>
      <c r="J23" s="569">
        <v>0</v>
      </c>
      <c r="K23" s="569">
        <v>0</v>
      </c>
      <c r="L23" s="570"/>
      <c r="M23" s="571"/>
    </row>
    <row r="24" spans="1:13" ht="14.25" customHeight="1" thickBot="1">
      <c r="A24" s="755"/>
      <c r="B24" s="566" t="s">
        <v>232</v>
      </c>
      <c r="C24" s="572"/>
      <c r="D24" s="568">
        <v>0</v>
      </c>
      <c r="E24" s="569">
        <v>0</v>
      </c>
      <c r="F24" s="569">
        <v>0</v>
      </c>
      <c r="G24" s="569">
        <v>0</v>
      </c>
      <c r="H24" s="569">
        <v>0</v>
      </c>
      <c r="I24" s="569">
        <v>0</v>
      </c>
      <c r="J24" s="569">
        <v>0</v>
      </c>
      <c r="K24" s="569">
        <v>0</v>
      </c>
      <c r="L24" s="570"/>
      <c r="M24" s="571"/>
    </row>
    <row r="25" spans="1:13" ht="14.25" customHeight="1" thickBot="1">
      <c r="A25" s="755"/>
      <c r="B25" s="566" t="s">
        <v>233</v>
      </c>
      <c r="C25" s="572"/>
      <c r="D25" s="573">
        <v>0</v>
      </c>
      <c r="E25" s="574">
        <v>0</v>
      </c>
      <c r="F25" s="574">
        <v>0</v>
      </c>
      <c r="G25" s="574">
        <v>0</v>
      </c>
      <c r="H25" s="574">
        <v>0</v>
      </c>
      <c r="I25" s="574">
        <v>0</v>
      </c>
      <c r="J25" s="574">
        <v>0</v>
      </c>
      <c r="K25" s="575"/>
      <c r="L25" s="576"/>
      <c r="M25" s="577"/>
    </row>
    <row r="26" spans="1:13" ht="14.25" customHeight="1" thickBot="1">
      <c r="A26" s="755" t="s">
        <v>237</v>
      </c>
      <c r="B26" s="578" t="s">
        <v>229</v>
      </c>
      <c r="C26" s="579"/>
      <c r="D26" s="580">
        <v>2.5</v>
      </c>
      <c r="E26" s="581">
        <v>1.7</v>
      </c>
      <c r="F26" s="581">
        <v>2</v>
      </c>
      <c r="G26" s="581">
        <v>2.4</v>
      </c>
      <c r="H26" s="581">
        <v>1.9</v>
      </c>
      <c r="I26" s="581">
        <v>2.6</v>
      </c>
      <c r="J26" s="581">
        <v>2.5</v>
      </c>
      <c r="K26" s="581">
        <v>3.3</v>
      </c>
      <c r="L26" s="582"/>
      <c r="M26" s="583"/>
    </row>
    <row r="27" spans="1:13" ht="14.25" customHeight="1" thickBot="1">
      <c r="A27" s="755"/>
      <c r="B27" s="566" t="s">
        <v>230</v>
      </c>
      <c r="C27" s="567">
        <v>40.7</v>
      </c>
      <c r="D27" s="568">
        <v>38.2</v>
      </c>
      <c r="E27" s="569">
        <v>36.5</v>
      </c>
      <c r="F27" s="569">
        <v>34.5</v>
      </c>
      <c r="G27" s="569">
        <v>32.1</v>
      </c>
      <c r="H27" s="569">
        <v>30.2</v>
      </c>
      <c r="I27" s="569">
        <v>27.6</v>
      </c>
      <c r="J27" s="569">
        <v>25.1</v>
      </c>
      <c r="K27" s="569">
        <v>21.8</v>
      </c>
      <c r="L27" s="570"/>
      <c r="M27" s="571"/>
    </row>
    <row r="28" spans="1:13" ht="14.25" customHeight="1" thickBot="1">
      <c r="A28" s="755"/>
      <c r="B28" s="566" t="s">
        <v>231</v>
      </c>
      <c r="C28" s="572"/>
      <c r="D28" s="568">
        <v>0</v>
      </c>
      <c r="E28" s="569">
        <v>0</v>
      </c>
      <c r="F28" s="569">
        <v>0</v>
      </c>
      <c r="G28" s="569">
        <v>0</v>
      </c>
      <c r="H28" s="569">
        <v>0</v>
      </c>
      <c r="I28" s="569">
        <v>0</v>
      </c>
      <c r="J28" s="569">
        <v>0</v>
      </c>
      <c r="K28" s="569">
        <v>0</v>
      </c>
      <c r="L28" s="570"/>
      <c r="M28" s="571"/>
    </row>
    <row r="29" spans="1:13" ht="14.25" customHeight="1" thickBot="1">
      <c r="A29" s="755"/>
      <c r="B29" s="566" t="s">
        <v>232</v>
      </c>
      <c r="C29" s="572"/>
      <c r="D29" s="568">
        <v>0</v>
      </c>
      <c r="E29" s="569">
        <v>0</v>
      </c>
      <c r="F29" s="569">
        <v>0</v>
      </c>
      <c r="G29" s="569">
        <v>0</v>
      </c>
      <c r="H29" s="569">
        <v>0</v>
      </c>
      <c r="I29" s="569">
        <v>0</v>
      </c>
      <c r="J29" s="569">
        <v>0</v>
      </c>
      <c r="K29" s="569">
        <v>0</v>
      </c>
      <c r="L29" s="570"/>
      <c r="M29" s="571"/>
    </row>
    <row r="30" spans="1:13" ht="14.25" customHeight="1" thickBot="1">
      <c r="A30" s="755"/>
      <c r="B30" s="585" t="s">
        <v>233</v>
      </c>
      <c r="C30" s="572"/>
      <c r="D30" s="573">
        <v>0</v>
      </c>
      <c r="E30" s="574">
        <v>0</v>
      </c>
      <c r="F30" s="574">
        <v>0</v>
      </c>
      <c r="G30" s="574">
        <v>0</v>
      </c>
      <c r="H30" s="574">
        <v>0</v>
      </c>
      <c r="I30" s="574">
        <v>0</v>
      </c>
      <c r="J30" s="574">
        <v>0</v>
      </c>
      <c r="K30" s="575"/>
      <c r="L30" s="576"/>
      <c r="M30" s="577"/>
    </row>
    <row r="31" spans="1:13" ht="14.25" customHeight="1" thickBot="1">
      <c r="A31" s="755" t="s">
        <v>238</v>
      </c>
      <c r="B31" s="578" t="s">
        <v>229</v>
      </c>
      <c r="C31" s="579"/>
      <c r="D31" s="580">
        <v>15</v>
      </c>
      <c r="E31" s="581">
        <v>20.8</v>
      </c>
      <c r="F31" s="581">
        <v>21</v>
      </c>
      <c r="G31" s="581">
        <v>20.9</v>
      </c>
      <c r="H31" s="581">
        <v>21.2</v>
      </c>
      <c r="I31" s="581">
        <v>30</v>
      </c>
      <c r="J31" s="581">
        <v>30</v>
      </c>
      <c r="K31" s="581">
        <v>38.8</v>
      </c>
      <c r="L31" s="582"/>
      <c r="M31" s="583"/>
    </row>
    <row r="32" spans="1:13" ht="14.25" customHeight="1" thickBot="1">
      <c r="A32" s="755"/>
      <c r="B32" s="566" t="s">
        <v>230</v>
      </c>
      <c r="C32" s="567">
        <v>13.2</v>
      </c>
      <c r="D32" s="568">
        <v>148.2</v>
      </c>
      <c r="E32" s="569">
        <v>127.4</v>
      </c>
      <c r="F32" s="569">
        <v>106.4</v>
      </c>
      <c r="G32" s="569">
        <v>85.5</v>
      </c>
      <c r="H32" s="569">
        <v>64.3</v>
      </c>
      <c r="I32" s="569">
        <v>34.3</v>
      </c>
      <c r="J32" s="569">
        <v>4.3</v>
      </c>
      <c r="K32" s="569">
        <v>0</v>
      </c>
      <c r="L32" s="570"/>
      <c r="M32" s="571"/>
    </row>
    <row r="33" spans="1:13" ht="14.25" customHeight="1" thickBot="1">
      <c r="A33" s="755"/>
      <c r="B33" s="566" t="s">
        <v>231</v>
      </c>
      <c r="C33" s="572"/>
      <c r="D33" s="568">
        <v>150</v>
      </c>
      <c r="E33" s="569">
        <v>0</v>
      </c>
      <c r="F33" s="569">
        <v>0</v>
      </c>
      <c r="G33" s="569">
        <v>0</v>
      </c>
      <c r="H33" s="569">
        <v>0</v>
      </c>
      <c r="I33" s="569">
        <v>0</v>
      </c>
      <c r="J33" s="569">
        <v>0</v>
      </c>
      <c r="K33" s="569">
        <v>34.5</v>
      </c>
      <c r="L33" s="570"/>
      <c r="M33" s="571"/>
    </row>
    <row r="34" spans="1:13" ht="14.25" customHeight="1" thickBot="1">
      <c r="A34" s="755"/>
      <c r="B34" s="566" t="s">
        <v>232</v>
      </c>
      <c r="C34" s="572"/>
      <c r="D34" s="568">
        <v>1.8</v>
      </c>
      <c r="E34" s="569">
        <v>0</v>
      </c>
      <c r="F34" s="569">
        <v>0</v>
      </c>
      <c r="G34" s="569">
        <v>0</v>
      </c>
      <c r="H34" s="569">
        <v>0</v>
      </c>
      <c r="I34" s="569">
        <v>0</v>
      </c>
      <c r="J34" s="569">
        <v>0</v>
      </c>
      <c r="K34" s="569">
        <v>34.5</v>
      </c>
      <c r="L34" s="570"/>
      <c r="M34" s="571"/>
    </row>
    <row r="35" spans="1:13" ht="14.25" customHeight="1" thickBot="1">
      <c r="A35" s="755"/>
      <c r="B35" s="566" t="s">
        <v>233</v>
      </c>
      <c r="C35" s="586">
        <v>150</v>
      </c>
      <c r="D35" s="573">
        <v>0</v>
      </c>
      <c r="E35" s="574">
        <v>0</v>
      </c>
      <c r="F35" s="574">
        <v>0</v>
      </c>
      <c r="G35" s="574">
        <v>0</v>
      </c>
      <c r="H35" s="574">
        <v>0</v>
      </c>
      <c r="I35" s="574">
        <v>0</v>
      </c>
      <c r="J35" s="574">
        <v>34.5</v>
      </c>
      <c r="K35" s="575"/>
      <c r="L35" s="576"/>
      <c r="M35" s="577"/>
    </row>
    <row r="36" spans="1:13" ht="14.25" customHeight="1" thickBot="1">
      <c r="A36" s="755" t="s">
        <v>239</v>
      </c>
      <c r="B36" s="578" t="s">
        <v>229</v>
      </c>
      <c r="C36" s="579"/>
      <c r="D36" s="580">
        <v>3.1</v>
      </c>
      <c r="E36" s="581">
        <v>1.2</v>
      </c>
      <c r="F36" s="581">
        <v>1.6</v>
      </c>
      <c r="G36" s="581">
        <v>3.1</v>
      </c>
      <c r="H36" s="581">
        <v>1.2</v>
      </c>
      <c r="I36" s="581">
        <v>1.2</v>
      </c>
      <c r="J36" s="581">
        <v>1.2</v>
      </c>
      <c r="K36" s="581">
        <v>3</v>
      </c>
      <c r="L36" s="582"/>
      <c r="M36" s="583"/>
    </row>
    <row r="37" spans="1:13" ht="14.25" customHeight="1" thickBot="1">
      <c r="A37" s="755"/>
      <c r="B37" s="566" t="s">
        <v>230</v>
      </c>
      <c r="C37" s="567">
        <v>28.2</v>
      </c>
      <c r="D37" s="568">
        <v>25.1</v>
      </c>
      <c r="E37" s="569">
        <v>23.9</v>
      </c>
      <c r="F37" s="569">
        <v>22.3</v>
      </c>
      <c r="G37" s="569">
        <v>19.2</v>
      </c>
      <c r="H37" s="569">
        <v>18</v>
      </c>
      <c r="I37" s="569">
        <v>16.8</v>
      </c>
      <c r="J37" s="569">
        <v>15.6</v>
      </c>
      <c r="K37" s="569">
        <v>12.6</v>
      </c>
      <c r="L37" s="570"/>
      <c r="M37" s="571"/>
    </row>
    <row r="38" spans="1:13" ht="14.25" customHeight="1" thickBot="1">
      <c r="A38" s="755"/>
      <c r="B38" s="566" t="s">
        <v>231</v>
      </c>
      <c r="C38" s="572"/>
      <c r="D38" s="568">
        <v>0</v>
      </c>
      <c r="E38" s="569">
        <v>0</v>
      </c>
      <c r="F38" s="569">
        <v>0</v>
      </c>
      <c r="G38" s="569">
        <v>0</v>
      </c>
      <c r="H38" s="569">
        <v>0</v>
      </c>
      <c r="I38" s="569">
        <v>0</v>
      </c>
      <c r="J38" s="569">
        <v>0</v>
      </c>
      <c r="K38" s="569">
        <v>0</v>
      </c>
      <c r="L38" s="570"/>
      <c r="M38" s="571"/>
    </row>
    <row r="39" spans="1:13" ht="14.25" customHeight="1" thickBot="1">
      <c r="A39" s="755"/>
      <c r="B39" s="566" t="s">
        <v>232</v>
      </c>
      <c r="C39" s="572"/>
      <c r="D39" s="568">
        <v>0</v>
      </c>
      <c r="E39" s="569">
        <v>0</v>
      </c>
      <c r="F39" s="569">
        <v>0</v>
      </c>
      <c r="G39" s="569">
        <v>0</v>
      </c>
      <c r="H39" s="569">
        <v>0</v>
      </c>
      <c r="I39" s="569">
        <v>0</v>
      </c>
      <c r="J39" s="569">
        <v>0</v>
      </c>
      <c r="K39" s="569">
        <v>0</v>
      </c>
      <c r="L39" s="570"/>
      <c r="M39" s="571"/>
    </row>
    <row r="40" spans="1:13" ht="14.25" customHeight="1" thickBot="1">
      <c r="A40" s="755"/>
      <c r="B40" s="585" t="s">
        <v>233</v>
      </c>
      <c r="C40" s="572"/>
      <c r="D40" s="573">
        <v>0</v>
      </c>
      <c r="E40" s="574">
        <v>0</v>
      </c>
      <c r="F40" s="574">
        <v>0</v>
      </c>
      <c r="G40" s="574">
        <v>0</v>
      </c>
      <c r="H40" s="574">
        <v>0</v>
      </c>
      <c r="I40" s="574">
        <v>0</v>
      </c>
      <c r="J40" s="574">
        <v>0</v>
      </c>
      <c r="K40" s="575"/>
      <c r="L40" s="576"/>
      <c r="M40" s="577"/>
    </row>
    <row r="41" spans="1:13" ht="14.25" customHeight="1" thickBot="1">
      <c r="A41" s="755" t="s">
        <v>240</v>
      </c>
      <c r="B41" s="578" t="s">
        <v>229</v>
      </c>
      <c r="C41" s="579"/>
      <c r="D41" s="580">
        <v>2218.3</v>
      </c>
      <c r="E41" s="581">
        <v>2318.3</v>
      </c>
      <c r="F41" s="581">
        <v>2370.7</v>
      </c>
      <c r="G41" s="581">
        <v>2384.9</v>
      </c>
      <c r="H41" s="581">
        <v>2586.1</v>
      </c>
      <c r="I41" s="581">
        <v>2612.5</v>
      </c>
      <c r="J41" s="581">
        <v>2421.6</v>
      </c>
      <c r="K41" s="581">
        <v>2830.8</v>
      </c>
      <c r="L41" s="582"/>
      <c r="M41" s="583"/>
    </row>
    <row r="42" spans="1:13" ht="14.25" customHeight="1" thickBot="1">
      <c r="A42" s="755"/>
      <c r="B42" s="566" t="s">
        <v>230</v>
      </c>
      <c r="C42" s="567">
        <v>15105.1</v>
      </c>
      <c r="D42" s="568">
        <v>12886.8</v>
      </c>
      <c r="E42" s="569">
        <v>10568.5</v>
      </c>
      <c r="F42" s="569">
        <v>8197.8</v>
      </c>
      <c r="G42" s="569">
        <v>5812.9</v>
      </c>
      <c r="H42" s="569">
        <v>3226.8</v>
      </c>
      <c r="I42" s="569">
        <v>614.3</v>
      </c>
      <c r="J42" s="569">
        <v>0</v>
      </c>
      <c r="K42" s="569">
        <v>0</v>
      </c>
      <c r="L42" s="570"/>
      <c r="M42" s="571"/>
    </row>
    <row r="43" spans="1:13" ht="14.25" customHeight="1" thickBot="1">
      <c r="A43" s="755"/>
      <c r="B43" s="566" t="s">
        <v>231</v>
      </c>
      <c r="C43" s="572"/>
      <c r="D43" s="568">
        <v>0</v>
      </c>
      <c r="E43" s="569">
        <v>0</v>
      </c>
      <c r="F43" s="569">
        <v>0</v>
      </c>
      <c r="G43" s="569">
        <v>0</v>
      </c>
      <c r="H43" s="569">
        <v>0</v>
      </c>
      <c r="I43" s="569">
        <v>0</v>
      </c>
      <c r="J43" s="569">
        <v>1807.3</v>
      </c>
      <c r="K43" s="569">
        <v>2830.8</v>
      </c>
      <c r="L43" s="570"/>
      <c r="M43" s="571"/>
    </row>
    <row r="44" spans="1:13" ht="14.25" customHeight="1" thickBot="1">
      <c r="A44" s="755"/>
      <c r="B44" s="566" t="s">
        <v>232</v>
      </c>
      <c r="C44" s="572"/>
      <c r="D44" s="568">
        <v>0</v>
      </c>
      <c r="E44" s="569">
        <v>0</v>
      </c>
      <c r="F44" s="569">
        <v>0</v>
      </c>
      <c r="G44" s="569">
        <v>0</v>
      </c>
      <c r="H44" s="569">
        <v>0</v>
      </c>
      <c r="I44" s="569">
        <v>0</v>
      </c>
      <c r="J44" s="569">
        <v>1807.3</v>
      </c>
      <c r="K44" s="569">
        <v>2830.8</v>
      </c>
      <c r="L44" s="570"/>
      <c r="M44" s="571"/>
    </row>
    <row r="45" spans="1:13" ht="14.25" customHeight="1" thickBot="1">
      <c r="A45" s="755"/>
      <c r="B45" s="566" t="s">
        <v>233</v>
      </c>
      <c r="C45" s="572"/>
      <c r="D45" s="573">
        <v>0</v>
      </c>
      <c r="E45" s="574">
        <v>0</v>
      </c>
      <c r="F45" s="574">
        <v>0</v>
      </c>
      <c r="G45" s="574">
        <v>0</v>
      </c>
      <c r="H45" s="574">
        <v>0</v>
      </c>
      <c r="I45" s="574">
        <v>1807.3</v>
      </c>
      <c r="J45" s="574">
        <v>2830.8</v>
      </c>
      <c r="K45" s="575"/>
      <c r="L45" s="576"/>
      <c r="M45" s="577"/>
    </row>
    <row r="46" spans="1:13" ht="14.25" customHeight="1" thickBot="1">
      <c r="A46" s="755" t="s">
        <v>241</v>
      </c>
      <c r="B46" s="578" t="s">
        <v>229</v>
      </c>
      <c r="C46" s="579"/>
      <c r="D46" s="580">
        <v>274.4</v>
      </c>
      <c r="E46" s="581">
        <v>312.3</v>
      </c>
      <c r="F46" s="581">
        <v>303.8</v>
      </c>
      <c r="G46" s="581">
        <v>304.4</v>
      </c>
      <c r="H46" s="581">
        <v>190.6</v>
      </c>
      <c r="I46" s="581">
        <v>194.6</v>
      </c>
      <c r="J46" s="581">
        <v>191.6</v>
      </c>
      <c r="K46" s="581">
        <v>202.2</v>
      </c>
      <c r="L46" s="582"/>
      <c r="M46" s="583"/>
    </row>
    <row r="47" spans="1:13" ht="14.25" customHeight="1" thickBot="1">
      <c r="A47" s="755"/>
      <c r="B47" s="566" t="s">
        <v>230</v>
      </c>
      <c r="C47" s="567">
        <v>281.7</v>
      </c>
      <c r="D47" s="568">
        <v>1007.3</v>
      </c>
      <c r="E47" s="569">
        <v>695</v>
      </c>
      <c r="F47" s="569">
        <v>391.2</v>
      </c>
      <c r="G47" s="569">
        <v>86.8</v>
      </c>
      <c r="H47" s="569">
        <v>0</v>
      </c>
      <c r="I47" s="569">
        <v>0</v>
      </c>
      <c r="J47" s="569">
        <v>0</v>
      </c>
      <c r="K47" s="569">
        <v>0</v>
      </c>
      <c r="L47" s="570"/>
      <c r="M47" s="571"/>
    </row>
    <row r="48" spans="1:13" ht="14.25" customHeight="1" thickBot="1">
      <c r="A48" s="755"/>
      <c r="B48" s="566" t="s">
        <v>231</v>
      </c>
      <c r="C48" s="572"/>
      <c r="D48" s="568">
        <v>1000</v>
      </c>
      <c r="E48" s="569">
        <v>0</v>
      </c>
      <c r="F48" s="569">
        <v>0</v>
      </c>
      <c r="G48" s="569">
        <v>0</v>
      </c>
      <c r="H48" s="569">
        <v>103.8</v>
      </c>
      <c r="I48" s="569">
        <v>194.6</v>
      </c>
      <c r="J48" s="569">
        <v>191.6</v>
      </c>
      <c r="K48" s="569">
        <v>202.2</v>
      </c>
      <c r="L48" s="570"/>
      <c r="M48" s="571"/>
    </row>
    <row r="49" spans="1:13" ht="14.25" customHeight="1" thickBot="1">
      <c r="A49" s="755"/>
      <c r="B49" s="566" t="s">
        <v>232</v>
      </c>
      <c r="C49" s="572"/>
      <c r="D49" s="568">
        <v>0</v>
      </c>
      <c r="E49" s="569">
        <v>0</v>
      </c>
      <c r="F49" s="569">
        <v>0</v>
      </c>
      <c r="G49" s="569">
        <v>0</v>
      </c>
      <c r="H49" s="569">
        <v>103.8</v>
      </c>
      <c r="I49" s="569">
        <v>194.6</v>
      </c>
      <c r="J49" s="569">
        <v>191.6</v>
      </c>
      <c r="K49" s="569">
        <v>202.2</v>
      </c>
      <c r="L49" s="570"/>
      <c r="M49" s="571"/>
    </row>
    <row r="50" spans="1:13" ht="14.25" customHeight="1" thickBot="1">
      <c r="A50" s="758"/>
      <c r="B50" s="604" t="s">
        <v>233</v>
      </c>
      <c r="C50" s="616">
        <v>1000</v>
      </c>
      <c r="D50" s="606">
        <v>0</v>
      </c>
      <c r="E50" s="607">
        <v>0</v>
      </c>
      <c r="F50" s="607">
        <v>0</v>
      </c>
      <c r="G50" s="607">
        <v>103.8</v>
      </c>
      <c r="H50" s="607">
        <v>194.6</v>
      </c>
      <c r="I50" s="607">
        <v>191.6</v>
      </c>
      <c r="J50" s="607">
        <v>202.2</v>
      </c>
      <c r="K50" s="619"/>
      <c r="L50" s="620"/>
      <c r="M50" s="621"/>
    </row>
    <row r="51" spans="1:13" ht="14.25" customHeight="1" thickBot="1" thickTop="1">
      <c r="A51" s="618"/>
      <c r="B51" s="613"/>
      <c r="C51" s="614"/>
      <c r="D51" s="615"/>
      <c r="E51" s="615"/>
      <c r="F51" s="615"/>
      <c r="G51" s="615"/>
      <c r="H51" s="615"/>
      <c r="I51" s="615"/>
      <c r="J51" s="615"/>
      <c r="K51" s="343"/>
      <c r="L51" s="343"/>
      <c r="M51" s="343"/>
    </row>
    <row r="52" spans="1:13" ht="14.25" customHeight="1" thickBot="1" thickTop="1">
      <c r="A52" s="759" t="s">
        <v>242</v>
      </c>
      <c r="B52" s="560" t="s">
        <v>229</v>
      </c>
      <c r="C52" s="561"/>
      <c r="D52" s="562">
        <v>175.1</v>
      </c>
      <c r="E52" s="563">
        <v>197</v>
      </c>
      <c r="F52" s="563">
        <v>191</v>
      </c>
      <c r="G52" s="563">
        <v>191.4</v>
      </c>
      <c r="H52" s="563">
        <v>118.3</v>
      </c>
      <c r="I52" s="563">
        <v>122.3</v>
      </c>
      <c r="J52" s="563">
        <v>120.4</v>
      </c>
      <c r="K52" s="563">
        <v>128.7</v>
      </c>
      <c r="L52" s="564"/>
      <c r="M52" s="565"/>
    </row>
    <row r="53" spans="1:13" ht="14.25" customHeight="1" thickBot="1">
      <c r="A53" s="755"/>
      <c r="B53" s="566" t="s">
        <v>230</v>
      </c>
      <c r="C53" s="567">
        <v>138.1</v>
      </c>
      <c r="D53" s="568">
        <v>963</v>
      </c>
      <c r="E53" s="569">
        <v>766</v>
      </c>
      <c r="F53" s="569">
        <v>575</v>
      </c>
      <c r="G53" s="569">
        <v>383.6</v>
      </c>
      <c r="H53" s="569">
        <v>265.3</v>
      </c>
      <c r="I53" s="569">
        <v>143</v>
      </c>
      <c r="J53" s="569">
        <v>22.59999999999988</v>
      </c>
      <c r="K53" s="569">
        <v>0</v>
      </c>
      <c r="L53" s="570"/>
      <c r="M53" s="571"/>
    </row>
    <row r="54" spans="1:13" ht="14.25" customHeight="1" thickBot="1">
      <c r="A54" s="755"/>
      <c r="B54" s="566" t="s">
        <v>231</v>
      </c>
      <c r="C54" s="572"/>
      <c r="D54" s="568">
        <v>1000</v>
      </c>
      <c r="E54" s="569">
        <v>0</v>
      </c>
      <c r="F54" s="569">
        <v>0</v>
      </c>
      <c r="G54" s="569">
        <v>0</v>
      </c>
      <c r="H54" s="569">
        <v>0</v>
      </c>
      <c r="I54" s="569">
        <v>0</v>
      </c>
      <c r="J54" s="569">
        <v>0</v>
      </c>
      <c r="K54" s="569">
        <v>106.1</v>
      </c>
      <c r="L54" s="570"/>
      <c r="M54" s="571"/>
    </row>
    <row r="55" spans="1:13" ht="14.25" customHeight="1" thickBot="1">
      <c r="A55" s="755"/>
      <c r="B55" s="566" t="s">
        <v>232</v>
      </c>
      <c r="C55" s="572"/>
      <c r="D55" s="568">
        <v>37</v>
      </c>
      <c r="E55" s="569">
        <v>0</v>
      </c>
      <c r="F55" s="569">
        <v>0</v>
      </c>
      <c r="G55" s="569">
        <v>0</v>
      </c>
      <c r="H55" s="569">
        <v>0</v>
      </c>
      <c r="I55" s="569">
        <v>0</v>
      </c>
      <c r="J55" s="569">
        <v>0</v>
      </c>
      <c r="K55" s="569">
        <v>106.1</v>
      </c>
      <c r="L55" s="570"/>
      <c r="M55" s="571"/>
    </row>
    <row r="56" spans="1:13" ht="14.25" customHeight="1" thickBot="1">
      <c r="A56" s="755"/>
      <c r="B56" s="585" t="s">
        <v>233</v>
      </c>
      <c r="C56" s="617">
        <v>1000</v>
      </c>
      <c r="D56" s="573">
        <v>0</v>
      </c>
      <c r="E56" s="574">
        <v>0</v>
      </c>
      <c r="F56" s="574">
        <v>0</v>
      </c>
      <c r="G56" s="574">
        <v>0</v>
      </c>
      <c r="H56" s="574">
        <v>0</v>
      </c>
      <c r="I56" s="574">
        <v>0</v>
      </c>
      <c r="J56" s="574">
        <v>106.1</v>
      </c>
      <c r="K56" s="575"/>
      <c r="L56" s="576"/>
      <c r="M56" s="577"/>
    </row>
    <row r="57" spans="1:13" ht="14.25" customHeight="1" thickBot="1">
      <c r="A57" s="755" t="s">
        <v>243</v>
      </c>
      <c r="B57" s="578" t="s">
        <v>229</v>
      </c>
      <c r="C57" s="579"/>
      <c r="D57" s="580">
        <v>82.6</v>
      </c>
      <c r="E57" s="581">
        <v>53.6</v>
      </c>
      <c r="F57" s="581">
        <v>52.1</v>
      </c>
      <c r="G57" s="581">
        <v>66.5</v>
      </c>
      <c r="H57" s="581">
        <v>21.1</v>
      </c>
      <c r="I57" s="581">
        <v>33.5</v>
      </c>
      <c r="J57" s="581">
        <v>33.5</v>
      </c>
      <c r="K57" s="581">
        <v>63.8</v>
      </c>
      <c r="L57" s="582"/>
      <c r="M57" s="583"/>
    </row>
    <row r="58" spans="1:13" ht="14.25" customHeight="1" thickBot="1">
      <c r="A58" s="755"/>
      <c r="B58" s="566" t="s">
        <v>230</v>
      </c>
      <c r="C58" s="567">
        <v>21.4</v>
      </c>
      <c r="D58" s="568">
        <v>438.8</v>
      </c>
      <c r="E58" s="569">
        <v>385.2</v>
      </c>
      <c r="F58" s="569">
        <v>333.1</v>
      </c>
      <c r="G58" s="569">
        <v>266.6</v>
      </c>
      <c r="H58" s="569">
        <v>245.5</v>
      </c>
      <c r="I58" s="569">
        <v>212</v>
      </c>
      <c r="J58" s="569">
        <v>178.5</v>
      </c>
      <c r="K58" s="569">
        <v>114.7</v>
      </c>
      <c r="L58" s="570"/>
      <c r="M58" s="571"/>
    </row>
    <row r="59" spans="1:13" ht="14.25" customHeight="1" thickBot="1">
      <c r="A59" s="755"/>
      <c r="B59" s="566" t="s">
        <v>231</v>
      </c>
      <c r="C59" s="572"/>
      <c r="D59" s="568">
        <v>500</v>
      </c>
      <c r="E59" s="569">
        <v>0</v>
      </c>
      <c r="F59" s="569">
        <v>0</v>
      </c>
      <c r="G59" s="569">
        <v>0</v>
      </c>
      <c r="H59" s="569">
        <v>0</v>
      </c>
      <c r="I59" s="569">
        <v>0</v>
      </c>
      <c r="J59" s="569">
        <v>0</v>
      </c>
      <c r="K59" s="569">
        <v>0</v>
      </c>
      <c r="L59" s="570"/>
      <c r="M59" s="571"/>
    </row>
    <row r="60" spans="1:13" ht="14.25" customHeight="1" thickBot="1">
      <c r="A60" s="755"/>
      <c r="B60" s="566" t="s">
        <v>232</v>
      </c>
      <c r="C60" s="572"/>
      <c r="D60" s="568">
        <v>61.2</v>
      </c>
      <c r="E60" s="569">
        <v>0</v>
      </c>
      <c r="F60" s="569">
        <v>0</v>
      </c>
      <c r="G60" s="569">
        <v>0</v>
      </c>
      <c r="H60" s="569">
        <v>0</v>
      </c>
      <c r="I60" s="569">
        <v>0</v>
      </c>
      <c r="J60" s="569">
        <v>0</v>
      </c>
      <c r="K60" s="569">
        <v>0</v>
      </c>
      <c r="L60" s="570"/>
      <c r="M60" s="571"/>
    </row>
    <row r="61" spans="1:13" ht="14.25" customHeight="1" thickBot="1">
      <c r="A61" s="755"/>
      <c r="B61" s="585" t="s">
        <v>233</v>
      </c>
      <c r="C61" s="586">
        <v>500</v>
      </c>
      <c r="D61" s="573">
        <v>0</v>
      </c>
      <c r="E61" s="574">
        <v>0</v>
      </c>
      <c r="F61" s="574">
        <v>0</v>
      </c>
      <c r="G61" s="574">
        <v>0</v>
      </c>
      <c r="H61" s="574">
        <v>0</v>
      </c>
      <c r="I61" s="574">
        <v>0</v>
      </c>
      <c r="J61" s="574">
        <v>0</v>
      </c>
      <c r="K61" s="575"/>
      <c r="L61" s="576"/>
      <c r="M61" s="577"/>
    </row>
    <row r="62" spans="1:13" ht="14.25" customHeight="1" thickBot="1">
      <c r="A62" s="755" t="s">
        <v>244</v>
      </c>
      <c r="B62" s="578" t="s">
        <v>229</v>
      </c>
      <c r="C62" s="579"/>
      <c r="D62" s="580">
        <v>2.9</v>
      </c>
      <c r="E62" s="581">
        <v>2.3</v>
      </c>
      <c r="F62" s="581">
        <v>2</v>
      </c>
      <c r="G62" s="581">
        <v>2</v>
      </c>
      <c r="H62" s="581">
        <v>0.6</v>
      </c>
      <c r="I62" s="581">
        <v>1.3</v>
      </c>
      <c r="J62" s="581">
        <v>1.3</v>
      </c>
      <c r="K62" s="581">
        <v>2</v>
      </c>
      <c r="L62" s="582"/>
      <c r="M62" s="583"/>
    </row>
    <row r="63" spans="1:13" ht="14.25" customHeight="1" thickBot="1">
      <c r="A63" s="755"/>
      <c r="B63" s="566" t="s">
        <v>230</v>
      </c>
      <c r="C63" s="567">
        <v>26.2</v>
      </c>
      <c r="D63" s="568">
        <v>23.3</v>
      </c>
      <c r="E63" s="569">
        <v>21</v>
      </c>
      <c r="F63" s="569">
        <v>19</v>
      </c>
      <c r="G63" s="569">
        <v>17</v>
      </c>
      <c r="H63" s="569">
        <v>16.4</v>
      </c>
      <c r="I63" s="569">
        <v>15.1</v>
      </c>
      <c r="J63" s="569">
        <v>13.8</v>
      </c>
      <c r="K63" s="569">
        <v>11.8</v>
      </c>
      <c r="L63" s="570"/>
      <c r="M63" s="571"/>
    </row>
    <row r="64" spans="1:13" ht="14.25" customHeight="1" thickBot="1">
      <c r="A64" s="755"/>
      <c r="B64" s="566" t="s">
        <v>231</v>
      </c>
      <c r="C64" s="572"/>
      <c r="D64" s="568">
        <v>0</v>
      </c>
      <c r="E64" s="569">
        <v>0</v>
      </c>
      <c r="F64" s="569">
        <v>0</v>
      </c>
      <c r="G64" s="569">
        <v>0</v>
      </c>
      <c r="H64" s="569">
        <v>0</v>
      </c>
      <c r="I64" s="569">
        <v>0</v>
      </c>
      <c r="J64" s="569">
        <v>0</v>
      </c>
      <c r="K64" s="569">
        <v>0</v>
      </c>
      <c r="L64" s="570"/>
      <c r="M64" s="571"/>
    </row>
    <row r="65" spans="1:13" ht="14.25" customHeight="1" thickBot="1">
      <c r="A65" s="755"/>
      <c r="B65" s="566" t="s">
        <v>232</v>
      </c>
      <c r="C65" s="572"/>
      <c r="D65" s="568">
        <v>0</v>
      </c>
      <c r="E65" s="569">
        <v>0</v>
      </c>
      <c r="F65" s="569">
        <v>0</v>
      </c>
      <c r="G65" s="569">
        <v>0</v>
      </c>
      <c r="H65" s="569">
        <v>0</v>
      </c>
      <c r="I65" s="569">
        <v>0</v>
      </c>
      <c r="J65" s="569">
        <v>0</v>
      </c>
      <c r="K65" s="569">
        <v>0</v>
      </c>
      <c r="L65" s="570"/>
      <c r="M65" s="571"/>
    </row>
    <row r="66" spans="1:13" ht="14.25" customHeight="1" thickBot="1">
      <c r="A66" s="755"/>
      <c r="B66" s="566" t="s">
        <v>233</v>
      </c>
      <c r="C66" s="572"/>
      <c r="D66" s="573">
        <v>0</v>
      </c>
      <c r="E66" s="574">
        <v>0</v>
      </c>
      <c r="F66" s="574">
        <v>0</v>
      </c>
      <c r="G66" s="574">
        <v>0</v>
      </c>
      <c r="H66" s="574">
        <v>0</v>
      </c>
      <c r="I66" s="574">
        <v>0</v>
      </c>
      <c r="J66" s="574">
        <v>0</v>
      </c>
      <c r="K66" s="575"/>
      <c r="L66" s="576"/>
      <c r="M66" s="577"/>
    </row>
    <row r="67" spans="1:13" ht="14.25" customHeight="1" thickBot="1">
      <c r="A67" s="755" t="s">
        <v>245</v>
      </c>
      <c r="B67" s="578" t="s">
        <v>229</v>
      </c>
      <c r="C67" s="579"/>
      <c r="D67" s="580">
        <v>66.2</v>
      </c>
      <c r="E67" s="581">
        <v>74</v>
      </c>
      <c r="F67" s="581">
        <v>71.6</v>
      </c>
      <c r="G67" s="581">
        <v>71.7</v>
      </c>
      <c r="H67" s="581">
        <v>44</v>
      </c>
      <c r="I67" s="581">
        <v>45.8</v>
      </c>
      <c r="J67" s="581">
        <v>45.1</v>
      </c>
      <c r="K67" s="581">
        <v>48.6</v>
      </c>
      <c r="L67" s="582"/>
      <c r="M67" s="583"/>
    </row>
    <row r="68" spans="1:13" ht="14.25" customHeight="1" thickBot="1">
      <c r="A68" s="755"/>
      <c r="B68" s="566" t="s">
        <v>230</v>
      </c>
      <c r="C68" s="567">
        <v>217.4</v>
      </c>
      <c r="D68" s="568">
        <v>151.2</v>
      </c>
      <c r="E68" s="569">
        <v>77.2</v>
      </c>
      <c r="F68" s="569">
        <v>5.599999999999994</v>
      </c>
      <c r="G68" s="569">
        <v>0</v>
      </c>
      <c r="H68" s="569">
        <v>0</v>
      </c>
      <c r="I68" s="569">
        <v>0</v>
      </c>
      <c r="J68" s="569">
        <v>0</v>
      </c>
      <c r="K68" s="569">
        <v>0</v>
      </c>
      <c r="L68" s="570"/>
      <c r="M68" s="571"/>
    </row>
    <row r="69" spans="1:13" ht="14.25" customHeight="1" thickBot="1">
      <c r="A69" s="755"/>
      <c r="B69" s="566" t="s">
        <v>231</v>
      </c>
      <c r="C69" s="572"/>
      <c r="D69" s="568">
        <v>0</v>
      </c>
      <c r="E69" s="569">
        <v>0</v>
      </c>
      <c r="F69" s="569">
        <v>0</v>
      </c>
      <c r="G69" s="569">
        <v>66.1</v>
      </c>
      <c r="H69" s="569">
        <v>44</v>
      </c>
      <c r="I69" s="569">
        <v>45.8</v>
      </c>
      <c r="J69" s="569">
        <v>45.1</v>
      </c>
      <c r="K69" s="569">
        <v>48.6</v>
      </c>
      <c r="L69" s="570"/>
      <c r="M69" s="571"/>
    </row>
    <row r="70" spans="1:13" ht="14.25" customHeight="1" thickBot="1">
      <c r="A70" s="755"/>
      <c r="B70" s="566" t="s">
        <v>232</v>
      </c>
      <c r="C70" s="572"/>
      <c r="D70" s="568">
        <v>0</v>
      </c>
      <c r="E70" s="569">
        <v>0</v>
      </c>
      <c r="F70" s="569">
        <v>0</v>
      </c>
      <c r="G70" s="569">
        <v>66.1</v>
      </c>
      <c r="H70" s="569">
        <v>44</v>
      </c>
      <c r="I70" s="569">
        <v>45.8</v>
      </c>
      <c r="J70" s="569">
        <v>45.1</v>
      </c>
      <c r="K70" s="569">
        <v>48.6</v>
      </c>
      <c r="L70" s="570"/>
      <c r="M70" s="571"/>
    </row>
    <row r="71" spans="1:13" ht="14.25" customHeight="1" thickBot="1">
      <c r="A71" s="755"/>
      <c r="B71" s="585" t="s">
        <v>233</v>
      </c>
      <c r="C71" s="572"/>
      <c r="D71" s="573">
        <v>0</v>
      </c>
      <c r="E71" s="574">
        <v>0</v>
      </c>
      <c r="F71" s="574">
        <v>66.1</v>
      </c>
      <c r="G71" s="574">
        <v>44</v>
      </c>
      <c r="H71" s="574">
        <v>45.8</v>
      </c>
      <c r="I71" s="574">
        <v>45.1</v>
      </c>
      <c r="J71" s="574">
        <v>48.6</v>
      </c>
      <c r="K71" s="575"/>
      <c r="L71" s="576"/>
      <c r="M71" s="577"/>
    </row>
    <row r="72" spans="1:13" ht="14.25" customHeight="1" thickBot="1">
      <c r="A72" s="755" t="s">
        <v>246</v>
      </c>
      <c r="B72" s="578" t="s">
        <v>229</v>
      </c>
      <c r="C72" s="587"/>
      <c r="D72" s="580">
        <v>9.4</v>
      </c>
      <c r="E72" s="581">
        <v>7</v>
      </c>
      <c r="F72" s="581">
        <v>10.2</v>
      </c>
      <c r="G72" s="581">
        <v>9.2</v>
      </c>
      <c r="H72" s="581">
        <v>5.1</v>
      </c>
      <c r="I72" s="581">
        <v>7.6</v>
      </c>
      <c r="J72" s="581">
        <v>7.6</v>
      </c>
      <c r="K72" s="581">
        <v>10</v>
      </c>
      <c r="L72" s="582"/>
      <c r="M72" s="583"/>
    </row>
    <row r="73" spans="1:13" ht="14.25" customHeight="1" thickBot="1">
      <c r="A73" s="755"/>
      <c r="B73" s="566" t="s">
        <v>230</v>
      </c>
      <c r="C73" s="567">
        <v>139</v>
      </c>
      <c r="D73" s="568">
        <v>129.6</v>
      </c>
      <c r="E73" s="569">
        <v>122.6</v>
      </c>
      <c r="F73" s="569">
        <v>112.4</v>
      </c>
      <c r="G73" s="569">
        <v>103.2</v>
      </c>
      <c r="H73" s="569">
        <v>98.1</v>
      </c>
      <c r="I73" s="569">
        <v>90.5</v>
      </c>
      <c r="J73" s="569">
        <v>82.9</v>
      </c>
      <c r="K73" s="569">
        <v>72.9</v>
      </c>
      <c r="L73" s="570"/>
      <c r="M73" s="571"/>
    </row>
    <row r="74" spans="1:13" ht="14.25" customHeight="1" thickBot="1">
      <c r="A74" s="755"/>
      <c r="B74" s="566" t="s">
        <v>231</v>
      </c>
      <c r="C74" s="588"/>
      <c r="D74" s="568">
        <v>0</v>
      </c>
      <c r="E74" s="569">
        <v>0</v>
      </c>
      <c r="F74" s="569">
        <v>0</v>
      </c>
      <c r="G74" s="569">
        <v>0</v>
      </c>
      <c r="H74" s="569">
        <v>0</v>
      </c>
      <c r="I74" s="569">
        <v>0</v>
      </c>
      <c r="J74" s="569">
        <v>0</v>
      </c>
      <c r="K74" s="569">
        <v>0</v>
      </c>
      <c r="L74" s="570"/>
      <c r="M74" s="571"/>
    </row>
    <row r="75" spans="1:13" ht="14.25" customHeight="1" thickBot="1">
      <c r="A75" s="755"/>
      <c r="B75" s="566" t="s">
        <v>232</v>
      </c>
      <c r="C75" s="588"/>
      <c r="D75" s="568">
        <v>0</v>
      </c>
      <c r="E75" s="569">
        <v>0</v>
      </c>
      <c r="F75" s="569">
        <v>0</v>
      </c>
      <c r="G75" s="569">
        <v>0</v>
      </c>
      <c r="H75" s="569">
        <v>0</v>
      </c>
      <c r="I75" s="569">
        <v>0</v>
      </c>
      <c r="J75" s="569">
        <v>0</v>
      </c>
      <c r="K75" s="569">
        <v>0</v>
      </c>
      <c r="L75" s="570"/>
      <c r="M75" s="571"/>
    </row>
    <row r="76" spans="1:13" ht="14.25" customHeight="1" thickBot="1">
      <c r="A76" s="755"/>
      <c r="B76" s="566" t="s">
        <v>233</v>
      </c>
      <c r="C76" s="588"/>
      <c r="D76" s="573">
        <v>0</v>
      </c>
      <c r="E76" s="574">
        <v>0</v>
      </c>
      <c r="F76" s="574">
        <v>0</v>
      </c>
      <c r="G76" s="574">
        <v>0</v>
      </c>
      <c r="H76" s="574">
        <v>0</v>
      </c>
      <c r="I76" s="574">
        <v>0</v>
      </c>
      <c r="J76" s="574">
        <v>0</v>
      </c>
      <c r="K76" s="575"/>
      <c r="L76" s="576"/>
      <c r="M76" s="577"/>
    </row>
    <row r="77" spans="1:13" ht="14.25" customHeight="1" thickBot="1">
      <c r="A77" s="755" t="s">
        <v>247</v>
      </c>
      <c r="B77" s="578" t="s">
        <v>229</v>
      </c>
      <c r="C77" s="587"/>
      <c r="D77" s="580">
        <v>332.3</v>
      </c>
      <c r="E77" s="581">
        <v>230.3</v>
      </c>
      <c r="F77" s="581">
        <v>231.5</v>
      </c>
      <c r="G77" s="581">
        <v>279.6</v>
      </c>
      <c r="H77" s="581">
        <v>604.8</v>
      </c>
      <c r="I77" s="581">
        <v>620.5</v>
      </c>
      <c r="J77" s="581">
        <v>507.7</v>
      </c>
      <c r="K77" s="581">
        <v>798.4</v>
      </c>
      <c r="L77" s="582"/>
      <c r="M77" s="583"/>
    </row>
    <row r="78" spans="1:13" ht="14.25" customHeight="1" thickBot="1">
      <c r="A78" s="755"/>
      <c r="B78" s="566" t="s">
        <v>230</v>
      </c>
      <c r="C78" s="567">
        <v>923.4</v>
      </c>
      <c r="D78" s="568">
        <v>591.1</v>
      </c>
      <c r="E78" s="569">
        <v>360.8</v>
      </c>
      <c r="F78" s="569">
        <v>5129.3</v>
      </c>
      <c r="G78" s="569">
        <v>4849.7</v>
      </c>
      <c r="H78" s="569">
        <v>4244.9</v>
      </c>
      <c r="I78" s="569">
        <v>3624.4</v>
      </c>
      <c r="J78" s="569">
        <v>3116.7</v>
      </c>
      <c r="K78" s="569">
        <v>2318.3</v>
      </c>
      <c r="L78" s="570"/>
      <c r="M78" s="571"/>
    </row>
    <row r="79" spans="1:13" ht="14.25" customHeight="1" thickBot="1">
      <c r="A79" s="755"/>
      <c r="B79" s="566" t="s">
        <v>231</v>
      </c>
      <c r="C79" s="588"/>
      <c r="D79" s="568">
        <v>0</v>
      </c>
      <c r="E79" s="569">
        <v>0</v>
      </c>
      <c r="F79" s="589">
        <v>5000</v>
      </c>
      <c r="G79" s="569">
        <v>0</v>
      </c>
      <c r="H79" s="569">
        <v>0</v>
      </c>
      <c r="I79" s="569">
        <v>0</v>
      </c>
      <c r="J79" s="569">
        <v>0</v>
      </c>
      <c r="K79" s="569">
        <v>0</v>
      </c>
      <c r="L79" s="570"/>
      <c r="M79" s="571"/>
    </row>
    <row r="80" spans="1:13" ht="14.25" customHeight="1" thickBot="1">
      <c r="A80" s="755"/>
      <c r="B80" s="566" t="s">
        <v>232</v>
      </c>
      <c r="C80" s="588"/>
      <c r="D80" s="568">
        <v>0</v>
      </c>
      <c r="E80" s="569">
        <v>0</v>
      </c>
      <c r="F80" s="569">
        <v>0</v>
      </c>
      <c r="G80" s="569">
        <v>0</v>
      </c>
      <c r="H80" s="569">
        <v>0</v>
      </c>
      <c r="I80" s="569">
        <v>0</v>
      </c>
      <c r="J80" s="569">
        <v>0</v>
      </c>
      <c r="K80" s="569">
        <v>0</v>
      </c>
      <c r="L80" s="570"/>
      <c r="M80" s="571"/>
    </row>
    <row r="81" spans="1:13" ht="14.25" customHeight="1" thickBot="1">
      <c r="A81" s="755"/>
      <c r="B81" s="585" t="s">
        <v>233</v>
      </c>
      <c r="C81" s="588"/>
      <c r="D81" s="573">
        <v>0</v>
      </c>
      <c r="E81" s="574">
        <v>0</v>
      </c>
      <c r="F81" s="574">
        <v>0</v>
      </c>
      <c r="G81" s="574">
        <v>0</v>
      </c>
      <c r="H81" s="574">
        <v>0</v>
      </c>
      <c r="I81" s="574">
        <v>0</v>
      </c>
      <c r="J81" s="574">
        <v>0</v>
      </c>
      <c r="K81" s="575"/>
      <c r="L81" s="576"/>
      <c r="M81" s="577"/>
    </row>
    <row r="82" spans="1:13" ht="14.25" customHeight="1" thickBot="1">
      <c r="A82" s="755" t="s">
        <v>248</v>
      </c>
      <c r="B82" s="578" t="s">
        <v>229</v>
      </c>
      <c r="C82" s="579"/>
      <c r="D82" s="580">
        <v>71.1</v>
      </c>
      <c r="E82" s="581">
        <v>105.6</v>
      </c>
      <c r="F82" s="581">
        <v>111.9</v>
      </c>
      <c r="G82" s="581">
        <v>145.7</v>
      </c>
      <c r="H82" s="581">
        <v>111.9</v>
      </c>
      <c r="I82" s="581">
        <v>101.9</v>
      </c>
      <c r="J82" s="581">
        <v>139.4</v>
      </c>
      <c r="K82" s="581">
        <v>204.4</v>
      </c>
      <c r="L82" s="582"/>
      <c r="M82" s="583"/>
    </row>
    <row r="83" spans="1:13" ht="14.25" customHeight="1" thickBot="1">
      <c r="A83" s="755"/>
      <c r="B83" s="566" t="s">
        <v>230</v>
      </c>
      <c r="C83" s="584">
        <v>1600</v>
      </c>
      <c r="D83" s="568">
        <v>1528.9</v>
      </c>
      <c r="E83" s="569">
        <v>1423.3</v>
      </c>
      <c r="F83" s="569">
        <v>1311.4</v>
      </c>
      <c r="G83" s="569">
        <v>1165.7</v>
      </c>
      <c r="H83" s="569">
        <v>1053.8</v>
      </c>
      <c r="I83" s="569">
        <v>951.9</v>
      </c>
      <c r="J83" s="569">
        <v>812.5</v>
      </c>
      <c r="K83" s="569">
        <v>608.1</v>
      </c>
      <c r="L83" s="570"/>
      <c r="M83" s="571"/>
    </row>
    <row r="84" spans="1:13" ht="14.25" customHeight="1" thickBot="1">
      <c r="A84" s="755"/>
      <c r="B84" s="566" t="s">
        <v>231</v>
      </c>
      <c r="C84" s="572"/>
      <c r="D84" s="568">
        <v>0</v>
      </c>
      <c r="E84" s="569">
        <v>0</v>
      </c>
      <c r="F84" s="569">
        <v>0</v>
      </c>
      <c r="G84" s="569">
        <v>0</v>
      </c>
      <c r="H84" s="569">
        <v>0</v>
      </c>
      <c r="I84" s="569">
        <v>0</v>
      </c>
      <c r="J84" s="569">
        <v>0</v>
      </c>
      <c r="K84" s="569">
        <v>0</v>
      </c>
      <c r="L84" s="570"/>
      <c r="M84" s="571"/>
    </row>
    <row r="85" spans="1:13" ht="14.25" customHeight="1" thickBot="1">
      <c r="A85" s="755"/>
      <c r="B85" s="566" t="s">
        <v>232</v>
      </c>
      <c r="C85" s="572"/>
      <c r="D85" s="568">
        <v>0</v>
      </c>
      <c r="E85" s="569">
        <v>0</v>
      </c>
      <c r="F85" s="569">
        <v>0</v>
      </c>
      <c r="G85" s="569">
        <v>0</v>
      </c>
      <c r="H85" s="569">
        <v>0</v>
      </c>
      <c r="I85" s="569">
        <v>0</v>
      </c>
      <c r="J85" s="569">
        <v>0</v>
      </c>
      <c r="K85" s="569">
        <v>0</v>
      </c>
      <c r="L85" s="570"/>
      <c r="M85" s="571"/>
    </row>
    <row r="86" spans="1:13" ht="14.25" customHeight="1" thickBot="1">
      <c r="A86" s="755"/>
      <c r="B86" s="566" t="s">
        <v>233</v>
      </c>
      <c r="C86" s="572"/>
      <c r="D86" s="573">
        <v>0</v>
      </c>
      <c r="E86" s="574">
        <v>0</v>
      </c>
      <c r="F86" s="574">
        <v>0</v>
      </c>
      <c r="G86" s="574">
        <v>0</v>
      </c>
      <c r="H86" s="574">
        <v>0</v>
      </c>
      <c r="I86" s="574">
        <v>0</v>
      </c>
      <c r="J86" s="574">
        <v>0</v>
      </c>
      <c r="K86" s="575"/>
      <c r="L86" s="576"/>
      <c r="M86" s="577"/>
    </row>
    <row r="87" spans="1:13" ht="14.25" customHeight="1" thickBot="1">
      <c r="A87" s="755" t="s">
        <v>249</v>
      </c>
      <c r="B87" s="578" t="s">
        <v>229</v>
      </c>
      <c r="C87" s="587"/>
      <c r="D87" s="580">
        <v>13.4</v>
      </c>
      <c r="E87" s="581">
        <v>40.9</v>
      </c>
      <c r="F87" s="581">
        <v>44.6</v>
      </c>
      <c r="G87" s="581">
        <v>49.1</v>
      </c>
      <c r="H87" s="581">
        <v>37</v>
      </c>
      <c r="I87" s="581">
        <v>37.4</v>
      </c>
      <c r="J87" s="581">
        <v>46.1</v>
      </c>
      <c r="K87" s="581">
        <v>63.9</v>
      </c>
      <c r="L87" s="582"/>
      <c r="M87" s="583"/>
    </row>
    <row r="88" spans="1:13" ht="14.25" customHeight="1" thickBot="1">
      <c r="A88" s="755"/>
      <c r="B88" s="566" t="s">
        <v>230</v>
      </c>
      <c r="C88" s="584">
        <v>661</v>
      </c>
      <c r="D88" s="568">
        <v>647.6</v>
      </c>
      <c r="E88" s="569">
        <v>606.7</v>
      </c>
      <c r="F88" s="569">
        <v>562.1</v>
      </c>
      <c r="G88" s="569">
        <v>513</v>
      </c>
      <c r="H88" s="569">
        <v>476</v>
      </c>
      <c r="I88" s="569">
        <v>438.6</v>
      </c>
      <c r="J88" s="569">
        <v>392.5</v>
      </c>
      <c r="K88" s="569">
        <v>328.6</v>
      </c>
      <c r="L88" s="570"/>
      <c r="M88" s="571"/>
    </row>
    <row r="89" spans="1:13" ht="14.25" customHeight="1" thickBot="1">
      <c r="A89" s="755"/>
      <c r="B89" s="566" t="s">
        <v>231</v>
      </c>
      <c r="C89" s="588"/>
      <c r="D89" s="568">
        <v>0</v>
      </c>
      <c r="E89" s="569">
        <v>0</v>
      </c>
      <c r="F89" s="569">
        <v>0</v>
      </c>
      <c r="G89" s="569">
        <v>0</v>
      </c>
      <c r="H89" s="569">
        <v>0</v>
      </c>
      <c r="I89" s="569">
        <v>0</v>
      </c>
      <c r="J89" s="569">
        <v>0</v>
      </c>
      <c r="K89" s="569">
        <v>0</v>
      </c>
      <c r="L89" s="570"/>
      <c r="M89" s="571"/>
    </row>
    <row r="90" spans="1:13" ht="14.25" customHeight="1" thickBot="1">
      <c r="A90" s="755"/>
      <c r="B90" s="566" t="s">
        <v>232</v>
      </c>
      <c r="C90" s="588"/>
      <c r="D90" s="568">
        <v>0</v>
      </c>
      <c r="E90" s="569">
        <v>0</v>
      </c>
      <c r="F90" s="569">
        <v>0</v>
      </c>
      <c r="G90" s="569">
        <v>0</v>
      </c>
      <c r="H90" s="569">
        <v>0</v>
      </c>
      <c r="I90" s="569">
        <v>0</v>
      </c>
      <c r="J90" s="569">
        <v>0</v>
      </c>
      <c r="K90" s="569">
        <v>0</v>
      </c>
      <c r="L90" s="570"/>
      <c r="M90" s="571"/>
    </row>
    <row r="91" spans="1:13" ht="14.25" customHeight="1" thickBot="1">
      <c r="A91" s="755"/>
      <c r="B91" s="585" t="s">
        <v>233</v>
      </c>
      <c r="C91" s="590"/>
      <c r="D91" s="573">
        <v>0</v>
      </c>
      <c r="E91" s="574">
        <v>0</v>
      </c>
      <c r="F91" s="574">
        <v>0</v>
      </c>
      <c r="G91" s="574">
        <v>0</v>
      </c>
      <c r="H91" s="574">
        <v>0</v>
      </c>
      <c r="I91" s="574">
        <v>0</v>
      </c>
      <c r="J91" s="574">
        <v>0</v>
      </c>
      <c r="K91" s="575"/>
      <c r="L91" s="576"/>
      <c r="M91" s="577"/>
    </row>
    <row r="92" spans="1:13" ht="14.25" customHeight="1" thickBot="1">
      <c r="A92" s="755" t="s">
        <v>250</v>
      </c>
      <c r="B92" s="578" t="s">
        <v>229</v>
      </c>
      <c r="C92" s="579"/>
      <c r="D92" s="580">
        <v>7.4</v>
      </c>
      <c r="E92" s="581">
        <v>3.4</v>
      </c>
      <c r="F92" s="581">
        <v>3.2</v>
      </c>
      <c r="G92" s="581">
        <v>8.6</v>
      </c>
      <c r="H92" s="581">
        <v>5.1</v>
      </c>
      <c r="I92" s="581">
        <v>9.2</v>
      </c>
      <c r="J92" s="581">
        <v>9.3</v>
      </c>
      <c r="K92" s="581">
        <v>13.3</v>
      </c>
      <c r="L92" s="582"/>
      <c r="M92" s="583"/>
    </row>
    <row r="93" spans="1:13" ht="14.25" customHeight="1" thickBot="1">
      <c r="A93" s="755"/>
      <c r="B93" s="566" t="s">
        <v>230</v>
      </c>
      <c r="C93" s="567">
        <v>119.9</v>
      </c>
      <c r="D93" s="568">
        <v>112.5</v>
      </c>
      <c r="E93" s="569">
        <v>109.1</v>
      </c>
      <c r="F93" s="569">
        <v>105.9</v>
      </c>
      <c r="G93" s="569">
        <v>97.3</v>
      </c>
      <c r="H93" s="569">
        <v>92.2</v>
      </c>
      <c r="I93" s="569">
        <v>83</v>
      </c>
      <c r="J93" s="569">
        <v>73.7</v>
      </c>
      <c r="K93" s="569">
        <v>60.4</v>
      </c>
      <c r="L93" s="570"/>
      <c r="M93" s="571"/>
    </row>
    <row r="94" spans="1:13" ht="14.25" customHeight="1" thickBot="1">
      <c r="A94" s="755"/>
      <c r="B94" s="566" t="s">
        <v>231</v>
      </c>
      <c r="C94" s="572"/>
      <c r="D94" s="568">
        <v>0</v>
      </c>
      <c r="E94" s="569">
        <v>0</v>
      </c>
      <c r="F94" s="569">
        <v>0</v>
      </c>
      <c r="G94" s="569">
        <v>0</v>
      </c>
      <c r="H94" s="569">
        <v>0</v>
      </c>
      <c r="I94" s="569">
        <v>0</v>
      </c>
      <c r="J94" s="569">
        <v>0</v>
      </c>
      <c r="K94" s="569">
        <v>0</v>
      </c>
      <c r="L94" s="570"/>
      <c r="M94" s="571"/>
    </row>
    <row r="95" spans="1:13" ht="14.25" customHeight="1" thickBot="1">
      <c r="A95" s="755"/>
      <c r="B95" s="566" t="s">
        <v>232</v>
      </c>
      <c r="C95" s="572"/>
      <c r="D95" s="568">
        <v>0</v>
      </c>
      <c r="E95" s="569">
        <v>0</v>
      </c>
      <c r="F95" s="569">
        <v>0</v>
      </c>
      <c r="G95" s="569">
        <v>0</v>
      </c>
      <c r="H95" s="569">
        <v>0</v>
      </c>
      <c r="I95" s="569">
        <v>0</v>
      </c>
      <c r="J95" s="569">
        <v>0</v>
      </c>
      <c r="K95" s="569">
        <v>0</v>
      </c>
      <c r="L95" s="570"/>
      <c r="M95" s="571"/>
    </row>
    <row r="96" spans="1:13" ht="14.25" customHeight="1" thickBot="1">
      <c r="A96" s="755"/>
      <c r="B96" s="585" t="s">
        <v>233</v>
      </c>
      <c r="C96" s="572"/>
      <c r="D96" s="573">
        <v>0</v>
      </c>
      <c r="E96" s="574">
        <v>0</v>
      </c>
      <c r="F96" s="574">
        <v>0</v>
      </c>
      <c r="G96" s="574">
        <v>0</v>
      </c>
      <c r="H96" s="574">
        <v>0</v>
      </c>
      <c r="I96" s="574">
        <v>0</v>
      </c>
      <c r="J96" s="574">
        <v>0</v>
      </c>
      <c r="K96" s="575"/>
      <c r="L96" s="576"/>
      <c r="M96" s="577"/>
    </row>
    <row r="97" spans="1:13" ht="14.25" customHeight="1" thickBot="1">
      <c r="A97" s="755" t="s">
        <v>251</v>
      </c>
      <c r="B97" s="578" t="s">
        <v>229</v>
      </c>
      <c r="C97" s="587"/>
      <c r="D97" s="580">
        <v>76.6</v>
      </c>
      <c r="E97" s="581">
        <v>120.5</v>
      </c>
      <c r="F97" s="581">
        <v>126</v>
      </c>
      <c r="G97" s="581">
        <v>121.9</v>
      </c>
      <c r="H97" s="581">
        <v>116.3</v>
      </c>
      <c r="I97" s="581">
        <v>162.9</v>
      </c>
      <c r="J97" s="581">
        <v>162.9</v>
      </c>
      <c r="K97" s="581">
        <v>209.4</v>
      </c>
      <c r="L97" s="582"/>
      <c r="M97" s="583"/>
    </row>
    <row r="98" spans="1:13" ht="14.25" customHeight="1" thickBot="1">
      <c r="A98" s="755"/>
      <c r="B98" s="566" t="s">
        <v>230</v>
      </c>
      <c r="C98" s="584">
        <v>902</v>
      </c>
      <c r="D98" s="568">
        <v>825.4</v>
      </c>
      <c r="E98" s="569">
        <v>704.9</v>
      </c>
      <c r="F98" s="569">
        <v>1078.9</v>
      </c>
      <c r="G98" s="569">
        <v>957</v>
      </c>
      <c r="H98" s="569">
        <v>840.7</v>
      </c>
      <c r="I98" s="569">
        <v>677.8</v>
      </c>
      <c r="J98" s="569">
        <v>514.9</v>
      </c>
      <c r="K98" s="569">
        <v>305.5</v>
      </c>
      <c r="L98" s="570"/>
      <c r="M98" s="571"/>
    </row>
    <row r="99" spans="1:13" ht="14.25" customHeight="1" thickBot="1">
      <c r="A99" s="755"/>
      <c r="B99" s="566" t="s">
        <v>231</v>
      </c>
      <c r="C99" s="588"/>
      <c r="D99" s="568">
        <v>0</v>
      </c>
      <c r="E99" s="569">
        <v>0</v>
      </c>
      <c r="F99" s="589">
        <v>500</v>
      </c>
      <c r="G99" s="569">
        <v>0</v>
      </c>
      <c r="H99" s="569">
        <v>0</v>
      </c>
      <c r="I99" s="569">
        <v>0</v>
      </c>
      <c r="J99" s="569">
        <v>0</v>
      </c>
      <c r="K99" s="569">
        <v>0</v>
      </c>
      <c r="L99" s="570"/>
      <c r="M99" s="571"/>
    </row>
    <row r="100" spans="1:13" ht="14.25" customHeight="1" thickBot="1">
      <c r="A100" s="755"/>
      <c r="B100" s="566" t="s">
        <v>232</v>
      </c>
      <c r="C100" s="588"/>
      <c r="D100" s="568">
        <v>0</v>
      </c>
      <c r="E100" s="569">
        <v>0</v>
      </c>
      <c r="F100" s="569">
        <v>0</v>
      </c>
      <c r="G100" s="569">
        <v>0</v>
      </c>
      <c r="H100" s="569">
        <v>0</v>
      </c>
      <c r="I100" s="569">
        <v>0</v>
      </c>
      <c r="J100" s="569">
        <v>0</v>
      </c>
      <c r="K100" s="569">
        <v>0</v>
      </c>
      <c r="L100" s="570"/>
      <c r="M100" s="571"/>
    </row>
    <row r="101" spans="1:13" ht="14.25" customHeight="1" thickBot="1">
      <c r="A101" s="758"/>
      <c r="B101" s="604" t="s">
        <v>233</v>
      </c>
      <c r="C101" s="623"/>
      <c r="D101" s="606">
        <v>0</v>
      </c>
      <c r="E101" s="607">
        <v>0</v>
      </c>
      <c r="F101" s="607">
        <v>0</v>
      </c>
      <c r="G101" s="607">
        <v>0</v>
      </c>
      <c r="H101" s="607">
        <v>0</v>
      </c>
      <c r="I101" s="607">
        <v>0</v>
      </c>
      <c r="J101" s="607">
        <v>0</v>
      </c>
      <c r="K101" s="619"/>
      <c r="L101" s="620"/>
      <c r="M101" s="621"/>
    </row>
    <row r="102" spans="1:13" ht="14.25" customHeight="1" thickTop="1">
      <c r="A102" s="618"/>
      <c r="B102" s="613"/>
      <c r="C102" s="622"/>
      <c r="D102" s="615"/>
      <c r="E102" s="615"/>
      <c r="F102" s="615"/>
      <c r="G102" s="615"/>
      <c r="H102" s="615"/>
      <c r="I102" s="615"/>
      <c r="J102" s="615"/>
      <c r="K102" s="343"/>
      <c r="L102" s="343"/>
      <c r="M102" s="343"/>
    </row>
    <row r="103" spans="1:13" s="305" customFormat="1" ht="14.25" customHeight="1" thickBot="1">
      <c r="A103" s="618"/>
      <c r="B103" s="613"/>
      <c r="C103" s="622"/>
      <c r="D103" s="615"/>
      <c r="E103" s="615"/>
      <c r="F103" s="615"/>
      <c r="G103" s="615"/>
      <c r="H103" s="615"/>
      <c r="I103" s="615"/>
      <c r="J103" s="615"/>
      <c r="K103" s="343"/>
      <c r="L103" s="343"/>
      <c r="M103" s="343"/>
    </row>
    <row r="104" spans="1:13" ht="14.25" customHeight="1" thickBot="1" thickTop="1">
      <c r="A104" s="759" t="s">
        <v>252</v>
      </c>
      <c r="B104" s="560" t="s">
        <v>229</v>
      </c>
      <c r="C104" s="624"/>
      <c r="D104" s="562">
        <v>15.9</v>
      </c>
      <c r="E104" s="563">
        <v>5.3</v>
      </c>
      <c r="F104" s="563">
        <v>7.6</v>
      </c>
      <c r="G104" s="563">
        <v>21.9</v>
      </c>
      <c r="H104" s="563">
        <v>11.9</v>
      </c>
      <c r="I104" s="563">
        <v>26.2</v>
      </c>
      <c r="J104" s="563">
        <v>26.2</v>
      </c>
      <c r="K104" s="563">
        <v>39.5</v>
      </c>
      <c r="L104" s="564"/>
      <c r="M104" s="565"/>
    </row>
    <row r="105" spans="1:13" ht="14.25" customHeight="1" thickBot="1">
      <c r="A105" s="755"/>
      <c r="B105" s="566" t="s">
        <v>230</v>
      </c>
      <c r="C105" s="567">
        <v>94.4</v>
      </c>
      <c r="D105" s="568">
        <v>78.5</v>
      </c>
      <c r="E105" s="569">
        <v>73.2</v>
      </c>
      <c r="F105" s="569">
        <v>565.6</v>
      </c>
      <c r="G105" s="569">
        <v>543.7</v>
      </c>
      <c r="H105" s="569">
        <v>531.8</v>
      </c>
      <c r="I105" s="569">
        <v>505.6</v>
      </c>
      <c r="J105" s="569">
        <v>479.4</v>
      </c>
      <c r="K105" s="569">
        <v>439.9</v>
      </c>
      <c r="L105" s="570"/>
      <c r="M105" s="571"/>
    </row>
    <row r="106" spans="1:13" ht="14.25" customHeight="1" thickBot="1">
      <c r="A106" s="755"/>
      <c r="B106" s="566" t="s">
        <v>231</v>
      </c>
      <c r="C106" s="588"/>
      <c r="D106" s="568">
        <v>0</v>
      </c>
      <c r="E106" s="569">
        <v>0</v>
      </c>
      <c r="F106" s="589">
        <v>500</v>
      </c>
      <c r="G106" s="569">
        <v>0</v>
      </c>
      <c r="H106" s="569">
        <v>0</v>
      </c>
      <c r="I106" s="569">
        <v>0</v>
      </c>
      <c r="J106" s="569">
        <v>0</v>
      </c>
      <c r="K106" s="569">
        <v>0</v>
      </c>
      <c r="L106" s="570"/>
      <c r="M106" s="571"/>
    </row>
    <row r="107" spans="1:13" ht="14.25" customHeight="1" thickBot="1">
      <c r="A107" s="755"/>
      <c r="B107" s="566" t="s">
        <v>232</v>
      </c>
      <c r="C107" s="588"/>
      <c r="D107" s="568">
        <v>0</v>
      </c>
      <c r="E107" s="569">
        <v>0</v>
      </c>
      <c r="F107" s="569">
        <v>0</v>
      </c>
      <c r="G107" s="569">
        <v>0</v>
      </c>
      <c r="H107" s="569">
        <v>0</v>
      </c>
      <c r="I107" s="569">
        <v>0</v>
      </c>
      <c r="J107" s="569">
        <v>0</v>
      </c>
      <c r="K107" s="569">
        <v>0</v>
      </c>
      <c r="L107" s="570"/>
      <c r="M107" s="571"/>
    </row>
    <row r="108" spans="1:13" ht="14.25" customHeight="1" thickBot="1">
      <c r="A108" s="755"/>
      <c r="B108" s="585" t="s">
        <v>233</v>
      </c>
      <c r="C108" s="625"/>
      <c r="D108" s="573">
        <v>0</v>
      </c>
      <c r="E108" s="574">
        <v>0</v>
      </c>
      <c r="F108" s="574">
        <v>0</v>
      </c>
      <c r="G108" s="574">
        <v>0</v>
      </c>
      <c r="H108" s="574">
        <v>0</v>
      </c>
      <c r="I108" s="574">
        <v>0</v>
      </c>
      <c r="J108" s="574">
        <v>0</v>
      </c>
      <c r="K108" s="575"/>
      <c r="L108" s="576"/>
      <c r="M108" s="577"/>
    </row>
    <row r="109" spans="1:13" ht="14.25" customHeight="1" thickBot="1">
      <c r="A109" s="755" t="s">
        <v>253</v>
      </c>
      <c r="B109" s="578" t="s">
        <v>229</v>
      </c>
      <c r="C109" s="579"/>
      <c r="D109" s="580">
        <v>60.9</v>
      </c>
      <c r="E109" s="581">
        <v>19.7</v>
      </c>
      <c r="F109" s="581">
        <v>19.8</v>
      </c>
      <c r="G109" s="581">
        <v>20</v>
      </c>
      <c r="H109" s="581">
        <v>21.9</v>
      </c>
      <c r="I109" s="581">
        <v>29.4</v>
      </c>
      <c r="J109" s="581">
        <v>41.9</v>
      </c>
      <c r="K109" s="581">
        <v>70</v>
      </c>
      <c r="L109" s="582"/>
      <c r="M109" s="583"/>
    </row>
    <row r="110" spans="1:13" ht="14.25" customHeight="1" thickBot="1">
      <c r="A110" s="755"/>
      <c r="B110" s="566" t="s">
        <v>230</v>
      </c>
      <c r="C110" s="567">
        <v>3384.5</v>
      </c>
      <c r="D110" s="568">
        <v>3323.6</v>
      </c>
      <c r="E110" s="569">
        <v>3303.9</v>
      </c>
      <c r="F110" s="569">
        <v>3284.1</v>
      </c>
      <c r="G110" s="569">
        <v>3264.1</v>
      </c>
      <c r="H110" s="569">
        <v>3242.2</v>
      </c>
      <c r="I110" s="569">
        <v>3212.8</v>
      </c>
      <c r="J110" s="569">
        <v>3170.9</v>
      </c>
      <c r="K110" s="569">
        <v>3100.9</v>
      </c>
      <c r="L110" s="570"/>
      <c r="M110" s="571"/>
    </row>
    <row r="111" spans="1:13" ht="14.25" customHeight="1" thickBot="1">
      <c r="A111" s="755"/>
      <c r="B111" s="566" t="s">
        <v>231</v>
      </c>
      <c r="C111" s="572"/>
      <c r="D111" s="568">
        <v>0</v>
      </c>
      <c r="E111" s="569">
        <v>0</v>
      </c>
      <c r="F111" s="569">
        <v>0</v>
      </c>
      <c r="G111" s="569">
        <v>0</v>
      </c>
      <c r="H111" s="569">
        <v>0</v>
      </c>
      <c r="I111" s="569">
        <v>0</v>
      </c>
      <c r="J111" s="569">
        <v>0</v>
      </c>
      <c r="K111" s="569">
        <v>0</v>
      </c>
      <c r="L111" s="570"/>
      <c r="M111" s="571"/>
    </row>
    <row r="112" spans="1:13" ht="14.25" customHeight="1" thickBot="1">
      <c r="A112" s="755"/>
      <c r="B112" s="566" t="s">
        <v>232</v>
      </c>
      <c r="C112" s="572"/>
      <c r="D112" s="568">
        <v>0</v>
      </c>
      <c r="E112" s="569">
        <v>0</v>
      </c>
      <c r="F112" s="569">
        <v>0</v>
      </c>
      <c r="G112" s="569">
        <v>0</v>
      </c>
      <c r="H112" s="569">
        <v>0</v>
      </c>
      <c r="I112" s="569">
        <v>0</v>
      </c>
      <c r="J112" s="569">
        <v>0</v>
      </c>
      <c r="K112" s="569">
        <v>0</v>
      </c>
      <c r="L112" s="570"/>
      <c r="M112" s="571"/>
    </row>
    <row r="113" spans="1:13" ht="14.25" customHeight="1" thickBot="1">
      <c r="A113" s="755"/>
      <c r="B113" s="566" t="s">
        <v>233</v>
      </c>
      <c r="C113" s="572"/>
      <c r="D113" s="573">
        <v>0</v>
      </c>
      <c r="E113" s="574">
        <v>0</v>
      </c>
      <c r="F113" s="574">
        <v>0</v>
      </c>
      <c r="G113" s="574">
        <v>0</v>
      </c>
      <c r="H113" s="574">
        <v>0</v>
      </c>
      <c r="I113" s="574">
        <v>0</v>
      </c>
      <c r="J113" s="574">
        <v>0</v>
      </c>
      <c r="K113" s="575"/>
      <c r="L113" s="576"/>
      <c r="M113" s="577"/>
    </row>
    <row r="114" spans="1:13" ht="14.25" customHeight="1" thickBot="1">
      <c r="A114" s="755" t="s">
        <v>254</v>
      </c>
      <c r="B114" s="578" t="s">
        <v>229</v>
      </c>
      <c r="C114" s="587"/>
      <c r="D114" s="580">
        <v>3.8</v>
      </c>
      <c r="E114" s="581">
        <v>0</v>
      </c>
      <c r="F114" s="581">
        <v>0</v>
      </c>
      <c r="G114" s="581">
        <v>0</v>
      </c>
      <c r="H114" s="581">
        <v>0</v>
      </c>
      <c r="I114" s="581">
        <v>2.5</v>
      </c>
      <c r="J114" s="581">
        <v>2.5</v>
      </c>
      <c r="K114" s="581">
        <v>4.5</v>
      </c>
      <c r="L114" s="582"/>
      <c r="M114" s="583"/>
    </row>
    <row r="115" spans="1:13" ht="14.25" customHeight="1" thickBot="1">
      <c r="A115" s="755"/>
      <c r="B115" s="566" t="s">
        <v>230</v>
      </c>
      <c r="C115" s="567">
        <v>295.4</v>
      </c>
      <c r="D115" s="568">
        <v>291.6</v>
      </c>
      <c r="E115" s="569">
        <v>291.6</v>
      </c>
      <c r="F115" s="569">
        <v>291.6</v>
      </c>
      <c r="G115" s="569">
        <v>291.6</v>
      </c>
      <c r="H115" s="569">
        <v>291.6</v>
      </c>
      <c r="I115" s="569">
        <v>289.1</v>
      </c>
      <c r="J115" s="569">
        <v>286.6</v>
      </c>
      <c r="K115" s="569">
        <v>282.1</v>
      </c>
      <c r="L115" s="570"/>
      <c r="M115" s="571"/>
    </row>
    <row r="116" spans="1:13" ht="14.25" customHeight="1" thickBot="1">
      <c r="A116" s="755"/>
      <c r="B116" s="566" t="s">
        <v>231</v>
      </c>
      <c r="C116" s="588"/>
      <c r="D116" s="568">
        <v>0</v>
      </c>
      <c r="E116" s="569">
        <v>0</v>
      </c>
      <c r="F116" s="569">
        <v>0</v>
      </c>
      <c r="G116" s="569">
        <v>0</v>
      </c>
      <c r="H116" s="569">
        <v>0</v>
      </c>
      <c r="I116" s="569">
        <v>0</v>
      </c>
      <c r="J116" s="569">
        <v>0</v>
      </c>
      <c r="K116" s="569">
        <v>0</v>
      </c>
      <c r="L116" s="570"/>
      <c r="M116" s="571"/>
    </row>
    <row r="117" spans="1:13" ht="14.25" customHeight="1" thickBot="1">
      <c r="A117" s="755"/>
      <c r="B117" s="566" t="s">
        <v>232</v>
      </c>
      <c r="C117" s="588"/>
      <c r="D117" s="568">
        <v>0</v>
      </c>
      <c r="E117" s="569">
        <v>0</v>
      </c>
      <c r="F117" s="569">
        <v>0</v>
      </c>
      <c r="G117" s="569">
        <v>0</v>
      </c>
      <c r="H117" s="569">
        <v>0</v>
      </c>
      <c r="I117" s="569">
        <v>0</v>
      </c>
      <c r="J117" s="569">
        <v>0</v>
      </c>
      <c r="K117" s="569">
        <v>0</v>
      </c>
      <c r="L117" s="570"/>
      <c r="M117" s="571"/>
    </row>
    <row r="118" spans="1:13" ht="14.25" customHeight="1" thickBot="1">
      <c r="A118" s="755"/>
      <c r="B118" s="585" t="s">
        <v>233</v>
      </c>
      <c r="C118" s="588"/>
      <c r="D118" s="573">
        <v>0</v>
      </c>
      <c r="E118" s="574">
        <v>0</v>
      </c>
      <c r="F118" s="574">
        <v>0</v>
      </c>
      <c r="G118" s="574">
        <v>0</v>
      </c>
      <c r="H118" s="574">
        <v>0</v>
      </c>
      <c r="I118" s="574">
        <v>0</v>
      </c>
      <c r="J118" s="574">
        <v>0</v>
      </c>
      <c r="K118" s="575"/>
      <c r="L118" s="576"/>
      <c r="M118" s="577"/>
    </row>
    <row r="119" spans="1:13" ht="14.25" customHeight="1" thickBot="1">
      <c r="A119" s="755" t="s">
        <v>255</v>
      </c>
      <c r="B119" s="578" t="s">
        <v>229</v>
      </c>
      <c r="C119" s="579"/>
      <c r="D119" s="580">
        <v>2018.6</v>
      </c>
      <c r="E119" s="581">
        <v>2173.3</v>
      </c>
      <c r="F119" s="581">
        <v>2121.9</v>
      </c>
      <c r="G119" s="581">
        <v>2235.8</v>
      </c>
      <c r="H119" s="581">
        <v>1395</v>
      </c>
      <c r="I119" s="581">
        <v>1198.8</v>
      </c>
      <c r="J119" s="581">
        <v>1397.4</v>
      </c>
      <c r="K119" s="581">
        <v>1716.4</v>
      </c>
      <c r="L119" s="582"/>
      <c r="M119" s="583"/>
    </row>
    <row r="120" spans="1:13" ht="14.25" customHeight="1" thickBot="1">
      <c r="A120" s="755"/>
      <c r="B120" s="566" t="s">
        <v>230</v>
      </c>
      <c r="C120" s="567">
        <v>11207.3</v>
      </c>
      <c r="D120" s="568">
        <v>9188.7</v>
      </c>
      <c r="E120" s="569">
        <v>7015.4</v>
      </c>
      <c r="F120" s="569">
        <v>14893.5</v>
      </c>
      <c r="G120" s="569">
        <v>12657.7</v>
      </c>
      <c r="H120" s="569">
        <v>11262.7</v>
      </c>
      <c r="I120" s="569">
        <v>10063.9</v>
      </c>
      <c r="J120" s="569">
        <v>8666.5</v>
      </c>
      <c r="K120" s="569">
        <v>6950.1</v>
      </c>
      <c r="L120" s="570"/>
      <c r="M120" s="571"/>
    </row>
    <row r="121" spans="1:13" ht="14.25" customHeight="1" thickBot="1">
      <c r="A121" s="755"/>
      <c r="B121" s="566" t="s">
        <v>231</v>
      </c>
      <c r="C121" s="572"/>
      <c r="D121" s="568">
        <v>0</v>
      </c>
      <c r="E121" s="569">
        <v>0</v>
      </c>
      <c r="F121" s="589">
        <v>10000</v>
      </c>
      <c r="G121" s="569">
        <v>0</v>
      </c>
      <c r="H121" s="569">
        <v>0</v>
      </c>
      <c r="I121" s="569">
        <v>0</v>
      </c>
      <c r="J121" s="569">
        <v>0</v>
      </c>
      <c r="K121" s="569">
        <v>0</v>
      </c>
      <c r="L121" s="570"/>
      <c r="M121" s="571"/>
    </row>
    <row r="122" spans="1:13" ht="14.25" customHeight="1" thickBot="1">
      <c r="A122" s="755"/>
      <c r="B122" s="566" t="s">
        <v>232</v>
      </c>
      <c r="C122" s="572"/>
      <c r="D122" s="568">
        <v>0</v>
      </c>
      <c r="E122" s="569">
        <v>0</v>
      </c>
      <c r="F122" s="569">
        <v>0</v>
      </c>
      <c r="G122" s="569">
        <v>0</v>
      </c>
      <c r="H122" s="569">
        <v>0</v>
      </c>
      <c r="I122" s="569">
        <v>0</v>
      </c>
      <c r="J122" s="569">
        <v>0</v>
      </c>
      <c r="K122" s="569">
        <v>0</v>
      </c>
      <c r="L122" s="570"/>
      <c r="M122" s="571"/>
    </row>
    <row r="123" spans="1:13" ht="14.25" customHeight="1" thickBot="1">
      <c r="A123" s="755"/>
      <c r="B123" s="566" t="s">
        <v>233</v>
      </c>
      <c r="C123" s="572"/>
      <c r="D123" s="573">
        <v>0</v>
      </c>
      <c r="E123" s="574">
        <v>0</v>
      </c>
      <c r="F123" s="574">
        <v>0</v>
      </c>
      <c r="G123" s="574">
        <v>0</v>
      </c>
      <c r="H123" s="574">
        <v>0</v>
      </c>
      <c r="I123" s="574">
        <v>0</v>
      </c>
      <c r="J123" s="574">
        <v>0</v>
      </c>
      <c r="K123" s="575"/>
      <c r="L123" s="576"/>
      <c r="M123" s="577"/>
    </row>
    <row r="124" spans="1:13" ht="14.25" customHeight="1" thickBot="1">
      <c r="A124" s="755" t="s">
        <v>256</v>
      </c>
      <c r="B124" s="578" t="s">
        <v>229</v>
      </c>
      <c r="C124" s="587"/>
      <c r="D124" s="580">
        <v>784.3</v>
      </c>
      <c r="E124" s="581">
        <v>632.5</v>
      </c>
      <c r="F124" s="581">
        <v>632.4</v>
      </c>
      <c r="G124" s="581">
        <v>632.7</v>
      </c>
      <c r="H124" s="581">
        <v>1496.3</v>
      </c>
      <c r="I124" s="581">
        <v>1489.4</v>
      </c>
      <c r="J124" s="581">
        <v>1341.2</v>
      </c>
      <c r="K124" s="581">
        <v>1683.6</v>
      </c>
      <c r="L124" s="582"/>
      <c r="M124" s="583"/>
    </row>
    <row r="125" spans="1:13" ht="14.25" customHeight="1" thickBot="1">
      <c r="A125" s="755"/>
      <c r="B125" s="566" t="s">
        <v>230</v>
      </c>
      <c r="C125" s="567">
        <v>7397.5</v>
      </c>
      <c r="D125" s="568">
        <v>6613.2</v>
      </c>
      <c r="E125" s="569">
        <v>5980.7</v>
      </c>
      <c r="F125" s="569">
        <v>12848.3</v>
      </c>
      <c r="G125" s="569">
        <v>12215.6</v>
      </c>
      <c r="H125" s="569">
        <v>10719.3</v>
      </c>
      <c r="I125" s="569">
        <v>9229.9</v>
      </c>
      <c r="J125" s="569">
        <v>7888.7</v>
      </c>
      <c r="K125" s="569">
        <v>6205.1</v>
      </c>
      <c r="L125" s="570"/>
      <c r="M125" s="571"/>
    </row>
    <row r="126" spans="1:13" ht="14.25" customHeight="1" thickBot="1">
      <c r="A126" s="755"/>
      <c r="B126" s="566" t="s">
        <v>231</v>
      </c>
      <c r="C126" s="588"/>
      <c r="D126" s="568">
        <v>0</v>
      </c>
      <c r="E126" s="569">
        <v>0</v>
      </c>
      <c r="F126" s="589">
        <v>7500</v>
      </c>
      <c r="G126" s="569">
        <v>0</v>
      </c>
      <c r="H126" s="569">
        <v>0</v>
      </c>
      <c r="I126" s="569">
        <v>0</v>
      </c>
      <c r="J126" s="569">
        <v>0</v>
      </c>
      <c r="K126" s="569">
        <v>0</v>
      </c>
      <c r="L126" s="570"/>
      <c r="M126" s="571"/>
    </row>
    <row r="127" spans="1:13" ht="14.25" customHeight="1" thickBot="1">
      <c r="A127" s="755"/>
      <c r="B127" s="566" t="s">
        <v>232</v>
      </c>
      <c r="C127" s="588"/>
      <c r="D127" s="568">
        <v>0</v>
      </c>
      <c r="E127" s="569">
        <v>0</v>
      </c>
      <c r="F127" s="569">
        <v>0</v>
      </c>
      <c r="G127" s="569">
        <v>0</v>
      </c>
      <c r="H127" s="569">
        <v>0</v>
      </c>
      <c r="I127" s="569">
        <v>0</v>
      </c>
      <c r="J127" s="569">
        <v>0</v>
      </c>
      <c r="K127" s="569">
        <v>0</v>
      </c>
      <c r="L127" s="570"/>
      <c r="M127" s="571"/>
    </row>
    <row r="128" spans="1:13" ht="14.25" customHeight="1" thickBot="1">
      <c r="A128" s="755"/>
      <c r="B128" s="585" t="s">
        <v>233</v>
      </c>
      <c r="C128" s="588"/>
      <c r="D128" s="573">
        <v>0</v>
      </c>
      <c r="E128" s="574">
        <v>0</v>
      </c>
      <c r="F128" s="574">
        <v>0</v>
      </c>
      <c r="G128" s="574">
        <v>0</v>
      </c>
      <c r="H128" s="574">
        <v>0</v>
      </c>
      <c r="I128" s="574">
        <v>0</v>
      </c>
      <c r="J128" s="574">
        <v>0</v>
      </c>
      <c r="K128" s="575"/>
      <c r="L128" s="576"/>
      <c r="M128" s="577"/>
    </row>
    <row r="129" spans="1:13" ht="14.25" customHeight="1" thickBot="1">
      <c r="A129" s="755" t="s">
        <v>257</v>
      </c>
      <c r="B129" s="578" t="s">
        <v>229</v>
      </c>
      <c r="C129" s="579"/>
      <c r="D129" s="580">
        <v>16.3</v>
      </c>
      <c r="E129" s="581">
        <v>35</v>
      </c>
      <c r="F129" s="581">
        <v>32.8</v>
      </c>
      <c r="G129" s="581">
        <v>48.9</v>
      </c>
      <c r="H129" s="581">
        <v>40.6</v>
      </c>
      <c r="I129" s="581">
        <v>32.4</v>
      </c>
      <c r="J129" s="581">
        <v>48.7</v>
      </c>
      <c r="K129" s="581">
        <v>73.1</v>
      </c>
      <c r="L129" s="582"/>
      <c r="M129" s="583"/>
    </row>
    <row r="130" spans="1:13" ht="14.25" customHeight="1" thickBot="1">
      <c r="A130" s="755"/>
      <c r="B130" s="566" t="s">
        <v>230</v>
      </c>
      <c r="C130" s="567">
        <v>499.3</v>
      </c>
      <c r="D130" s="568">
        <v>483</v>
      </c>
      <c r="E130" s="569">
        <v>448</v>
      </c>
      <c r="F130" s="569">
        <v>665.2</v>
      </c>
      <c r="G130" s="569">
        <v>616.3</v>
      </c>
      <c r="H130" s="569">
        <v>575.7</v>
      </c>
      <c r="I130" s="569">
        <v>543.3</v>
      </c>
      <c r="J130" s="569">
        <v>494.6</v>
      </c>
      <c r="K130" s="569">
        <v>421.5</v>
      </c>
      <c r="L130" s="570"/>
      <c r="M130" s="571"/>
    </row>
    <row r="131" spans="1:13" ht="14.25" customHeight="1" thickBot="1">
      <c r="A131" s="755"/>
      <c r="B131" s="566" t="s">
        <v>231</v>
      </c>
      <c r="C131" s="572"/>
      <c r="D131" s="568">
        <v>0</v>
      </c>
      <c r="E131" s="569">
        <v>0</v>
      </c>
      <c r="F131" s="589">
        <v>250</v>
      </c>
      <c r="G131" s="569">
        <v>0</v>
      </c>
      <c r="H131" s="569">
        <v>0</v>
      </c>
      <c r="I131" s="569">
        <v>0</v>
      </c>
      <c r="J131" s="569">
        <v>0</v>
      </c>
      <c r="K131" s="569">
        <v>0</v>
      </c>
      <c r="L131" s="570"/>
      <c r="M131" s="571"/>
    </row>
    <row r="132" spans="1:13" ht="14.25" customHeight="1" thickBot="1">
      <c r="A132" s="755"/>
      <c r="B132" s="566" t="s">
        <v>232</v>
      </c>
      <c r="C132" s="572"/>
      <c r="D132" s="568">
        <v>0</v>
      </c>
      <c r="E132" s="569">
        <v>0</v>
      </c>
      <c r="F132" s="569">
        <v>0</v>
      </c>
      <c r="G132" s="569">
        <v>0</v>
      </c>
      <c r="H132" s="569">
        <v>0</v>
      </c>
      <c r="I132" s="569">
        <v>0</v>
      </c>
      <c r="J132" s="569">
        <v>0</v>
      </c>
      <c r="K132" s="569">
        <v>0</v>
      </c>
      <c r="L132" s="570"/>
      <c r="M132" s="571"/>
    </row>
    <row r="133" spans="1:13" ht="14.25" customHeight="1" thickBot="1">
      <c r="A133" s="755"/>
      <c r="B133" s="566" t="s">
        <v>233</v>
      </c>
      <c r="C133" s="572"/>
      <c r="D133" s="573">
        <v>0</v>
      </c>
      <c r="E133" s="574">
        <v>0</v>
      </c>
      <c r="F133" s="574">
        <v>0</v>
      </c>
      <c r="G133" s="574">
        <v>0</v>
      </c>
      <c r="H133" s="574">
        <v>0</v>
      </c>
      <c r="I133" s="574">
        <v>0</v>
      </c>
      <c r="J133" s="574">
        <v>0</v>
      </c>
      <c r="K133" s="575"/>
      <c r="L133" s="576"/>
      <c r="M133" s="577"/>
    </row>
    <row r="134" spans="1:13" ht="14.25" customHeight="1" thickBot="1">
      <c r="A134" s="755" t="s">
        <v>258</v>
      </c>
      <c r="B134" s="578" t="s">
        <v>229</v>
      </c>
      <c r="C134" s="579"/>
      <c r="D134" s="580">
        <v>13.6</v>
      </c>
      <c r="E134" s="581">
        <v>1.7</v>
      </c>
      <c r="F134" s="581">
        <v>0.2</v>
      </c>
      <c r="G134" s="581">
        <v>0.2</v>
      </c>
      <c r="H134" s="581">
        <v>1.7</v>
      </c>
      <c r="I134" s="581">
        <v>1.7</v>
      </c>
      <c r="J134" s="581">
        <v>10.7</v>
      </c>
      <c r="K134" s="581">
        <v>25.2</v>
      </c>
      <c r="L134" s="582"/>
      <c r="M134" s="583"/>
    </row>
    <row r="135" spans="1:13" ht="14.25" customHeight="1" thickBot="1">
      <c r="A135" s="755"/>
      <c r="B135" s="566" t="s">
        <v>230</v>
      </c>
      <c r="C135" s="567">
        <v>109.2</v>
      </c>
      <c r="D135" s="568">
        <v>95.6</v>
      </c>
      <c r="E135" s="569">
        <v>93.9</v>
      </c>
      <c r="F135" s="569">
        <v>93.7</v>
      </c>
      <c r="G135" s="569">
        <v>93.5</v>
      </c>
      <c r="H135" s="569">
        <v>91.8</v>
      </c>
      <c r="I135" s="569">
        <v>90.1</v>
      </c>
      <c r="J135" s="569">
        <v>79.4</v>
      </c>
      <c r="K135" s="569">
        <v>54.2</v>
      </c>
      <c r="L135" s="570"/>
      <c r="M135" s="571"/>
    </row>
    <row r="136" spans="1:13" ht="14.25" customHeight="1" thickBot="1">
      <c r="A136" s="755"/>
      <c r="B136" s="566" t="s">
        <v>231</v>
      </c>
      <c r="C136" s="572"/>
      <c r="D136" s="568">
        <v>0</v>
      </c>
      <c r="E136" s="569">
        <v>0</v>
      </c>
      <c r="F136" s="569">
        <v>0</v>
      </c>
      <c r="G136" s="569">
        <v>0</v>
      </c>
      <c r="H136" s="569">
        <v>0</v>
      </c>
      <c r="I136" s="569">
        <v>0</v>
      </c>
      <c r="J136" s="569">
        <v>0</v>
      </c>
      <c r="K136" s="569">
        <v>0</v>
      </c>
      <c r="L136" s="570"/>
      <c r="M136" s="571"/>
    </row>
    <row r="137" spans="1:13" ht="14.25" customHeight="1" thickBot="1">
      <c r="A137" s="755"/>
      <c r="B137" s="566" t="s">
        <v>232</v>
      </c>
      <c r="C137" s="572"/>
      <c r="D137" s="568">
        <v>0</v>
      </c>
      <c r="E137" s="569">
        <v>0</v>
      </c>
      <c r="F137" s="569">
        <v>0</v>
      </c>
      <c r="G137" s="569">
        <v>0</v>
      </c>
      <c r="H137" s="569">
        <v>0</v>
      </c>
      <c r="I137" s="569">
        <v>0</v>
      </c>
      <c r="J137" s="569">
        <v>0</v>
      </c>
      <c r="K137" s="569">
        <v>0</v>
      </c>
      <c r="L137" s="570"/>
      <c r="M137" s="571"/>
    </row>
    <row r="138" spans="1:13" ht="14.25" customHeight="1" thickBot="1">
      <c r="A138" s="755"/>
      <c r="B138" s="585" t="s">
        <v>233</v>
      </c>
      <c r="C138" s="572"/>
      <c r="D138" s="573">
        <v>0</v>
      </c>
      <c r="E138" s="574">
        <v>0</v>
      </c>
      <c r="F138" s="574">
        <v>0</v>
      </c>
      <c r="G138" s="574">
        <v>0</v>
      </c>
      <c r="H138" s="574">
        <v>0</v>
      </c>
      <c r="I138" s="574">
        <v>0</v>
      </c>
      <c r="J138" s="574">
        <v>0</v>
      </c>
      <c r="K138" s="575"/>
      <c r="L138" s="576"/>
      <c r="M138" s="577"/>
    </row>
    <row r="139" spans="1:13" ht="14.25" customHeight="1" thickBot="1">
      <c r="A139" s="755" t="s">
        <v>259</v>
      </c>
      <c r="B139" s="578" t="s">
        <v>229</v>
      </c>
      <c r="C139" s="579"/>
      <c r="D139" s="580">
        <v>104.4</v>
      </c>
      <c r="E139" s="581">
        <v>109.1</v>
      </c>
      <c r="F139" s="581">
        <v>111.6</v>
      </c>
      <c r="G139" s="581">
        <v>112.2</v>
      </c>
      <c r="H139" s="581">
        <v>121.7</v>
      </c>
      <c r="I139" s="581">
        <v>122.9</v>
      </c>
      <c r="J139" s="581">
        <v>114</v>
      </c>
      <c r="K139" s="581">
        <v>133.2</v>
      </c>
      <c r="L139" s="582"/>
      <c r="M139" s="583"/>
    </row>
    <row r="140" spans="1:13" ht="14.25" customHeight="1" thickBot="1">
      <c r="A140" s="755"/>
      <c r="B140" s="566" t="s">
        <v>230</v>
      </c>
      <c r="C140" s="567">
        <v>3146.3</v>
      </c>
      <c r="D140" s="568">
        <v>3041.9</v>
      </c>
      <c r="E140" s="569">
        <v>2932.8</v>
      </c>
      <c r="F140" s="569">
        <v>2821.2</v>
      </c>
      <c r="G140" s="569">
        <v>2709</v>
      </c>
      <c r="H140" s="569">
        <v>2587.3</v>
      </c>
      <c r="I140" s="569">
        <v>2464.4</v>
      </c>
      <c r="J140" s="569">
        <v>2350.4</v>
      </c>
      <c r="K140" s="569">
        <v>2217.2</v>
      </c>
      <c r="L140" s="570"/>
      <c r="M140" s="571"/>
    </row>
    <row r="141" spans="1:13" ht="14.25" customHeight="1" thickBot="1">
      <c r="A141" s="755"/>
      <c r="B141" s="566" t="s">
        <v>231</v>
      </c>
      <c r="C141" s="572"/>
      <c r="D141" s="568">
        <v>0</v>
      </c>
      <c r="E141" s="569">
        <v>0</v>
      </c>
      <c r="F141" s="569">
        <v>0</v>
      </c>
      <c r="G141" s="569">
        <v>0</v>
      </c>
      <c r="H141" s="569">
        <v>0</v>
      </c>
      <c r="I141" s="569">
        <v>0</v>
      </c>
      <c r="J141" s="569">
        <v>0</v>
      </c>
      <c r="K141" s="569">
        <v>0</v>
      </c>
      <c r="L141" s="570"/>
      <c r="M141" s="571"/>
    </row>
    <row r="142" spans="1:13" ht="14.25" customHeight="1" thickBot="1">
      <c r="A142" s="755"/>
      <c r="B142" s="566" t="s">
        <v>232</v>
      </c>
      <c r="C142" s="572"/>
      <c r="D142" s="568">
        <v>0</v>
      </c>
      <c r="E142" s="569">
        <v>0</v>
      </c>
      <c r="F142" s="569">
        <v>0</v>
      </c>
      <c r="G142" s="569">
        <v>0</v>
      </c>
      <c r="H142" s="569">
        <v>0</v>
      </c>
      <c r="I142" s="569">
        <v>0</v>
      </c>
      <c r="J142" s="569">
        <v>0</v>
      </c>
      <c r="K142" s="569">
        <v>0</v>
      </c>
      <c r="L142" s="570"/>
      <c r="M142" s="571"/>
    </row>
    <row r="143" spans="1:13" ht="14.25" customHeight="1" thickBot="1">
      <c r="A143" s="755"/>
      <c r="B143" s="566" t="s">
        <v>233</v>
      </c>
      <c r="C143" s="572"/>
      <c r="D143" s="573">
        <v>0</v>
      </c>
      <c r="E143" s="574">
        <v>0</v>
      </c>
      <c r="F143" s="574">
        <v>0</v>
      </c>
      <c r="G143" s="574">
        <v>0</v>
      </c>
      <c r="H143" s="574">
        <v>0</v>
      </c>
      <c r="I143" s="574">
        <v>0</v>
      </c>
      <c r="J143" s="574">
        <v>0</v>
      </c>
      <c r="K143" s="575"/>
      <c r="L143" s="576"/>
      <c r="M143" s="577"/>
    </row>
    <row r="144" spans="1:13" ht="14.25" customHeight="1" thickBot="1">
      <c r="A144" s="755" t="s">
        <v>260</v>
      </c>
      <c r="B144" s="578" t="s">
        <v>229</v>
      </c>
      <c r="C144" s="587"/>
      <c r="D144" s="580">
        <v>168.4</v>
      </c>
      <c r="E144" s="581">
        <v>324</v>
      </c>
      <c r="F144" s="581">
        <v>344.4</v>
      </c>
      <c r="G144" s="581">
        <v>394.2</v>
      </c>
      <c r="H144" s="581">
        <v>101.6</v>
      </c>
      <c r="I144" s="581">
        <v>83.6</v>
      </c>
      <c r="J144" s="581">
        <v>111.1</v>
      </c>
      <c r="K144" s="581">
        <v>188</v>
      </c>
      <c r="L144" s="582"/>
      <c r="M144" s="583"/>
    </row>
    <row r="145" spans="1:13" ht="14.25" customHeight="1" thickBot="1">
      <c r="A145" s="755"/>
      <c r="B145" s="566" t="s">
        <v>230</v>
      </c>
      <c r="C145" s="567">
        <v>2415</v>
      </c>
      <c r="D145" s="568">
        <v>2246.6</v>
      </c>
      <c r="E145" s="569">
        <v>1922.6</v>
      </c>
      <c r="F145" s="569">
        <v>1578.2</v>
      </c>
      <c r="G145" s="569">
        <v>1184</v>
      </c>
      <c r="H145" s="569">
        <v>1082.4</v>
      </c>
      <c r="I145" s="569">
        <v>998.8</v>
      </c>
      <c r="J145" s="569">
        <v>887.7</v>
      </c>
      <c r="K145" s="569">
        <v>699.7</v>
      </c>
      <c r="L145" s="570"/>
      <c r="M145" s="571"/>
    </row>
    <row r="146" spans="1:13" ht="14.25" customHeight="1" thickBot="1">
      <c r="A146" s="755"/>
      <c r="B146" s="566" t="s">
        <v>231</v>
      </c>
      <c r="C146" s="588"/>
      <c r="D146" s="568">
        <v>0</v>
      </c>
      <c r="E146" s="569">
        <v>0</v>
      </c>
      <c r="F146" s="569">
        <v>0</v>
      </c>
      <c r="G146" s="569">
        <v>0</v>
      </c>
      <c r="H146" s="569">
        <v>0</v>
      </c>
      <c r="I146" s="569">
        <v>0</v>
      </c>
      <c r="J146" s="569">
        <v>0</v>
      </c>
      <c r="K146" s="569">
        <v>0</v>
      </c>
      <c r="L146" s="570"/>
      <c r="M146" s="571"/>
    </row>
    <row r="147" spans="1:13" ht="14.25" customHeight="1" thickBot="1">
      <c r="A147" s="755"/>
      <c r="B147" s="566" t="s">
        <v>232</v>
      </c>
      <c r="C147" s="588"/>
      <c r="D147" s="568">
        <v>0</v>
      </c>
      <c r="E147" s="569">
        <v>0</v>
      </c>
      <c r="F147" s="569">
        <v>0</v>
      </c>
      <c r="G147" s="569">
        <v>0</v>
      </c>
      <c r="H147" s="569">
        <v>0</v>
      </c>
      <c r="I147" s="569">
        <v>0</v>
      </c>
      <c r="J147" s="569">
        <v>0</v>
      </c>
      <c r="K147" s="569">
        <v>0</v>
      </c>
      <c r="L147" s="570"/>
      <c r="M147" s="571"/>
    </row>
    <row r="148" spans="1:13" ht="14.25" customHeight="1" thickBot="1">
      <c r="A148" s="755"/>
      <c r="B148" s="585" t="s">
        <v>233</v>
      </c>
      <c r="C148" s="588"/>
      <c r="D148" s="573">
        <v>0</v>
      </c>
      <c r="E148" s="574">
        <v>0</v>
      </c>
      <c r="F148" s="574">
        <v>0</v>
      </c>
      <c r="G148" s="574">
        <v>0</v>
      </c>
      <c r="H148" s="574">
        <v>0</v>
      </c>
      <c r="I148" s="574">
        <v>0</v>
      </c>
      <c r="J148" s="574">
        <v>0</v>
      </c>
      <c r="K148" s="575"/>
      <c r="L148" s="576"/>
      <c r="M148" s="577"/>
    </row>
    <row r="149" spans="1:13" ht="14.25" customHeight="1" thickBot="1">
      <c r="A149" s="755" t="s">
        <v>261</v>
      </c>
      <c r="B149" s="578" t="s">
        <v>229</v>
      </c>
      <c r="C149" s="579"/>
      <c r="D149" s="580">
        <v>1</v>
      </c>
      <c r="E149" s="581">
        <v>0.8</v>
      </c>
      <c r="F149" s="581">
        <v>0.7</v>
      </c>
      <c r="G149" s="581">
        <v>0.7</v>
      </c>
      <c r="H149" s="581">
        <v>0.2</v>
      </c>
      <c r="I149" s="581">
        <v>0.4</v>
      </c>
      <c r="J149" s="581">
        <v>0.4</v>
      </c>
      <c r="K149" s="581">
        <v>0.7</v>
      </c>
      <c r="L149" s="582"/>
      <c r="M149" s="583"/>
    </row>
    <row r="150" spans="1:13" ht="14.25" customHeight="1" thickBot="1">
      <c r="A150" s="755"/>
      <c r="B150" s="566" t="s">
        <v>230</v>
      </c>
      <c r="C150" s="567">
        <v>18.1</v>
      </c>
      <c r="D150" s="568">
        <v>17.1</v>
      </c>
      <c r="E150" s="569">
        <v>16.3</v>
      </c>
      <c r="F150" s="569">
        <v>15.6</v>
      </c>
      <c r="G150" s="569">
        <v>14.9</v>
      </c>
      <c r="H150" s="569">
        <v>14.7</v>
      </c>
      <c r="I150" s="569">
        <v>14.3</v>
      </c>
      <c r="J150" s="569">
        <v>13.9</v>
      </c>
      <c r="K150" s="569">
        <v>13.2</v>
      </c>
      <c r="L150" s="570"/>
      <c r="M150" s="571"/>
    </row>
    <row r="151" spans="1:13" ht="14.25" customHeight="1" thickBot="1">
      <c r="A151" s="755"/>
      <c r="B151" s="566" t="s">
        <v>231</v>
      </c>
      <c r="C151" s="572"/>
      <c r="D151" s="568">
        <v>0</v>
      </c>
      <c r="E151" s="569">
        <v>0</v>
      </c>
      <c r="F151" s="569">
        <v>0</v>
      </c>
      <c r="G151" s="569">
        <v>0</v>
      </c>
      <c r="H151" s="569">
        <v>0</v>
      </c>
      <c r="I151" s="569">
        <v>0</v>
      </c>
      <c r="J151" s="569">
        <v>0</v>
      </c>
      <c r="K151" s="569">
        <v>0</v>
      </c>
      <c r="L151" s="570"/>
      <c r="M151" s="571"/>
    </row>
    <row r="152" spans="1:13" ht="14.25" customHeight="1" thickBot="1">
      <c r="A152" s="755"/>
      <c r="B152" s="566" t="s">
        <v>232</v>
      </c>
      <c r="C152" s="572"/>
      <c r="D152" s="568">
        <v>0</v>
      </c>
      <c r="E152" s="569">
        <v>0</v>
      </c>
      <c r="F152" s="569">
        <v>0</v>
      </c>
      <c r="G152" s="569">
        <v>0</v>
      </c>
      <c r="H152" s="569">
        <v>0</v>
      </c>
      <c r="I152" s="569">
        <v>0</v>
      </c>
      <c r="J152" s="569">
        <v>0</v>
      </c>
      <c r="K152" s="569">
        <v>0</v>
      </c>
      <c r="L152" s="570"/>
      <c r="M152" s="571"/>
    </row>
    <row r="153" spans="1:13" ht="14.25" customHeight="1" thickBot="1">
      <c r="A153" s="756"/>
      <c r="B153" s="566" t="s">
        <v>233</v>
      </c>
      <c r="C153" s="572"/>
      <c r="D153" s="568">
        <v>0</v>
      </c>
      <c r="E153" s="569">
        <v>0</v>
      </c>
      <c r="F153" s="569">
        <v>0</v>
      </c>
      <c r="G153" s="569">
        <v>0</v>
      </c>
      <c r="H153" s="569">
        <v>0</v>
      </c>
      <c r="I153" s="569">
        <v>0</v>
      </c>
      <c r="J153" s="569">
        <v>0</v>
      </c>
      <c r="K153" s="610"/>
      <c r="L153" s="611"/>
      <c r="M153" s="612"/>
    </row>
    <row r="154" spans="1:13" ht="21" customHeight="1" thickTop="1">
      <c r="A154" s="635"/>
      <c r="B154" s="636"/>
      <c r="C154" s="637"/>
      <c r="D154" s="638"/>
      <c r="E154" s="638"/>
      <c r="F154" s="638"/>
      <c r="G154" s="638"/>
      <c r="H154" s="638"/>
      <c r="I154" s="638"/>
      <c r="J154" s="638"/>
      <c r="K154" s="639"/>
      <c r="L154" s="639"/>
      <c r="M154" s="639"/>
    </row>
    <row r="155" spans="1:13" s="305" customFormat="1" ht="9.75" customHeight="1" thickBot="1">
      <c r="A155" s="630"/>
      <c r="B155" s="631"/>
      <c r="C155" s="632"/>
      <c r="D155" s="633"/>
      <c r="E155" s="633"/>
      <c r="F155" s="633"/>
      <c r="G155" s="633"/>
      <c r="H155" s="633"/>
      <c r="I155" s="633"/>
      <c r="J155" s="633"/>
      <c r="K155" s="634"/>
      <c r="L155" s="634"/>
      <c r="M155" s="634"/>
    </row>
    <row r="156" spans="1:13" ht="14.25" customHeight="1" thickBot="1" thickTop="1">
      <c r="A156" s="757" t="s">
        <v>262</v>
      </c>
      <c r="B156" s="566" t="s">
        <v>229</v>
      </c>
      <c r="C156" s="588"/>
      <c r="D156" s="568">
        <v>15.9</v>
      </c>
      <c r="E156" s="569">
        <v>14.7</v>
      </c>
      <c r="F156" s="569">
        <v>17.3</v>
      </c>
      <c r="G156" s="569">
        <v>17.9</v>
      </c>
      <c r="H156" s="569">
        <v>23.1</v>
      </c>
      <c r="I156" s="569">
        <v>24.8</v>
      </c>
      <c r="J156" s="569">
        <v>18.5</v>
      </c>
      <c r="K156" s="569">
        <v>32.7</v>
      </c>
      <c r="L156" s="570"/>
      <c r="M156" s="571"/>
    </row>
    <row r="157" spans="1:13" ht="14.25" customHeight="1" thickBot="1">
      <c r="A157" s="755"/>
      <c r="B157" s="566" t="s">
        <v>230</v>
      </c>
      <c r="C157" s="567">
        <v>138.2</v>
      </c>
      <c r="D157" s="568">
        <v>122.3</v>
      </c>
      <c r="E157" s="569">
        <v>107.6</v>
      </c>
      <c r="F157" s="569">
        <v>90.3</v>
      </c>
      <c r="G157" s="569">
        <v>72.4</v>
      </c>
      <c r="H157" s="569">
        <v>49.3</v>
      </c>
      <c r="I157" s="569">
        <v>24.5</v>
      </c>
      <c r="J157" s="569">
        <v>5.999999999999975</v>
      </c>
      <c r="K157" s="569">
        <v>0</v>
      </c>
      <c r="L157" s="570"/>
      <c r="M157" s="571"/>
    </row>
    <row r="158" spans="1:13" ht="14.25" customHeight="1" thickBot="1">
      <c r="A158" s="755"/>
      <c r="B158" s="566" t="s">
        <v>231</v>
      </c>
      <c r="C158" s="588"/>
      <c r="D158" s="568">
        <v>0</v>
      </c>
      <c r="E158" s="569">
        <v>0</v>
      </c>
      <c r="F158" s="569">
        <v>0</v>
      </c>
      <c r="G158" s="569">
        <v>0</v>
      </c>
      <c r="H158" s="569">
        <v>0</v>
      </c>
      <c r="I158" s="569">
        <v>0</v>
      </c>
      <c r="J158" s="569">
        <v>0</v>
      </c>
      <c r="K158" s="569">
        <v>26.7</v>
      </c>
      <c r="L158" s="570"/>
      <c r="M158" s="571"/>
    </row>
    <row r="159" spans="1:13" ht="14.25" customHeight="1" thickBot="1">
      <c r="A159" s="755"/>
      <c r="B159" s="566" t="s">
        <v>232</v>
      </c>
      <c r="C159" s="588"/>
      <c r="D159" s="568">
        <v>0</v>
      </c>
      <c r="E159" s="569">
        <v>0</v>
      </c>
      <c r="F159" s="569">
        <v>0</v>
      </c>
      <c r="G159" s="569">
        <v>0</v>
      </c>
      <c r="H159" s="569">
        <v>0</v>
      </c>
      <c r="I159" s="569">
        <v>0</v>
      </c>
      <c r="J159" s="569">
        <v>0</v>
      </c>
      <c r="K159" s="569">
        <v>26.7</v>
      </c>
      <c r="L159" s="570"/>
      <c r="M159" s="571"/>
    </row>
    <row r="160" spans="1:13" ht="14.25" customHeight="1" thickBot="1">
      <c r="A160" s="755"/>
      <c r="B160" s="585" t="s">
        <v>233</v>
      </c>
      <c r="C160" s="588"/>
      <c r="D160" s="573">
        <v>26.7</v>
      </c>
      <c r="E160" s="574">
        <v>0</v>
      </c>
      <c r="F160" s="574">
        <v>0</v>
      </c>
      <c r="G160" s="574">
        <v>0</v>
      </c>
      <c r="H160" s="574">
        <v>0</v>
      </c>
      <c r="I160" s="574">
        <v>0</v>
      </c>
      <c r="J160" s="574">
        <v>0</v>
      </c>
      <c r="K160" s="575"/>
      <c r="L160" s="576"/>
      <c r="M160" s="577"/>
    </row>
    <row r="161" spans="1:13" ht="14.25" customHeight="1" thickBot="1">
      <c r="A161" s="755" t="s">
        <v>263</v>
      </c>
      <c r="B161" s="578" t="s">
        <v>229</v>
      </c>
      <c r="C161" s="579"/>
      <c r="D161" s="580">
        <v>0.6</v>
      </c>
      <c r="E161" s="581">
        <v>0.1</v>
      </c>
      <c r="F161" s="581">
        <v>0</v>
      </c>
      <c r="G161" s="581">
        <v>0</v>
      </c>
      <c r="H161" s="581">
        <v>0.1</v>
      </c>
      <c r="I161" s="581">
        <v>0.1</v>
      </c>
      <c r="J161" s="581">
        <v>0.5</v>
      </c>
      <c r="K161" s="581">
        <v>1.1</v>
      </c>
      <c r="L161" s="582"/>
      <c r="M161" s="583"/>
    </row>
    <row r="162" spans="1:13" ht="14.25" customHeight="1" thickBot="1">
      <c r="A162" s="755"/>
      <c r="B162" s="566" t="s">
        <v>230</v>
      </c>
      <c r="C162" s="567">
        <v>17.5</v>
      </c>
      <c r="D162" s="568">
        <v>16.9</v>
      </c>
      <c r="E162" s="569">
        <v>16.8</v>
      </c>
      <c r="F162" s="569">
        <v>16.8</v>
      </c>
      <c r="G162" s="569">
        <v>16.8</v>
      </c>
      <c r="H162" s="569">
        <v>16.7</v>
      </c>
      <c r="I162" s="569">
        <v>16.6</v>
      </c>
      <c r="J162" s="569">
        <v>16.1</v>
      </c>
      <c r="K162" s="569">
        <v>15</v>
      </c>
      <c r="L162" s="570"/>
      <c r="M162" s="571"/>
    </row>
    <row r="163" spans="1:13" ht="14.25" customHeight="1" thickBot="1">
      <c r="A163" s="755"/>
      <c r="B163" s="566" t="s">
        <v>231</v>
      </c>
      <c r="C163" s="572"/>
      <c r="D163" s="568">
        <v>0</v>
      </c>
      <c r="E163" s="569">
        <v>0</v>
      </c>
      <c r="F163" s="569">
        <v>0</v>
      </c>
      <c r="G163" s="569">
        <v>0</v>
      </c>
      <c r="H163" s="569">
        <v>0</v>
      </c>
      <c r="I163" s="569">
        <v>0</v>
      </c>
      <c r="J163" s="569">
        <v>0</v>
      </c>
      <c r="K163" s="569">
        <v>0</v>
      </c>
      <c r="L163" s="570"/>
      <c r="M163" s="571"/>
    </row>
    <row r="164" spans="1:13" ht="14.25" customHeight="1" thickBot="1">
      <c r="A164" s="755"/>
      <c r="B164" s="566" t="s">
        <v>232</v>
      </c>
      <c r="C164" s="572"/>
      <c r="D164" s="568">
        <v>0</v>
      </c>
      <c r="E164" s="569">
        <v>0</v>
      </c>
      <c r="F164" s="569">
        <v>0</v>
      </c>
      <c r="G164" s="569">
        <v>0</v>
      </c>
      <c r="H164" s="569">
        <v>0</v>
      </c>
      <c r="I164" s="569">
        <v>0</v>
      </c>
      <c r="J164" s="569">
        <v>0</v>
      </c>
      <c r="K164" s="569">
        <v>0</v>
      </c>
      <c r="L164" s="570"/>
      <c r="M164" s="571"/>
    </row>
    <row r="165" spans="1:13" ht="14.25" customHeight="1" thickBot="1">
      <c r="A165" s="755"/>
      <c r="B165" s="566" t="s">
        <v>233</v>
      </c>
      <c r="C165" s="572"/>
      <c r="D165" s="573">
        <v>0</v>
      </c>
      <c r="E165" s="574">
        <v>0</v>
      </c>
      <c r="F165" s="574">
        <v>0</v>
      </c>
      <c r="G165" s="574">
        <v>0</v>
      </c>
      <c r="H165" s="574">
        <v>0</v>
      </c>
      <c r="I165" s="574">
        <v>0</v>
      </c>
      <c r="J165" s="574">
        <v>0</v>
      </c>
      <c r="K165" s="575"/>
      <c r="L165" s="576"/>
      <c r="M165" s="577"/>
    </row>
    <row r="166" spans="1:13" ht="14.25" customHeight="1" thickBot="1">
      <c r="A166" s="755" t="s">
        <v>264</v>
      </c>
      <c r="B166" s="578" t="s">
        <v>229</v>
      </c>
      <c r="C166" s="579"/>
      <c r="D166" s="580">
        <v>31.8</v>
      </c>
      <c r="E166" s="581">
        <v>21.5</v>
      </c>
      <c r="F166" s="581">
        <v>22.3</v>
      </c>
      <c r="G166" s="581">
        <v>25.9</v>
      </c>
      <c r="H166" s="581">
        <v>25.2</v>
      </c>
      <c r="I166" s="581">
        <v>16.7</v>
      </c>
      <c r="J166" s="581">
        <v>25.2</v>
      </c>
      <c r="K166" s="581">
        <v>37.7</v>
      </c>
      <c r="L166" s="582"/>
      <c r="M166" s="583"/>
    </row>
    <row r="167" spans="1:13" ht="14.25" customHeight="1" thickBot="1">
      <c r="A167" s="755"/>
      <c r="B167" s="566" t="s">
        <v>230</v>
      </c>
      <c r="C167" s="567">
        <v>483.9</v>
      </c>
      <c r="D167" s="568">
        <v>452.1</v>
      </c>
      <c r="E167" s="569">
        <v>430.6</v>
      </c>
      <c r="F167" s="569">
        <v>408.3</v>
      </c>
      <c r="G167" s="569">
        <v>382.4</v>
      </c>
      <c r="H167" s="569">
        <v>357.2</v>
      </c>
      <c r="I167" s="569">
        <v>340.5</v>
      </c>
      <c r="J167" s="569">
        <v>315.3</v>
      </c>
      <c r="K167" s="569">
        <v>277.6</v>
      </c>
      <c r="L167" s="570"/>
      <c r="M167" s="571"/>
    </row>
    <row r="168" spans="1:13" ht="14.25" customHeight="1" thickBot="1">
      <c r="A168" s="755"/>
      <c r="B168" s="566" t="s">
        <v>231</v>
      </c>
      <c r="C168" s="572"/>
      <c r="D168" s="568">
        <v>0</v>
      </c>
      <c r="E168" s="569">
        <v>0</v>
      </c>
      <c r="F168" s="569">
        <v>0</v>
      </c>
      <c r="G168" s="569">
        <v>0</v>
      </c>
      <c r="H168" s="569">
        <v>0</v>
      </c>
      <c r="I168" s="569">
        <v>0</v>
      </c>
      <c r="J168" s="569">
        <v>0</v>
      </c>
      <c r="K168" s="569">
        <v>0</v>
      </c>
      <c r="L168" s="570"/>
      <c r="M168" s="571"/>
    </row>
    <row r="169" spans="1:13" ht="14.25" customHeight="1" thickBot="1">
      <c r="A169" s="755"/>
      <c r="B169" s="566" t="s">
        <v>232</v>
      </c>
      <c r="C169" s="572"/>
      <c r="D169" s="568">
        <v>0</v>
      </c>
      <c r="E169" s="569">
        <v>0</v>
      </c>
      <c r="F169" s="569">
        <v>0</v>
      </c>
      <c r="G169" s="569">
        <v>0</v>
      </c>
      <c r="H169" s="569">
        <v>0</v>
      </c>
      <c r="I169" s="569">
        <v>0</v>
      </c>
      <c r="J169" s="569">
        <v>0</v>
      </c>
      <c r="K169" s="569">
        <v>0</v>
      </c>
      <c r="L169" s="570"/>
      <c r="M169" s="571"/>
    </row>
    <row r="170" spans="1:13" ht="14.25" customHeight="1" thickBot="1">
      <c r="A170" s="755"/>
      <c r="B170" s="585" t="s">
        <v>233</v>
      </c>
      <c r="C170" s="572"/>
      <c r="D170" s="573">
        <v>0</v>
      </c>
      <c r="E170" s="574">
        <v>0</v>
      </c>
      <c r="F170" s="574">
        <v>0</v>
      </c>
      <c r="G170" s="574">
        <v>0</v>
      </c>
      <c r="H170" s="574">
        <v>0</v>
      </c>
      <c r="I170" s="574">
        <v>0</v>
      </c>
      <c r="J170" s="574">
        <v>0</v>
      </c>
      <c r="K170" s="575"/>
      <c r="L170" s="576"/>
      <c r="M170" s="577"/>
    </row>
    <row r="171" spans="1:13" ht="14.25" customHeight="1" thickBot="1">
      <c r="A171" s="755" t="s">
        <v>265</v>
      </c>
      <c r="B171" s="578" t="s">
        <v>229</v>
      </c>
      <c r="C171" s="579"/>
      <c r="D171" s="580">
        <v>362.8</v>
      </c>
      <c r="E171" s="581">
        <v>317.1</v>
      </c>
      <c r="F171" s="581">
        <v>340.7</v>
      </c>
      <c r="G171" s="581">
        <v>385.5</v>
      </c>
      <c r="H171" s="581">
        <v>608.4</v>
      </c>
      <c r="I171" s="581">
        <v>577.3</v>
      </c>
      <c r="J171" s="581">
        <v>447.9</v>
      </c>
      <c r="K171" s="581">
        <v>876.9</v>
      </c>
      <c r="L171" s="582"/>
      <c r="M171" s="583"/>
    </row>
    <row r="172" spans="1:13" ht="14.25" customHeight="1" thickBot="1">
      <c r="A172" s="755"/>
      <c r="B172" s="566" t="s">
        <v>230</v>
      </c>
      <c r="C172" s="567">
        <v>3194.4</v>
      </c>
      <c r="D172" s="568">
        <v>2831.6</v>
      </c>
      <c r="E172" s="569">
        <v>2514.5</v>
      </c>
      <c r="F172" s="569">
        <v>7173.8</v>
      </c>
      <c r="G172" s="569">
        <v>6788.3</v>
      </c>
      <c r="H172" s="569">
        <v>6179.9</v>
      </c>
      <c r="I172" s="569">
        <v>5602.6</v>
      </c>
      <c r="J172" s="569">
        <v>5154.7</v>
      </c>
      <c r="K172" s="569">
        <v>4277.8</v>
      </c>
      <c r="L172" s="570"/>
      <c r="M172" s="571"/>
    </row>
    <row r="173" spans="1:13" ht="14.25" customHeight="1" thickBot="1">
      <c r="A173" s="755"/>
      <c r="B173" s="566" t="s">
        <v>231</v>
      </c>
      <c r="C173" s="572"/>
      <c r="D173" s="568">
        <v>0</v>
      </c>
      <c r="E173" s="569">
        <v>0</v>
      </c>
      <c r="F173" s="589">
        <v>5000</v>
      </c>
      <c r="G173" s="569">
        <v>0</v>
      </c>
      <c r="H173" s="569">
        <v>0</v>
      </c>
      <c r="I173" s="569">
        <v>0</v>
      </c>
      <c r="J173" s="569">
        <v>0</v>
      </c>
      <c r="K173" s="569">
        <v>0</v>
      </c>
      <c r="L173" s="570"/>
      <c r="M173" s="571"/>
    </row>
    <row r="174" spans="1:13" ht="14.25" customHeight="1" thickBot="1">
      <c r="A174" s="755"/>
      <c r="B174" s="566" t="s">
        <v>232</v>
      </c>
      <c r="C174" s="572"/>
      <c r="D174" s="568">
        <v>0</v>
      </c>
      <c r="E174" s="569">
        <v>0</v>
      </c>
      <c r="F174" s="569">
        <v>0</v>
      </c>
      <c r="G174" s="569">
        <v>0</v>
      </c>
      <c r="H174" s="569">
        <v>0</v>
      </c>
      <c r="I174" s="569">
        <v>0</v>
      </c>
      <c r="J174" s="569">
        <v>0</v>
      </c>
      <c r="K174" s="569">
        <v>0</v>
      </c>
      <c r="L174" s="570"/>
      <c r="M174" s="571"/>
    </row>
    <row r="175" spans="1:13" ht="14.25" customHeight="1" thickBot="1">
      <c r="A175" s="755"/>
      <c r="B175" s="566" t="s">
        <v>233</v>
      </c>
      <c r="C175" s="572"/>
      <c r="D175" s="573">
        <v>0</v>
      </c>
      <c r="E175" s="574">
        <v>0</v>
      </c>
      <c r="F175" s="574">
        <v>0</v>
      </c>
      <c r="G175" s="574">
        <v>0</v>
      </c>
      <c r="H175" s="574">
        <v>0</v>
      </c>
      <c r="I175" s="574">
        <v>0</v>
      </c>
      <c r="J175" s="574">
        <v>0</v>
      </c>
      <c r="K175" s="575"/>
      <c r="L175" s="576"/>
      <c r="M175" s="577"/>
    </row>
    <row r="176" spans="1:13" ht="14.25" customHeight="1" thickBot="1">
      <c r="A176" s="755" t="s">
        <v>266</v>
      </c>
      <c r="B176" s="578" t="s">
        <v>229</v>
      </c>
      <c r="C176" s="579"/>
      <c r="D176" s="580">
        <v>10</v>
      </c>
      <c r="E176" s="581">
        <v>3.3</v>
      </c>
      <c r="F176" s="581">
        <v>4.8</v>
      </c>
      <c r="G176" s="581">
        <v>13.9</v>
      </c>
      <c r="H176" s="581">
        <v>7.6</v>
      </c>
      <c r="I176" s="581">
        <v>16.6</v>
      </c>
      <c r="J176" s="581">
        <v>16.6</v>
      </c>
      <c r="K176" s="581">
        <v>25</v>
      </c>
      <c r="L176" s="582"/>
      <c r="M176" s="583"/>
    </row>
    <row r="177" spans="1:13" ht="14.25" customHeight="1" thickBot="1">
      <c r="A177" s="755"/>
      <c r="B177" s="566" t="s">
        <v>230</v>
      </c>
      <c r="C177" s="567">
        <v>92.7</v>
      </c>
      <c r="D177" s="568">
        <v>82.7</v>
      </c>
      <c r="E177" s="569">
        <v>79.4</v>
      </c>
      <c r="F177" s="569">
        <v>74.6</v>
      </c>
      <c r="G177" s="569">
        <v>60.7</v>
      </c>
      <c r="H177" s="569">
        <v>53.1</v>
      </c>
      <c r="I177" s="569">
        <v>36.5</v>
      </c>
      <c r="J177" s="569">
        <v>19.9</v>
      </c>
      <c r="K177" s="569">
        <v>0</v>
      </c>
      <c r="L177" s="570"/>
      <c r="M177" s="571"/>
    </row>
    <row r="178" spans="1:13" ht="14.25" customHeight="1" thickBot="1">
      <c r="A178" s="755"/>
      <c r="B178" s="566" t="s">
        <v>231</v>
      </c>
      <c r="C178" s="572"/>
      <c r="D178" s="568">
        <v>0</v>
      </c>
      <c r="E178" s="569">
        <v>0</v>
      </c>
      <c r="F178" s="569">
        <v>0</v>
      </c>
      <c r="G178" s="569">
        <v>0</v>
      </c>
      <c r="H178" s="569">
        <v>0</v>
      </c>
      <c r="I178" s="569">
        <v>0</v>
      </c>
      <c r="J178" s="569">
        <v>0</v>
      </c>
      <c r="K178" s="569">
        <v>5.099999999999994</v>
      </c>
      <c r="L178" s="570"/>
      <c r="M178" s="571"/>
    </row>
    <row r="179" spans="1:13" ht="14.25" customHeight="1" thickBot="1">
      <c r="A179" s="755"/>
      <c r="B179" s="566" t="s">
        <v>232</v>
      </c>
      <c r="C179" s="572"/>
      <c r="D179" s="568">
        <v>0</v>
      </c>
      <c r="E179" s="569">
        <v>0</v>
      </c>
      <c r="F179" s="569">
        <v>0</v>
      </c>
      <c r="G179" s="569">
        <v>0</v>
      </c>
      <c r="H179" s="569">
        <v>0</v>
      </c>
      <c r="I179" s="569">
        <v>0</v>
      </c>
      <c r="J179" s="569">
        <v>0</v>
      </c>
      <c r="K179" s="569">
        <v>5.099999999999994</v>
      </c>
      <c r="L179" s="570"/>
      <c r="M179" s="571"/>
    </row>
    <row r="180" spans="1:13" ht="14.25" customHeight="1" thickBot="1">
      <c r="A180" s="755"/>
      <c r="B180" s="585" t="s">
        <v>233</v>
      </c>
      <c r="C180" s="572"/>
      <c r="D180" s="573">
        <v>5.1</v>
      </c>
      <c r="E180" s="574">
        <v>0</v>
      </c>
      <c r="F180" s="574">
        <v>0</v>
      </c>
      <c r="G180" s="574">
        <v>0</v>
      </c>
      <c r="H180" s="574">
        <v>0</v>
      </c>
      <c r="I180" s="574">
        <v>0</v>
      </c>
      <c r="J180" s="574">
        <v>0</v>
      </c>
      <c r="K180" s="575"/>
      <c r="L180" s="576"/>
      <c r="M180" s="577"/>
    </row>
    <row r="181" spans="1:13" ht="14.25" customHeight="1" thickBot="1">
      <c r="A181" s="755" t="s">
        <v>267</v>
      </c>
      <c r="B181" s="578" t="s">
        <v>229</v>
      </c>
      <c r="C181" s="587"/>
      <c r="D181" s="580">
        <v>255.6</v>
      </c>
      <c r="E181" s="581">
        <v>167.9</v>
      </c>
      <c r="F181" s="581">
        <v>168.1</v>
      </c>
      <c r="G181" s="581">
        <v>168.2</v>
      </c>
      <c r="H181" s="581">
        <v>504.4</v>
      </c>
      <c r="I181" s="581">
        <v>485.1</v>
      </c>
      <c r="J181" s="581">
        <v>426.1</v>
      </c>
      <c r="K181" s="581">
        <v>601.9</v>
      </c>
      <c r="L181" s="582"/>
      <c r="M181" s="583"/>
    </row>
    <row r="182" spans="1:13" ht="14.25" customHeight="1" thickBot="1">
      <c r="A182" s="755"/>
      <c r="B182" s="566" t="s">
        <v>230</v>
      </c>
      <c r="C182" s="567">
        <v>1699.1</v>
      </c>
      <c r="D182" s="568">
        <v>1443.5</v>
      </c>
      <c r="E182" s="569">
        <v>1275.6</v>
      </c>
      <c r="F182" s="569">
        <v>3607.5</v>
      </c>
      <c r="G182" s="569">
        <v>3439.3</v>
      </c>
      <c r="H182" s="569">
        <v>2934.9</v>
      </c>
      <c r="I182" s="569">
        <v>2449.8</v>
      </c>
      <c r="J182" s="569">
        <v>2023.7</v>
      </c>
      <c r="K182" s="569">
        <v>1421.8</v>
      </c>
      <c r="L182" s="570"/>
      <c r="M182" s="571"/>
    </row>
    <row r="183" spans="1:13" ht="14.25" customHeight="1" thickBot="1">
      <c r="A183" s="755"/>
      <c r="B183" s="566" t="s">
        <v>231</v>
      </c>
      <c r="C183" s="588"/>
      <c r="D183" s="568">
        <v>0</v>
      </c>
      <c r="E183" s="569">
        <v>0</v>
      </c>
      <c r="F183" s="589">
        <v>2500</v>
      </c>
      <c r="G183" s="569">
        <v>0</v>
      </c>
      <c r="H183" s="569">
        <v>0</v>
      </c>
      <c r="I183" s="569">
        <v>0</v>
      </c>
      <c r="J183" s="569">
        <v>0</v>
      </c>
      <c r="K183" s="569">
        <v>0</v>
      </c>
      <c r="L183" s="570"/>
      <c r="M183" s="571"/>
    </row>
    <row r="184" spans="1:13" ht="14.25" customHeight="1" thickBot="1">
      <c r="A184" s="755"/>
      <c r="B184" s="566" t="s">
        <v>232</v>
      </c>
      <c r="C184" s="588"/>
      <c r="D184" s="568">
        <v>0</v>
      </c>
      <c r="E184" s="569">
        <v>0</v>
      </c>
      <c r="F184" s="569">
        <v>0</v>
      </c>
      <c r="G184" s="569">
        <v>0</v>
      </c>
      <c r="H184" s="569">
        <v>0</v>
      </c>
      <c r="I184" s="569">
        <v>0</v>
      </c>
      <c r="J184" s="569">
        <v>0</v>
      </c>
      <c r="K184" s="569">
        <v>0</v>
      </c>
      <c r="L184" s="570"/>
      <c r="M184" s="571"/>
    </row>
    <row r="185" spans="1:13" ht="14.25" customHeight="1" thickBot="1">
      <c r="A185" s="755"/>
      <c r="B185" s="585" t="s">
        <v>233</v>
      </c>
      <c r="C185" s="588"/>
      <c r="D185" s="573">
        <v>0</v>
      </c>
      <c r="E185" s="574">
        <v>0</v>
      </c>
      <c r="F185" s="574">
        <v>0</v>
      </c>
      <c r="G185" s="574">
        <v>0</v>
      </c>
      <c r="H185" s="574">
        <v>0</v>
      </c>
      <c r="I185" s="574">
        <v>0</v>
      </c>
      <c r="J185" s="574">
        <v>0</v>
      </c>
      <c r="K185" s="575"/>
      <c r="L185" s="576"/>
      <c r="M185" s="577"/>
    </row>
    <row r="186" spans="1:13" ht="14.25" customHeight="1" thickBot="1">
      <c r="A186" s="755" t="s">
        <v>268</v>
      </c>
      <c r="B186" s="578" t="s">
        <v>229</v>
      </c>
      <c r="C186" s="579"/>
      <c r="D186" s="580">
        <v>4.6</v>
      </c>
      <c r="E186" s="581">
        <v>3.5</v>
      </c>
      <c r="F186" s="581">
        <v>3.5</v>
      </c>
      <c r="G186" s="581">
        <v>3.6</v>
      </c>
      <c r="H186" s="581">
        <v>4.2</v>
      </c>
      <c r="I186" s="581">
        <v>2.7</v>
      </c>
      <c r="J186" s="581">
        <v>4.2</v>
      </c>
      <c r="K186" s="581">
        <v>5.8</v>
      </c>
      <c r="L186" s="582"/>
      <c r="M186" s="583"/>
    </row>
    <row r="187" spans="1:13" ht="14.25" customHeight="1" thickBot="1">
      <c r="A187" s="755"/>
      <c r="B187" s="566" t="s">
        <v>230</v>
      </c>
      <c r="C187" s="567">
        <v>50.8</v>
      </c>
      <c r="D187" s="568">
        <v>46.2</v>
      </c>
      <c r="E187" s="569">
        <v>42.7</v>
      </c>
      <c r="F187" s="569">
        <v>39.2</v>
      </c>
      <c r="G187" s="569">
        <v>35.6</v>
      </c>
      <c r="H187" s="569">
        <v>31.4</v>
      </c>
      <c r="I187" s="569">
        <v>28.7</v>
      </c>
      <c r="J187" s="569">
        <v>24.5</v>
      </c>
      <c r="K187" s="569">
        <v>18.7</v>
      </c>
      <c r="L187" s="570"/>
      <c r="M187" s="571"/>
    </row>
    <row r="188" spans="1:13" ht="14.25" customHeight="1" thickBot="1">
      <c r="A188" s="755"/>
      <c r="B188" s="566" t="s">
        <v>231</v>
      </c>
      <c r="C188" s="572"/>
      <c r="D188" s="568">
        <v>0</v>
      </c>
      <c r="E188" s="569">
        <v>0</v>
      </c>
      <c r="F188" s="569">
        <v>0</v>
      </c>
      <c r="G188" s="569">
        <v>0</v>
      </c>
      <c r="H188" s="569">
        <v>0</v>
      </c>
      <c r="I188" s="569">
        <v>0</v>
      </c>
      <c r="J188" s="569">
        <v>0</v>
      </c>
      <c r="K188" s="569">
        <v>0</v>
      </c>
      <c r="L188" s="570"/>
      <c r="M188" s="571"/>
    </row>
    <row r="189" spans="1:13" ht="14.25" customHeight="1" thickBot="1">
      <c r="A189" s="755"/>
      <c r="B189" s="566" t="s">
        <v>232</v>
      </c>
      <c r="C189" s="572"/>
      <c r="D189" s="568">
        <v>0</v>
      </c>
      <c r="E189" s="569">
        <v>0</v>
      </c>
      <c r="F189" s="569">
        <v>0</v>
      </c>
      <c r="G189" s="569">
        <v>0</v>
      </c>
      <c r="H189" s="569">
        <v>0</v>
      </c>
      <c r="I189" s="569">
        <v>0</v>
      </c>
      <c r="J189" s="569">
        <v>0</v>
      </c>
      <c r="K189" s="569">
        <v>0</v>
      </c>
      <c r="L189" s="570"/>
      <c r="M189" s="571"/>
    </row>
    <row r="190" spans="1:13" ht="14.25" customHeight="1" thickBot="1">
      <c r="A190" s="755"/>
      <c r="B190" s="566" t="s">
        <v>233</v>
      </c>
      <c r="C190" s="572"/>
      <c r="D190" s="573">
        <v>0</v>
      </c>
      <c r="E190" s="574">
        <v>0</v>
      </c>
      <c r="F190" s="574">
        <v>0</v>
      </c>
      <c r="G190" s="574">
        <v>0</v>
      </c>
      <c r="H190" s="574">
        <v>0</v>
      </c>
      <c r="I190" s="574">
        <v>0</v>
      </c>
      <c r="J190" s="574">
        <v>0</v>
      </c>
      <c r="K190" s="575"/>
      <c r="L190" s="576"/>
      <c r="M190" s="577"/>
    </row>
    <row r="191" spans="1:13" ht="14.25" customHeight="1" thickBot="1">
      <c r="A191" s="755" t="s">
        <v>269</v>
      </c>
      <c r="B191" s="578" t="s">
        <v>229</v>
      </c>
      <c r="C191" s="579"/>
      <c r="D191" s="580">
        <v>29.3</v>
      </c>
      <c r="E191" s="581">
        <v>0</v>
      </c>
      <c r="F191" s="581">
        <v>0</v>
      </c>
      <c r="G191" s="581">
        <v>0</v>
      </c>
      <c r="H191" s="581">
        <v>0</v>
      </c>
      <c r="I191" s="581">
        <v>19.5</v>
      </c>
      <c r="J191" s="581">
        <v>19.5</v>
      </c>
      <c r="K191" s="581">
        <v>34.7</v>
      </c>
      <c r="L191" s="582"/>
      <c r="M191" s="583"/>
    </row>
    <row r="192" spans="1:13" ht="14.25" customHeight="1" thickBot="1">
      <c r="A192" s="755"/>
      <c r="B192" s="566" t="s">
        <v>230</v>
      </c>
      <c r="C192" s="567">
        <v>690.1</v>
      </c>
      <c r="D192" s="568">
        <v>660.8</v>
      </c>
      <c r="E192" s="569">
        <v>660.8</v>
      </c>
      <c r="F192" s="569">
        <v>660.8</v>
      </c>
      <c r="G192" s="569">
        <v>660.8</v>
      </c>
      <c r="H192" s="569">
        <v>660.8</v>
      </c>
      <c r="I192" s="569">
        <v>641.3</v>
      </c>
      <c r="J192" s="569">
        <v>621.8</v>
      </c>
      <c r="K192" s="569">
        <v>587.1</v>
      </c>
      <c r="L192" s="570"/>
      <c r="M192" s="571"/>
    </row>
    <row r="193" spans="1:13" ht="14.25" customHeight="1" thickBot="1">
      <c r="A193" s="755"/>
      <c r="B193" s="566" t="s">
        <v>231</v>
      </c>
      <c r="C193" s="572"/>
      <c r="D193" s="568">
        <v>0</v>
      </c>
      <c r="E193" s="569">
        <v>0</v>
      </c>
      <c r="F193" s="569">
        <v>0</v>
      </c>
      <c r="G193" s="569">
        <v>0</v>
      </c>
      <c r="H193" s="569">
        <v>0</v>
      </c>
      <c r="I193" s="569">
        <v>0</v>
      </c>
      <c r="J193" s="569">
        <v>0</v>
      </c>
      <c r="K193" s="569">
        <v>0</v>
      </c>
      <c r="L193" s="570"/>
      <c r="M193" s="571"/>
    </row>
    <row r="194" spans="1:13" ht="14.25" customHeight="1" thickBot="1">
      <c r="A194" s="755"/>
      <c r="B194" s="566" t="s">
        <v>232</v>
      </c>
      <c r="C194" s="572"/>
      <c r="D194" s="568">
        <v>0</v>
      </c>
      <c r="E194" s="569">
        <v>0</v>
      </c>
      <c r="F194" s="569">
        <v>0</v>
      </c>
      <c r="G194" s="569">
        <v>0</v>
      </c>
      <c r="H194" s="569">
        <v>0</v>
      </c>
      <c r="I194" s="569">
        <v>0</v>
      </c>
      <c r="J194" s="569">
        <v>0</v>
      </c>
      <c r="K194" s="569">
        <v>0</v>
      </c>
      <c r="L194" s="570"/>
      <c r="M194" s="571"/>
    </row>
    <row r="195" spans="1:13" ht="14.25" customHeight="1" thickBot="1">
      <c r="A195" s="755"/>
      <c r="B195" s="585" t="s">
        <v>233</v>
      </c>
      <c r="C195" s="572"/>
      <c r="D195" s="573">
        <v>0</v>
      </c>
      <c r="E195" s="574">
        <v>0</v>
      </c>
      <c r="F195" s="574">
        <v>0</v>
      </c>
      <c r="G195" s="574">
        <v>0</v>
      </c>
      <c r="H195" s="574">
        <v>0</v>
      </c>
      <c r="I195" s="574">
        <v>0</v>
      </c>
      <c r="J195" s="574">
        <v>0</v>
      </c>
      <c r="K195" s="575"/>
      <c r="L195" s="576"/>
      <c r="M195" s="577"/>
    </row>
    <row r="196" spans="1:13" ht="14.25" customHeight="1" thickBot="1">
      <c r="A196" s="755" t="s">
        <v>270</v>
      </c>
      <c r="B196" s="578" t="s">
        <v>229</v>
      </c>
      <c r="C196" s="587"/>
      <c r="D196" s="580">
        <v>5.8</v>
      </c>
      <c r="E196" s="581">
        <v>1.9</v>
      </c>
      <c r="F196" s="581">
        <v>2.8</v>
      </c>
      <c r="G196" s="581">
        <v>8</v>
      </c>
      <c r="H196" s="581">
        <v>4.4</v>
      </c>
      <c r="I196" s="581">
        <v>9.6</v>
      </c>
      <c r="J196" s="581">
        <v>9.6</v>
      </c>
      <c r="K196" s="581">
        <v>14.5</v>
      </c>
      <c r="L196" s="582"/>
      <c r="M196" s="583"/>
    </row>
    <row r="197" spans="1:13" ht="14.25" customHeight="1" thickBot="1">
      <c r="A197" s="755"/>
      <c r="B197" s="566" t="s">
        <v>230</v>
      </c>
      <c r="C197" s="567">
        <v>46.5</v>
      </c>
      <c r="D197" s="568">
        <v>40.7</v>
      </c>
      <c r="E197" s="569">
        <v>38.8</v>
      </c>
      <c r="F197" s="569">
        <v>36</v>
      </c>
      <c r="G197" s="569">
        <v>28</v>
      </c>
      <c r="H197" s="569">
        <v>23.6</v>
      </c>
      <c r="I197" s="569">
        <v>14</v>
      </c>
      <c r="J197" s="569">
        <v>4.400000000000009</v>
      </c>
      <c r="K197" s="569">
        <v>0</v>
      </c>
      <c r="L197" s="570"/>
      <c r="M197" s="571"/>
    </row>
    <row r="198" spans="1:13" ht="14.25" customHeight="1" thickBot="1">
      <c r="A198" s="755"/>
      <c r="B198" s="566" t="s">
        <v>231</v>
      </c>
      <c r="C198" s="588"/>
      <c r="D198" s="568">
        <v>0</v>
      </c>
      <c r="E198" s="569">
        <v>0</v>
      </c>
      <c r="F198" s="589">
        <v>0</v>
      </c>
      <c r="G198" s="569">
        <v>0</v>
      </c>
      <c r="H198" s="569">
        <v>0</v>
      </c>
      <c r="I198" s="569">
        <v>0</v>
      </c>
      <c r="J198" s="569">
        <v>0</v>
      </c>
      <c r="K198" s="569">
        <v>10.1</v>
      </c>
      <c r="L198" s="570"/>
      <c r="M198" s="571"/>
    </row>
    <row r="199" spans="1:13" ht="14.25" customHeight="1" thickBot="1">
      <c r="A199" s="755"/>
      <c r="B199" s="566" t="s">
        <v>232</v>
      </c>
      <c r="C199" s="588"/>
      <c r="D199" s="568">
        <v>0</v>
      </c>
      <c r="E199" s="569">
        <v>0</v>
      </c>
      <c r="F199" s="569">
        <v>0</v>
      </c>
      <c r="G199" s="569">
        <v>0</v>
      </c>
      <c r="H199" s="569">
        <v>0</v>
      </c>
      <c r="I199" s="569">
        <v>0</v>
      </c>
      <c r="J199" s="569">
        <v>0</v>
      </c>
      <c r="K199" s="569">
        <v>10.1</v>
      </c>
      <c r="L199" s="570"/>
      <c r="M199" s="571"/>
    </row>
    <row r="200" spans="1:13" ht="14.25" customHeight="1" thickBot="1">
      <c r="A200" s="755"/>
      <c r="B200" s="566" t="s">
        <v>233</v>
      </c>
      <c r="C200" s="588"/>
      <c r="D200" s="573">
        <v>10.1</v>
      </c>
      <c r="E200" s="574">
        <v>0</v>
      </c>
      <c r="F200" s="574">
        <v>0</v>
      </c>
      <c r="G200" s="574">
        <v>0</v>
      </c>
      <c r="H200" s="574">
        <v>0</v>
      </c>
      <c r="I200" s="574">
        <v>0</v>
      </c>
      <c r="J200" s="574">
        <v>0</v>
      </c>
      <c r="K200" s="575"/>
      <c r="L200" s="576"/>
      <c r="M200" s="577"/>
    </row>
    <row r="201" spans="1:13" ht="14.25" customHeight="1" thickBot="1">
      <c r="A201" s="755" t="s">
        <v>271</v>
      </c>
      <c r="B201" s="578" t="s">
        <v>229</v>
      </c>
      <c r="C201" s="579"/>
      <c r="D201" s="580">
        <v>70.6</v>
      </c>
      <c r="E201" s="581">
        <v>29.4</v>
      </c>
      <c r="F201" s="581">
        <v>23.9</v>
      </c>
      <c r="G201" s="581">
        <v>60.8</v>
      </c>
      <c r="H201" s="581">
        <v>67.2</v>
      </c>
      <c r="I201" s="581">
        <v>94.5</v>
      </c>
      <c r="J201" s="581">
        <v>86.1</v>
      </c>
      <c r="K201" s="581">
        <v>125.1</v>
      </c>
      <c r="L201" s="582"/>
      <c r="M201" s="583"/>
    </row>
    <row r="202" spans="1:13" ht="14.25" customHeight="1" thickBot="1">
      <c r="A202" s="755"/>
      <c r="B202" s="566" t="s">
        <v>230</v>
      </c>
      <c r="C202" s="584">
        <v>484</v>
      </c>
      <c r="D202" s="568">
        <v>413.4</v>
      </c>
      <c r="E202" s="569">
        <v>384</v>
      </c>
      <c r="F202" s="569">
        <v>360.1</v>
      </c>
      <c r="G202" s="569">
        <v>299.3</v>
      </c>
      <c r="H202" s="569">
        <v>232.1</v>
      </c>
      <c r="I202" s="569">
        <v>137.6</v>
      </c>
      <c r="J202" s="569">
        <v>51.5</v>
      </c>
      <c r="K202" s="569">
        <v>0</v>
      </c>
      <c r="L202" s="570"/>
      <c r="M202" s="571"/>
    </row>
    <row r="203" spans="1:13" ht="14.25" customHeight="1" thickBot="1">
      <c r="A203" s="755"/>
      <c r="B203" s="566" t="s">
        <v>231</v>
      </c>
      <c r="C203" s="572"/>
      <c r="D203" s="568">
        <v>0</v>
      </c>
      <c r="E203" s="569">
        <v>0</v>
      </c>
      <c r="F203" s="569">
        <v>0</v>
      </c>
      <c r="G203" s="569">
        <v>0</v>
      </c>
      <c r="H203" s="569">
        <v>0</v>
      </c>
      <c r="I203" s="569">
        <v>0</v>
      </c>
      <c r="J203" s="569">
        <v>0</v>
      </c>
      <c r="K203" s="569">
        <v>73.6</v>
      </c>
      <c r="L203" s="570"/>
      <c r="M203" s="571"/>
    </row>
    <row r="204" spans="1:13" ht="14.25" customHeight="1" thickBot="1">
      <c r="A204" s="755"/>
      <c r="B204" s="566" t="s">
        <v>232</v>
      </c>
      <c r="C204" s="572"/>
      <c r="D204" s="568">
        <v>0</v>
      </c>
      <c r="E204" s="569">
        <v>0</v>
      </c>
      <c r="F204" s="569">
        <v>0</v>
      </c>
      <c r="G204" s="569">
        <v>0</v>
      </c>
      <c r="H204" s="569">
        <v>0</v>
      </c>
      <c r="I204" s="569">
        <v>0</v>
      </c>
      <c r="J204" s="569">
        <v>0</v>
      </c>
      <c r="K204" s="569">
        <v>73.6</v>
      </c>
      <c r="L204" s="570"/>
      <c r="M204" s="571"/>
    </row>
    <row r="205" spans="1:13" ht="14.25" customHeight="1" thickBot="1">
      <c r="A205" s="756"/>
      <c r="B205" s="566" t="s">
        <v>233</v>
      </c>
      <c r="C205" s="572"/>
      <c r="D205" s="568">
        <v>73.6</v>
      </c>
      <c r="E205" s="569">
        <v>0</v>
      </c>
      <c r="F205" s="569">
        <v>0</v>
      </c>
      <c r="G205" s="569">
        <v>0</v>
      </c>
      <c r="H205" s="569">
        <v>0</v>
      </c>
      <c r="I205" s="569">
        <v>0</v>
      </c>
      <c r="J205" s="569">
        <v>0</v>
      </c>
      <c r="K205" s="610"/>
      <c r="L205" s="611"/>
      <c r="M205" s="612"/>
    </row>
    <row r="206" spans="1:13" ht="14.25" customHeight="1" thickTop="1">
      <c r="A206" s="635"/>
      <c r="B206" s="636"/>
      <c r="C206" s="637"/>
      <c r="D206" s="638"/>
      <c r="E206" s="638"/>
      <c r="F206" s="638"/>
      <c r="G206" s="638"/>
      <c r="H206" s="638"/>
      <c r="I206" s="638"/>
      <c r="J206" s="638"/>
      <c r="K206" s="639"/>
      <c r="L206" s="639"/>
      <c r="M206" s="639"/>
    </row>
    <row r="207" spans="1:13" s="305" customFormat="1" ht="20.25" customHeight="1" thickBot="1">
      <c r="A207" s="630"/>
      <c r="B207" s="631"/>
      <c r="C207" s="632"/>
      <c r="D207" s="633"/>
      <c r="E207" s="633"/>
      <c r="F207" s="633"/>
      <c r="G207" s="633"/>
      <c r="H207" s="633"/>
      <c r="I207" s="633"/>
      <c r="J207" s="633"/>
      <c r="K207" s="634"/>
      <c r="L207" s="634"/>
      <c r="M207" s="634"/>
    </row>
    <row r="208" spans="1:13" ht="14.25" customHeight="1" thickBot="1" thickTop="1">
      <c r="A208" s="757" t="s">
        <v>272</v>
      </c>
      <c r="B208" s="566" t="s">
        <v>229</v>
      </c>
      <c r="C208" s="572"/>
      <c r="D208" s="568">
        <v>4.6</v>
      </c>
      <c r="E208" s="569">
        <v>3</v>
      </c>
      <c r="F208" s="569">
        <v>3</v>
      </c>
      <c r="G208" s="569">
        <v>3</v>
      </c>
      <c r="H208" s="569">
        <v>3.3</v>
      </c>
      <c r="I208" s="569">
        <v>1.4</v>
      </c>
      <c r="J208" s="569">
        <v>3.3</v>
      </c>
      <c r="K208" s="569">
        <v>5.2</v>
      </c>
      <c r="L208" s="570"/>
      <c r="M208" s="571"/>
    </row>
    <row r="209" spans="1:13" ht="14.25" customHeight="1" thickBot="1">
      <c r="A209" s="755"/>
      <c r="B209" s="566" t="s">
        <v>230</v>
      </c>
      <c r="C209" s="567">
        <v>24.6</v>
      </c>
      <c r="D209" s="568">
        <v>20</v>
      </c>
      <c r="E209" s="569">
        <v>17</v>
      </c>
      <c r="F209" s="569">
        <v>14</v>
      </c>
      <c r="G209" s="569">
        <v>11</v>
      </c>
      <c r="H209" s="569">
        <v>7.7</v>
      </c>
      <c r="I209" s="569">
        <v>6.3</v>
      </c>
      <c r="J209" s="569">
        <v>3</v>
      </c>
      <c r="K209" s="569">
        <v>0</v>
      </c>
      <c r="L209" s="570"/>
      <c r="M209" s="571"/>
    </row>
    <row r="210" spans="1:13" ht="14.25" customHeight="1" thickBot="1">
      <c r="A210" s="755"/>
      <c r="B210" s="566" t="s">
        <v>231</v>
      </c>
      <c r="C210" s="572"/>
      <c r="D210" s="568">
        <v>0</v>
      </c>
      <c r="E210" s="569">
        <v>0</v>
      </c>
      <c r="F210" s="569">
        <v>0</v>
      </c>
      <c r="G210" s="569">
        <v>0</v>
      </c>
      <c r="H210" s="569">
        <v>0</v>
      </c>
      <c r="I210" s="569">
        <v>0</v>
      </c>
      <c r="J210" s="569">
        <v>0</v>
      </c>
      <c r="K210" s="569">
        <v>2.2</v>
      </c>
      <c r="L210" s="570"/>
      <c r="M210" s="571"/>
    </row>
    <row r="211" spans="1:13" ht="14.25" customHeight="1" thickBot="1">
      <c r="A211" s="755"/>
      <c r="B211" s="566" t="s">
        <v>232</v>
      </c>
      <c r="C211" s="572"/>
      <c r="D211" s="568">
        <v>0</v>
      </c>
      <c r="E211" s="569">
        <v>0</v>
      </c>
      <c r="F211" s="569">
        <v>0</v>
      </c>
      <c r="G211" s="569">
        <v>0</v>
      </c>
      <c r="H211" s="569">
        <v>0</v>
      </c>
      <c r="I211" s="569">
        <v>0</v>
      </c>
      <c r="J211" s="569">
        <v>0</v>
      </c>
      <c r="K211" s="569">
        <v>2.2</v>
      </c>
      <c r="L211" s="570"/>
      <c r="M211" s="571"/>
    </row>
    <row r="212" spans="1:13" ht="14.25" customHeight="1" thickBot="1">
      <c r="A212" s="755"/>
      <c r="B212" s="566" t="s">
        <v>233</v>
      </c>
      <c r="C212" s="572"/>
      <c r="D212" s="573">
        <v>2.2</v>
      </c>
      <c r="E212" s="574">
        <v>0</v>
      </c>
      <c r="F212" s="574">
        <v>0</v>
      </c>
      <c r="G212" s="574">
        <v>0</v>
      </c>
      <c r="H212" s="574">
        <v>0</v>
      </c>
      <c r="I212" s="574">
        <v>0</v>
      </c>
      <c r="J212" s="574">
        <v>0</v>
      </c>
      <c r="K212" s="575"/>
      <c r="L212" s="576"/>
      <c r="M212" s="577"/>
    </row>
    <row r="213" spans="1:13" ht="14.25" customHeight="1" thickBot="1">
      <c r="A213" s="755" t="s">
        <v>273</v>
      </c>
      <c r="B213" s="578" t="s">
        <v>229</v>
      </c>
      <c r="C213" s="579"/>
      <c r="D213" s="580">
        <v>82.1</v>
      </c>
      <c r="E213" s="581">
        <v>137.1</v>
      </c>
      <c r="F213" s="581">
        <v>132.5</v>
      </c>
      <c r="G213" s="581">
        <v>180.5</v>
      </c>
      <c r="H213" s="581">
        <v>190.8</v>
      </c>
      <c r="I213" s="581">
        <v>165.6</v>
      </c>
      <c r="J213" s="581">
        <v>208.8</v>
      </c>
      <c r="K213" s="581">
        <v>306.4</v>
      </c>
      <c r="L213" s="582"/>
      <c r="M213" s="583"/>
    </row>
    <row r="214" spans="1:13" ht="14.25" customHeight="1" thickBot="1">
      <c r="A214" s="755"/>
      <c r="B214" s="566" t="s">
        <v>230</v>
      </c>
      <c r="C214" s="567">
        <v>903.2</v>
      </c>
      <c r="D214" s="568">
        <v>821.1</v>
      </c>
      <c r="E214" s="569">
        <v>684</v>
      </c>
      <c r="F214" s="569">
        <v>3051.5</v>
      </c>
      <c r="G214" s="569">
        <v>2871</v>
      </c>
      <c r="H214" s="569">
        <v>2680.2</v>
      </c>
      <c r="I214" s="569">
        <v>2514.6</v>
      </c>
      <c r="J214" s="569">
        <v>2305.8</v>
      </c>
      <c r="K214" s="569">
        <v>1999.4</v>
      </c>
      <c r="L214" s="570"/>
      <c r="M214" s="571"/>
    </row>
    <row r="215" spans="1:13" ht="14.25" customHeight="1" thickBot="1">
      <c r="A215" s="755"/>
      <c r="B215" s="566" t="s">
        <v>231</v>
      </c>
      <c r="C215" s="572"/>
      <c r="D215" s="568">
        <v>0</v>
      </c>
      <c r="E215" s="569">
        <v>0</v>
      </c>
      <c r="F215" s="589">
        <v>2500</v>
      </c>
      <c r="G215" s="569">
        <v>0</v>
      </c>
      <c r="H215" s="569">
        <v>0</v>
      </c>
      <c r="I215" s="569">
        <v>0</v>
      </c>
      <c r="J215" s="569">
        <v>0</v>
      </c>
      <c r="K215" s="569">
        <v>0</v>
      </c>
      <c r="L215" s="570"/>
      <c r="M215" s="571"/>
    </row>
    <row r="216" spans="1:13" ht="14.25" customHeight="1" thickBot="1">
      <c r="A216" s="755"/>
      <c r="B216" s="566" t="s">
        <v>232</v>
      </c>
      <c r="C216" s="572"/>
      <c r="D216" s="568">
        <v>0</v>
      </c>
      <c r="E216" s="569">
        <v>0</v>
      </c>
      <c r="F216" s="569">
        <v>0</v>
      </c>
      <c r="G216" s="569">
        <v>0</v>
      </c>
      <c r="H216" s="569">
        <v>0</v>
      </c>
      <c r="I216" s="569">
        <v>0</v>
      </c>
      <c r="J216" s="569">
        <v>0</v>
      </c>
      <c r="K216" s="569">
        <v>0</v>
      </c>
      <c r="L216" s="570"/>
      <c r="M216" s="571"/>
    </row>
    <row r="217" spans="1:13" ht="14.25" customHeight="1" thickBot="1">
      <c r="A217" s="755"/>
      <c r="B217" s="585" t="s">
        <v>233</v>
      </c>
      <c r="C217" s="572"/>
      <c r="D217" s="573">
        <v>0</v>
      </c>
      <c r="E217" s="574">
        <v>0</v>
      </c>
      <c r="F217" s="574">
        <v>0</v>
      </c>
      <c r="G217" s="574">
        <v>0</v>
      </c>
      <c r="H217" s="574">
        <v>0</v>
      </c>
      <c r="I217" s="574">
        <v>0</v>
      </c>
      <c r="J217" s="574">
        <v>0</v>
      </c>
      <c r="K217" s="575"/>
      <c r="L217" s="576"/>
      <c r="M217" s="577"/>
    </row>
    <row r="218" spans="1:13" ht="14.25" customHeight="1" thickBot="1">
      <c r="A218" s="755" t="s">
        <v>274</v>
      </c>
      <c r="B218" s="578" t="s">
        <v>229</v>
      </c>
      <c r="C218" s="579"/>
      <c r="D218" s="580">
        <v>237.2</v>
      </c>
      <c r="E218" s="581">
        <v>137.3</v>
      </c>
      <c r="F218" s="581">
        <v>166.4</v>
      </c>
      <c r="G218" s="581">
        <v>279.5</v>
      </c>
      <c r="H218" s="581">
        <v>161.4</v>
      </c>
      <c r="I218" s="581">
        <v>272.4</v>
      </c>
      <c r="J218" s="581">
        <v>272.5</v>
      </c>
      <c r="K218" s="581">
        <v>382.5</v>
      </c>
      <c r="L218" s="582"/>
      <c r="M218" s="583"/>
    </row>
    <row r="219" spans="1:13" ht="14.25" customHeight="1" thickBot="1">
      <c r="A219" s="755"/>
      <c r="B219" s="566" t="s">
        <v>230</v>
      </c>
      <c r="C219" s="584">
        <v>1308</v>
      </c>
      <c r="D219" s="568">
        <v>1070.8</v>
      </c>
      <c r="E219" s="569">
        <v>933.5</v>
      </c>
      <c r="F219" s="569">
        <v>2267.1</v>
      </c>
      <c r="G219" s="569">
        <v>1987.6</v>
      </c>
      <c r="H219" s="569">
        <v>1826.2</v>
      </c>
      <c r="I219" s="569">
        <v>1553.8</v>
      </c>
      <c r="J219" s="569">
        <v>1281.3</v>
      </c>
      <c r="K219" s="569">
        <v>898.8</v>
      </c>
      <c r="L219" s="570"/>
      <c r="M219" s="571"/>
    </row>
    <row r="220" spans="1:13" ht="14.25" customHeight="1" thickBot="1">
      <c r="A220" s="755"/>
      <c r="B220" s="566" t="s">
        <v>231</v>
      </c>
      <c r="C220" s="572"/>
      <c r="D220" s="568">
        <v>0</v>
      </c>
      <c r="E220" s="569">
        <v>0</v>
      </c>
      <c r="F220" s="589">
        <v>1500</v>
      </c>
      <c r="G220" s="569">
        <v>0</v>
      </c>
      <c r="H220" s="569">
        <v>0</v>
      </c>
      <c r="I220" s="569">
        <v>0</v>
      </c>
      <c r="J220" s="569">
        <v>0</v>
      </c>
      <c r="K220" s="569">
        <v>0</v>
      </c>
      <c r="L220" s="570"/>
      <c r="M220" s="571"/>
    </row>
    <row r="221" spans="1:13" ht="14.25" customHeight="1" thickBot="1">
      <c r="A221" s="755"/>
      <c r="B221" s="566" t="s">
        <v>232</v>
      </c>
      <c r="C221" s="572"/>
      <c r="D221" s="568">
        <v>0</v>
      </c>
      <c r="E221" s="569">
        <v>0</v>
      </c>
      <c r="F221" s="569">
        <v>0</v>
      </c>
      <c r="G221" s="569">
        <v>0</v>
      </c>
      <c r="H221" s="569">
        <v>0</v>
      </c>
      <c r="I221" s="569">
        <v>0</v>
      </c>
      <c r="J221" s="569">
        <v>0</v>
      </c>
      <c r="K221" s="569">
        <v>0</v>
      </c>
      <c r="L221" s="570"/>
      <c r="M221" s="571"/>
    </row>
    <row r="222" spans="1:13" ht="14.25" customHeight="1" thickBot="1">
      <c r="A222" s="755"/>
      <c r="B222" s="566" t="s">
        <v>233</v>
      </c>
      <c r="C222" s="572"/>
      <c r="D222" s="573">
        <v>0</v>
      </c>
      <c r="E222" s="574">
        <v>0</v>
      </c>
      <c r="F222" s="574">
        <v>0</v>
      </c>
      <c r="G222" s="574">
        <v>0</v>
      </c>
      <c r="H222" s="574">
        <v>0</v>
      </c>
      <c r="I222" s="574">
        <v>0</v>
      </c>
      <c r="J222" s="574">
        <v>0</v>
      </c>
      <c r="K222" s="575"/>
      <c r="L222" s="576"/>
      <c r="M222" s="577"/>
    </row>
    <row r="223" spans="1:13" ht="14.25" customHeight="1" thickBot="1">
      <c r="A223" s="755" t="s">
        <v>275</v>
      </c>
      <c r="B223" s="578" t="s">
        <v>229</v>
      </c>
      <c r="C223" s="579"/>
      <c r="D223" s="580">
        <v>435</v>
      </c>
      <c r="E223" s="581">
        <v>454.6</v>
      </c>
      <c r="F223" s="581">
        <v>464.9</v>
      </c>
      <c r="G223" s="581">
        <v>467.6</v>
      </c>
      <c r="H223" s="581">
        <v>507.1</v>
      </c>
      <c r="I223" s="581">
        <v>512.3</v>
      </c>
      <c r="J223" s="581">
        <v>474.8</v>
      </c>
      <c r="K223" s="581">
        <v>555.1</v>
      </c>
      <c r="L223" s="582"/>
      <c r="M223" s="583"/>
    </row>
    <row r="224" spans="1:13" ht="14.25" customHeight="1" thickBot="1">
      <c r="A224" s="755"/>
      <c r="B224" s="566" t="s">
        <v>230</v>
      </c>
      <c r="C224" s="567">
        <v>3742.1</v>
      </c>
      <c r="D224" s="568">
        <v>3307.1</v>
      </c>
      <c r="E224" s="569">
        <v>2852.5</v>
      </c>
      <c r="F224" s="569">
        <v>2387.6</v>
      </c>
      <c r="G224" s="569">
        <v>1920</v>
      </c>
      <c r="H224" s="569">
        <v>1412.9</v>
      </c>
      <c r="I224" s="569">
        <v>900.6</v>
      </c>
      <c r="J224" s="569">
        <v>425.8</v>
      </c>
      <c r="K224" s="569">
        <v>0</v>
      </c>
      <c r="L224" s="570"/>
      <c r="M224" s="571"/>
    </row>
    <row r="225" spans="1:13" ht="14.25" customHeight="1" thickBot="1">
      <c r="A225" s="755"/>
      <c r="B225" s="566" t="s">
        <v>231</v>
      </c>
      <c r="C225" s="572"/>
      <c r="D225" s="568">
        <v>0</v>
      </c>
      <c r="E225" s="569">
        <v>0</v>
      </c>
      <c r="F225" s="569">
        <v>0</v>
      </c>
      <c r="G225" s="569">
        <v>0</v>
      </c>
      <c r="H225" s="569">
        <v>0</v>
      </c>
      <c r="I225" s="569">
        <v>0</v>
      </c>
      <c r="J225" s="569">
        <v>0</v>
      </c>
      <c r="K225" s="569">
        <v>129.3</v>
      </c>
      <c r="L225" s="570"/>
      <c r="M225" s="571"/>
    </row>
    <row r="226" spans="1:13" ht="14.25" customHeight="1" thickBot="1">
      <c r="A226" s="755"/>
      <c r="B226" s="566" t="s">
        <v>232</v>
      </c>
      <c r="C226" s="572"/>
      <c r="D226" s="568">
        <v>0</v>
      </c>
      <c r="E226" s="569">
        <v>0</v>
      </c>
      <c r="F226" s="569">
        <v>0</v>
      </c>
      <c r="G226" s="569">
        <v>0</v>
      </c>
      <c r="H226" s="569">
        <v>0</v>
      </c>
      <c r="I226" s="569">
        <v>0</v>
      </c>
      <c r="J226" s="569">
        <v>0</v>
      </c>
      <c r="K226" s="569">
        <v>129.3</v>
      </c>
      <c r="L226" s="570"/>
      <c r="M226" s="571"/>
    </row>
    <row r="227" spans="1:13" ht="14.25" customHeight="1" thickBot="1">
      <c r="A227" s="755"/>
      <c r="B227" s="585" t="s">
        <v>233</v>
      </c>
      <c r="C227" s="572"/>
      <c r="D227" s="573">
        <v>129.3</v>
      </c>
      <c r="E227" s="574">
        <v>0</v>
      </c>
      <c r="F227" s="574">
        <v>0</v>
      </c>
      <c r="G227" s="574">
        <v>0</v>
      </c>
      <c r="H227" s="574">
        <v>0</v>
      </c>
      <c r="I227" s="574">
        <v>0</v>
      </c>
      <c r="J227" s="574">
        <v>0</v>
      </c>
      <c r="K227" s="575"/>
      <c r="L227" s="576"/>
      <c r="M227" s="577"/>
    </row>
    <row r="228" spans="1:13" ht="14.25" customHeight="1" thickBot="1">
      <c r="A228" s="755" t="s">
        <v>276</v>
      </c>
      <c r="B228" s="578" t="s">
        <v>229</v>
      </c>
      <c r="C228" s="579"/>
      <c r="D228" s="580">
        <v>292.4</v>
      </c>
      <c r="E228" s="581">
        <v>387.4</v>
      </c>
      <c r="F228" s="581">
        <v>369.1</v>
      </c>
      <c r="G228" s="581">
        <v>507</v>
      </c>
      <c r="H228" s="581">
        <v>444.8</v>
      </c>
      <c r="I228" s="581">
        <v>325.4</v>
      </c>
      <c r="J228" s="581">
        <v>521.1</v>
      </c>
      <c r="K228" s="581">
        <v>791.3</v>
      </c>
      <c r="L228" s="582"/>
      <c r="M228" s="583"/>
    </row>
    <row r="229" spans="1:13" ht="14.25" customHeight="1" thickBot="1">
      <c r="A229" s="755"/>
      <c r="B229" s="566" t="s">
        <v>230</v>
      </c>
      <c r="C229" s="567">
        <v>3430.8</v>
      </c>
      <c r="D229" s="568">
        <v>3138.4</v>
      </c>
      <c r="E229" s="569">
        <v>2751</v>
      </c>
      <c r="F229" s="569">
        <v>2381.9</v>
      </c>
      <c r="G229" s="569">
        <v>1874.9</v>
      </c>
      <c r="H229" s="569">
        <v>1430.1</v>
      </c>
      <c r="I229" s="569">
        <v>1104.7</v>
      </c>
      <c r="J229" s="569">
        <v>583.6</v>
      </c>
      <c r="K229" s="569">
        <v>0</v>
      </c>
      <c r="L229" s="570"/>
      <c r="M229" s="571"/>
    </row>
    <row r="230" spans="1:13" ht="14.25" customHeight="1" thickBot="1">
      <c r="A230" s="755"/>
      <c r="B230" s="566" t="s">
        <v>231</v>
      </c>
      <c r="C230" s="572"/>
      <c r="D230" s="568">
        <v>0</v>
      </c>
      <c r="E230" s="569">
        <v>0</v>
      </c>
      <c r="F230" s="569">
        <v>0</v>
      </c>
      <c r="G230" s="569">
        <v>0</v>
      </c>
      <c r="H230" s="569">
        <v>0</v>
      </c>
      <c r="I230" s="569">
        <v>0</v>
      </c>
      <c r="J230" s="569">
        <v>0</v>
      </c>
      <c r="K230" s="569">
        <v>207.7</v>
      </c>
      <c r="L230" s="570"/>
      <c r="M230" s="571"/>
    </row>
    <row r="231" spans="1:13" ht="14.25" customHeight="1" thickBot="1">
      <c r="A231" s="755"/>
      <c r="B231" s="566" t="s">
        <v>232</v>
      </c>
      <c r="C231" s="572"/>
      <c r="D231" s="568">
        <v>0</v>
      </c>
      <c r="E231" s="569">
        <v>0</v>
      </c>
      <c r="F231" s="569">
        <v>0</v>
      </c>
      <c r="G231" s="569">
        <v>0</v>
      </c>
      <c r="H231" s="569">
        <v>0</v>
      </c>
      <c r="I231" s="569">
        <v>0</v>
      </c>
      <c r="J231" s="569">
        <v>0</v>
      </c>
      <c r="K231" s="569">
        <v>207.7</v>
      </c>
      <c r="L231" s="570"/>
      <c r="M231" s="571"/>
    </row>
    <row r="232" spans="1:13" ht="14.25" customHeight="1" thickBot="1">
      <c r="A232" s="755"/>
      <c r="B232" s="566" t="s">
        <v>233</v>
      </c>
      <c r="C232" s="572"/>
      <c r="D232" s="573">
        <v>207.7</v>
      </c>
      <c r="E232" s="574">
        <v>0</v>
      </c>
      <c r="F232" s="574">
        <v>0</v>
      </c>
      <c r="G232" s="574">
        <v>0</v>
      </c>
      <c r="H232" s="574">
        <v>0</v>
      </c>
      <c r="I232" s="574">
        <v>0</v>
      </c>
      <c r="J232" s="574">
        <v>0</v>
      </c>
      <c r="K232" s="575"/>
      <c r="L232" s="576"/>
      <c r="M232" s="577"/>
    </row>
    <row r="233" spans="1:13" ht="14.25" customHeight="1" thickBot="1">
      <c r="A233" s="755" t="s">
        <v>277</v>
      </c>
      <c r="B233" s="578" t="s">
        <v>229</v>
      </c>
      <c r="C233" s="579"/>
      <c r="D233" s="580">
        <v>11.1</v>
      </c>
      <c r="E233" s="581">
        <v>5.7</v>
      </c>
      <c r="F233" s="581">
        <v>7.4</v>
      </c>
      <c r="G233" s="581">
        <v>11.9</v>
      </c>
      <c r="H233" s="581">
        <v>7.6</v>
      </c>
      <c r="I233" s="581">
        <v>11.8</v>
      </c>
      <c r="J233" s="581">
        <v>13.1</v>
      </c>
      <c r="K233" s="581">
        <v>19.5</v>
      </c>
      <c r="L233" s="582"/>
      <c r="M233" s="583"/>
    </row>
    <row r="234" spans="1:13" ht="14.25" customHeight="1" thickBot="1">
      <c r="A234" s="755"/>
      <c r="B234" s="566" t="s">
        <v>230</v>
      </c>
      <c r="C234" s="567">
        <v>117.5</v>
      </c>
      <c r="D234" s="568">
        <v>106.4</v>
      </c>
      <c r="E234" s="569">
        <v>100.7</v>
      </c>
      <c r="F234" s="569">
        <v>93.3</v>
      </c>
      <c r="G234" s="569">
        <v>81.4</v>
      </c>
      <c r="H234" s="569">
        <v>73.8</v>
      </c>
      <c r="I234" s="569">
        <v>62</v>
      </c>
      <c r="J234" s="569">
        <v>48.9</v>
      </c>
      <c r="K234" s="569">
        <v>29.4</v>
      </c>
      <c r="L234" s="570"/>
      <c r="M234" s="571"/>
    </row>
    <row r="235" spans="1:13" ht="14.25" customHeight="1" thickBot="1">
      <c r="A235" s="755"/>
      <c r="B235" s="566" t="s">
        <v>231</v>
      </c>
      <c r="C235" s="572"/>
      <c r="D235" s="568">
        <v>0</v>
      </c>
      <c r="E235" s="569">
        <v>0</v>
      </c>
      <c r="F235" s="569">
        <v>0</v>
      </c>
      <c r="G235" s="569">
        <v>0</v>
      </c>
      <c r="H235" s="569">
        <v>0</v>
      </c>
      <c r="I235" s="569">
        <v>0</v>
      </c>
      <c r="J235" s="569">
        <v>0</v>
      </c>
      <c r="K235" s="569">
        <v>0</v>
      </c>
      <c r="L235" s="570"/>
      <c r="M235" s="571"/>
    </row>
    <row r="236" spans="1:13" ht="14.25" customHeight="1" thickBot="1">
      <c r="A236" s="755"/>
      <c r="B236" s="566" t="s">
        <v>232</v>
      </c>
      <c r="C236" s="572"/>
      <c r="D236" s="568">
        <v>0</v>
      </c>
      <c r="E236" s="569">
        <v>0</v>
      </c>
      <c r="F236" s="569">
        <v>0</v>
      </c>
      <c r="G236" s="569">
        <v>0</v>
      </c>
      <c r="H236" s="569">
        <v>0</v>
      </c>
      <c r="I236" s="569">
        <v>0</v>
      </c>
      <c r="J236" s="569">
        <v>0</v>
      </c>
      <c r="K236" s="569">
        <v>0</v>
      </c>
      <c r="L236" s="570"/>
      <c r="M236" s="571"/>
    </row>
    <row r="237" spans="1:13" ht="14.25" customHeight="1" thickBot="1">
      <c r="A237" s="755"/>
      <c r="B237" s="585" t="s">
        <v>233</v>
      </c>
      <c r="C237" s="572"/>
      <c r="D237" s="573">
        <v>0</v>
      </c>
      <c r="E237" s="574">
        <v>0</v>
      </c>
      <c r="F237" s="574">
        <v>0</v>
      </c>
      <c r="G237" s="574">
        <v>0</v>
      </c>
      <c r="H237" s="574">
        <v>0</v>
      </c>
      <c r="I237" s="574">
        <v>0</v>
      </c>
      <c r="J237" s="574">
        <v>0</v>
      </c>
      <c r="K237" s="575"/>
      <c r="L237" s="576"/>
      <c r="M237" s="577"/>
    </row>
    <row r="238" spans="1:13" ht="14.25" customHeight="1" thickBot="1">
      <c r="A238" s="755" t="s">
        <v>278</v>
      </c>
      <c r="B238" s="578" t="s">
        <v>229</v>
      </c>
      <c r="C238" s="579"/>
      <c r="D238" s="580">
        <v>119.2</v>
      </c>
      <c r="E238" s="581">
        <v>99.1</v>
      </c>
      <c r="F238" s="581">
        <v>99.1</v>
      </c>
      <c r="G238" s="581">
        <v>99.1</v>
      </c>
      <c r="H238" s="581">
        <v>226.3</v>
      </c>
      <c r="I238" s="581">
        <v>226.5</v>
      </c>
      <c r="J238" s="581">
        <v>204.7</v>
      </c>
      <c r="K238" s="581">
        <v>252.1</v>
      </c>
      <c r="L238" s="582"/>
      <c r="M238" s="583"/>
    </row>
    <row r="239" spans="1:13" ht="14.25" customHeight="1" thickBot="1">
      <c r="A239" s="755"/>
      <c r="B239" s="566" t="s">
        <v>230</v>
      </c>
      <c r="C239" s="567">
        <v>1691.5</v>
      </c>
      <c r="D239" s="568">
        <v>1572.3</v>
      </c>
      <c r="E239" s="569">
        <v>1473.2</v>
      </c>
      <c r="F239" s="569">
        <v>1374.1</v>
      </c>
      <c r="G239" s="569">
        <v>1275</v>
      </c>
      <c r="H239" s="569">
        <v>1048.7</v>
      </c>
      <c r="I239" s="569">
        <v>822.2</v>
      </c>
      <c r="J239" s="569">
        <v>617.5</v>
      </c>
      <c r="K239" s="569">
        <v>365.4</v>
      </c>
      <c r="L239" s="570"/>
      <c r="M239" s="571"/>
    </row>
    <row r="240" spans="1:13" ht="14.25" customHeight="1" thickBot="1">
      <c r="A240" s="755"/>
      <c r="B240" s="566" t="s">
        <v>231</v>
      </c>
      <c r="C240" s="572"/>
      <c r="D240" s="568">
        <v>0</v>
      </c>
      <c r="E240" s="569">
        <v>0</v>
      </c>
      <c r="F240" s="569">
        <v>0</v>
      </c>
      <c r="G240" s="569">
        <v>0</v>
      </c>
      <c r="H240" s="569">
        <v>0</v>
      </c>
      <c r="I240" s="569">
        <v>0</v>
      </c>
      <c r="J240" s="569">
        <v>0</v>
      </c>
      <c r="K240" s="569">
        <v>0</v>
      </c>
      <c r="L240" s="570"/>
      <c r="M240" s="571"/>
    </row>
    <row r="241" spans="1:13" ht="14.25" customHeight="1" thickBot="1">
      <c r="A241" s="755"/>
      <c r="B241" s="566" t="s">
        <v>232</v>
      </c>
      <c r="C241" s="572"/>
      <c r="D241" s="568">
        <v>0</v>
      </c>
      <c r="E241" s="569">
        <v>0</v>
      </c>
      <c r="F241" s="569">
        <v>0</v>
      </c>
      <c r="G241" s="569">
        <v>0</v>
      </c>
      <c r="H241" s="569">
        <v>0</v>
      </c>
      <c r="I241" s="569">
        <v>0</v>
      </c>
      <c r="J241" s="569">
        <v>0</v>
      </c>
      <c r="K241" s="569">
        <v>0</v>
      </c>
      <c r="L241" s="570"/>
      <c r="M241" s="571"/>
    </row>
    <row r="242" spans="1:13" ht="14.25" customHeight="1" thickBot="1">
      <c r="A242" s="755"/>
      <c r="B242" s="566" t="s">
        <v>233</v>
      </c>
      <c r="C242" s="572"/>
      <c r="D242" s="573">
        <v>0</v>
      </c>
      <c r="E242" s="574">
        <v>0</v>
      </c>
      <c r="F242" s="574">
        <v>0</v>
      </c>
      <c r="G242" s="574">
        <v>0</v>
      </c>
      <c r="H242" s="574">
        <v>0</v>
      </c>
      <c r="I242" s="574">
        <v>0</v>
      </c>
      <c r="J242" s="574">
        <v>0</v>
      </c>
      <c r="K242" s="575"/>
      <c r="L242" s="576"/>
      <c r="M242" s="577"/>
    </row>
    <row r="243" spans="1:13" ht="14.25" customHeight="1" thickBot="1">
      <c r="A243" s="755" t="s">
        <v>279</v>
      </c>
      <c r="B243" s="578" t="s">
        <v>229</v>
      </c>
      <c r="C243" s="579"/>
      <c r="D243" s="580">
        <v>26.4</v>
      </c>
      <c r="E243" s="581">
        <v>8.8</v>
      </c>
      <c r="F243" s="581">
        <v>12.6</v>
      </c>
      <c r="G243" s="581">
        <v>36.4</v>
      </c>
      <c r="H243" s="581">
        <v>19.9</v>
      </c>
      <c r="I243" s="581">
        <v>43.6</v>
      </c>
      <c r="J243" s="581">
        <v>43.6</v>
      </c>
      <c r="K243" s="581">
        <v>65.9</v>
      </c>
      <c r="L243" s="582"/>
      <c r="M243" s="583"/>
    </row>
    <row r="244" spans="1:13" ht="14.25" customHeight="1" thickBot="1">
      <c r="A244" s="755"/>
      <c r="B244" s="566" t="s">
        <v>230</v>
      </c>
      <c r="C244" s="567">
        <v>366.2</v>
      </c>
      <c r="D244" s="568">
        <v>339.8</v>
      </c>
      <c r="E244" s="569">
        <v>331</v>
      </c>
      <c r="F244" s="569">
        <v>318.4</v>
      </c>
      <c r="G244" s="569">
        <v>282</v>
      </c>
      <c r="H244" s="569">
        <v>262.1</v>
      </c>
      <c r="I244" s="569">
        <v>218.5</v>
      </c>
      <c r="J244" s="569">
        <v>174.9</v>
      </c>
      <c r="K244" s="569">
        <v>109</v>
      </c>
      <c r="L244" s="570"/>
      <c r="M244" s="571"/>
    </row>
    <row r="245" spans="1:13" ht="14.25" customHeight="1" thickBot="1">
      <c r="A245" s="755"/>
      <c r="B245" s="566" t="s">
        <v>231</v>
      </c>
      <c r="C245" s="572"/>
      <c r="D245" s="568">
        <v>0</v>
      </c>
      <c r="E245" s="569">
        <v>0</v>
      </c>
      <c r="F245" s="569">
        <v>0</v>
      </c>
      <c r="G245" s="569">
        <v>0</v>
      </c>
      <c r="H245" s="569">
        <v>0</v>
      </c>
      <c r="I245" s="569">
        <v>0</v>
      </c>
      <c r="J245" s="569">
        <v>0</v>
      </c>
      <c r="K245" s="569">
        <v>0</v>
      </c>
      <c r="L245" s="570"/>
      <c r="M245" s="571"/>
    </row>
    <row r="246" spans="1:13" ht="14.25" customHeight="1" thickBot="1">
      <c r="A246" s="755"/>
      <c r="B246" s="566" t="s">
        <v>232</v>
      </c>
      <c r="C246" s="572"/>
      <c r="D246" s="568">
        <v>0</v>
      </c>
      <c r="E246" s="569">
        <v>0</v>
      </c>
      <c r="F246" s="569">
        <v>0</v>
      </c>
      <c r="G246" s="569">
        <v>0</v>
      </c>
      <c r="H246" s="569">
        <v>0</v>
      </c>
      <c r="I246" s="569">
        <v>0</v>
      </c>
      <c r="J246" s="569">
        <v>0</v>
      </c>
      <c r="K246" s="569">
        <v>0</v>
      </c>
      <c r="L246" s="570"/>
      <c r="M246" s="571"/>
    </row>
    <row r="247" spans="1:13" ht="14.25" customHeight="1" thickBot="1">
      <c r="A247" s="755"/>
      <c r="B247" s="585" t="s">
        <v>233</v>
      </c>
      <c r="C247" s="572"/>
      <c r="D247" s="573">
        <v>0</v>
      </c>
      <c r="E247" s="574">
        <v>0</v>
      </c>
      <c r="F247" s="574">
        <v>0</v>
      </c>
      <c r="G247" s="574">
        <v>0</v>
      </c>
      <c r="H247" s="574">
        <v>0</v>
      </c>
      <c r="I247" s="574">
        <v>0</v>
      </c>
      <c r="J247" s="574">
        <v>0</v>
      </c>
      <c r="K247" s="575"/>
      <c r="L247" s="576"/>
      <c r="M247" s="577"/>
    </row>
    <row r="248" spans="1:13" ht="14.25" customHeight="1" thickBot="1">
      <c r="A248" s="755" t="s">
        <v>280</v>
      </c>
      <c r="B248" s="578" t="s">
        <v>229</v>
      </c>
      <c r="C248" s="579"/>
      <c r="D248" s="580">
        <v>15.3</v>
      </c>
      <c r="E248" s="581">
        <v>21.2</v>
      </c>
      <c r="F248" s="581">
        <v>22.5</v>
      </c>
      <c r="G248" s="581">
        <v>21.9</v>
      </c>
      <c r="H248" s="581">
        <v>20.5</v>
      </c>
      <c r="I248" s="581">
        <v>28.5</v>
      </c>
      <c r="J248" s="581">
        <v>28.5</v>
      </c>
      <c r="K248" s="581">
        <v>36.6</v>
      </c>
      <c r="L248" s="582"/>
      <c r="M248" s="583"/>
    </row>
    <row r="249" spans="1:13" ht="14.25" customHeight="1" thickBot="1">
      <c r="A249" s="755"/>
      <c r="B249" s="566" t="s">
        <v>230</v>
      </c>
      <c r="C249" s="567">
        <v>123.8</v>
      </c>
      <c r="D249" s="568">
        <v>108.5</v>
      </c>
      <c r="E249" s="569">
        <v>87.3</v>
      </c>
      <c r="F249" s="569">
        <v>564.8</v>
      </c>
      <c r="G249" s="569">
        <v>542.9</v>
      </c>
      <c r="H249" s="569">
        <v>522.4</v>
      </c>
      <c r="I249" s="569">
        <v>493.9</v>
      </c>
      <c r="J249" s="569">
        <v>465.4</v>
      </c>
      <c r="K249" s="569">
        <v>428.8</v>
      </c>
      <c r="L249" s="570"/>
      <c r="M249" s="571"/>
    </row>
    <row r="250" spans="1:13" ht="14.25" customHeight="1" thickBot="1">
      <c r="A250" s="755"/>
      <c r="B250" s="566" t="s">
        <v>231</v>
      </c>
      <c r="C250" s="572"/>
      <c r="D250" s="568">
        <v>0</v>
      </c>
      <c r="E250" s="569">
        <v>0</v>
      </c>
      <c r="F250" s="589">
        <v>500</v>
      </c>
      <c r="G250" s="569">
        <v>0</v>
      </c>
      <c r="H250" s="569">
        <v>0</v>
      </c>
      <c r="I250" s="569">
        <v>0</v>
      </c>
      <c r="J250" s="569">
        <v>0</v>
      </c>
      <c r="K250" s="569">
        <v>0</v>
      </c>
      <c r="L250" s="570"/>
      <c r="M250" s="571"/>
    </row>
    <row r="251" spans="1:13" ht="14.25" customHeight="1" thickBot="1">
      <c r="A251" s="755"/>
      <c r="B251" s="566" t="s">
        <v>232</v>
      </c>
      <c r="C251" s="572"/>
      <c r="D251" s="568">
        <v>0</v>
      </c>
      <c r="E251" s="569">
        <v>0</v>
      </c>
      <c r="F251" s="569">
        <v>0</v>
      </c>
      <c r="G251" s="569">
        <v>0</v>
      </c>
      <c r="H251" s="569">
        <v>0</v>
      </c>
      <c r="I251" s="569">
        <v>0</v>
      </c>
      <c r="J251" s="569">
        <v>0</v>
      </c>
      <c r="K251" s="569">
        <v>0</v>
      </c>
      <c r="L251" s="570"/>
      <c r="M251" s="571"/>
    </row>
    <row r="252" spans="1:13" ht="14.25" customHeight="1" thickBot="1">
      <c r="A252" s="755"/>
      <c r="B252" s="566" t="s">
        <v>233</v>
      </c>
      <c r="C252" s="572"/>
      <c r="D252" s="573">
        <v>0</v>
      </c>
      <c r="E252" s="574">
        <v>0</v>
      </c>
      <c r="F252" s="574">
        <v>0</v>
      </c>
      <c r="G252" s="574">
        <v>0</v>
      </c>
      <c r="H252" s="574">
        <v>0</v>
      </c>
      <c r="I252" s="574">
        <v>0</v>
      </c>
      <c r="J252" s="574">
        <v>0</v>
      </c>
      <c r="K252" s="575"/>
      <c r="L252" s="576"/>
      <c r="M252" s="577"/>
    </row>
    <row r="253" spans="1:13" ht="14.25" customHeight="1" thickBot="1">
      <c r="A253" s="755" t="s">
        <v>281</v>
      </c>
      <c r="B253" s="578" t="s">
        <v>229</v>
      </c>
      <c r="C253" s="579"/>
      <c r="D253" s="580">
        <v>27.9</v>
      </c>
      <c r="E253" s="581">
        <v>4.2</v>
      </c>
      <c r="F253" s="581">
        <v>1.3</v>
      </c>
      <c r="G253" s="581">
        <v>1.4</v>
      </c>
      <c r="H253" s="581">
        <v>4.3</v>
      </c>
      <c r="I253" s="581">
        <v>3.7</v>
      </c>
      <c r="J253" s="581">
        <v>21.9</v>
      </c>
      <c r="K253" s="581">
        <v>50.5</v>
      </c>
      <c r="L253" s="582"/>
      <c r="M253" s="583"/>
    </row>
    <row r="254" spans="1:13" ht="14.25" customHeight="1" thickBot="1">
      <c r="A254" s="755"/>
      <c r="B254" s="566" t="s">
        <v>230</v>
      </c>
      <c r="C254" s="584">
        <v>144</v>
      </c>
      <c r="D254" s="568">
        <v>116.1</v>
      </c>
      <c r="E254" s="569">
        <v>111.9</v>
      </c>
      <c r="F254" s="569">
        <v>110.6</v>
      </c>
      <c r="G254" s="569">
        <v>109.2</v>
      </c>
      <c r="H254" s="569">
        <v>104.9</v>
      </c>
      <c r="I254" s="569">
        <v>101.2</v>
      </c>
      <c r="J254" s="569">
        <v>79.3</v>
      </c>
      <c r="K254" s="569">
        <v>28.8</v>
      </c>
      <c r="L254" s="570"/>
      <c r="M254" s="571"/>
    </row>
    <row r="255" spans="1:13" ht="14.25" customHeight="1" thickBot="1">
      <c r="A255" s="755"/>
      <c r="B255" s="566" t="s">
        <v>231</v>
      </c>
      <c r="C255" s="572"/>
      <c r="D255" s="568">
        <v>0</v>
      </c>
      <c r="E255" s="569">
        <v>0</v>
      </c>
      <c r="F255" s="569">
        <v>0</v>
      </c>
      <c r="G255" s="569">
        <v>0</v>
      </c>
      <c r="H255" s="569">
        <v>0</v>
      </c>
      <c r="I255" s="569">
        <v>0</v>
      </c>
      <c r="J255" s="569">
        <v>0</v>
      </c>
      <c r="K255" s="569">
        <v>0</v>
      </c>
      <c r="L255" s="570"/>
      <c r="M255" s="571"/>
    </row>
    <row r="256" spans="1:13" ht="14.25" customHeight="1" thickBot="1">
      <c r="A256" s="755"/>
      <c r="B256" s="566" t="s">
        <v>232</v>
      </c>
      <c r="C256" s="572"/>
      <c r="D256" s="568">
        <v>0</v>
      </c>
      <c r="E256" s="569">
        <v>0</v>
      </c>
      <c r="F256" s="569">
        <v>0</v>
      </c>
      <c r="G256" s="569">
        <v>0</v>
      </c>
      <c r="H256" s="569">
        <v>0</v>
      </c>
      <c r="I256" s="569">
        <v>0</v>
      </c>
      <c r="J256" s="569">
        <v>0</v>
      </c>
      <c r="K256" s="569">
        <v>0</v>
      </c>
      <c r="L256" s="570"/>
      <c r="M256" s="571"/>
    </row>
    <row r="257" spans="1:13" ht="14.25" customHeight="1" thickBot="1">
      <c r="A257" s="756"/>
      <c r="B257" s="566" t="s">
        <v>233</v>
      </c>
      <c r="C257" s="572"/>
      <c r="D257" s="568">
        <v>0</v>
      </c>
      <c r="E257" s="569">
        <v>0</v>
      </c>
      <c r="F257" s="569">
        <v>0</v>
      </c>
      <c r="G257" s="569">
        <v>0</v>
      </c>
      <c r="H257" s="569">
        <v>0</v>
      </c>
      <c r="I257" s="569">
        <v>0</v>
      </c>
      <c r="J257" s="569">
        <v>0</v>
      </c>
      <c r="K257" s="610"/>
      <c r="L257" s="611"/>
      <c r="M257" s="612"/>
    </row>
    <row r="258" spans="1:13" ht="14.25" customHeight="1" thickTop="1">
      <c r="A258" s="635"/>
      <c r="B258" s="636"/>
      <c r="C258" s="637"/>
      <c r="D258" s="638"/>
      <c r="E258" s="638"/>
      <c r="F258" s="638"/>
      <c r="G258" s="638"/>
      <c r="H258" s="638"/>
      <c r="I258" s="638"/>
      <c r="J258" s="638"/>
      <c r="K258" s="639"/>
      <c r="L258" s="639"/>
      <c r="M258" s="639"/>
    </row>
    <row r="259" spans="1:13" ht="9" customHeight="1" thickBot="1">
      <c r="A259" s="630"/>
      <c r="B259" s="631"/>
      <c r="C259" s="632"/>
      <c r="D259" s="633"/>
      <c r="E259" s="633"/>
      <c r="F259" s="633"/>
      <c r="G259" s="633"/>
      <c r="H259" s="633"/>
      <c r="I259" s="633"/>
      <c r="J259" s="633"/>
      <c r="K259" s="634"/>
      <c r="L259" s="634"/>
      <c r="M259" s="634"/>
    </row>
    <row r="260" spans="1:13" ht="14.25" customHeight="1" thickBot="1" thickTop="1">
      <c r="A260" s="757" t="s">
        <v>282</v>
      </c>
      <c r="B260" s="566" t="s">
        <v>229</v>
      </c>
      <c r="C260" s="572"/>
      <c r="D260" s="568">
        <v>8</v>
      </c>
      <c r="E260" s="569">
        <v>9.7</v>
      </c>
      <c r="F260" s="569">
        <v>9.5</v>
      </c>
      <c r="G260" s="569">
        <v>10.3</v>
      </c>
      <c r="H260" s="569">
        <v>5.1</v>
      </c>
      <c r="I260" s="569">
        <v>4.8</v>
      </c>
      <c r="J260" s="569">
        <v>5</v>
      </c>
      <c r="K260" s="569">
        <v>5.8</v>
      </c>
      <c r="L260" s="570"/>
      <c r="M260" s="571"/>
    </row>
    <row r="261" spans="1:13" ht="14.25" customHeight="1" thickBot="1">
      <c r="A261" s="755"/>
      <c r="B261" s="566" t="s">
        <v>230</v>
      </c>
      <c r="C261" s="567">
        <v>53.9</v>
      </c>
      <c r="D261" s="568">
        <v>45.9</v>
      </c>
      <c r="E261" s="569">
        <v>36.2</v>
      </c>
      <c r="F261" s="569">
        <v>26.7</v>
      </c>
      <c r="G261" s="569">
        <v>16.4</v>
      </c>
      <c r="H261" s="569">
        <v>11.3</v>
      </c>
      <c r="I261" s="569">
        <v>6.5</v>
      </c>
      <c r="J261" s="569">
        <v>1.5</v>
      </c>
      <c r="K261" s="569">
        <v>0</v>
      </c>
      <c r="L261" s="570"/>
      <c r="M261" s="571"/>
    </row>
    <row r="262" spans="1:13" ht="14.25" customHeight="1" thickBot="1">
      <c r="A262" s="755"/>
      <c r="B262" s="566" t="s">
        <v>231</v>
      </c>
      <c r="C262" s="572"/>
      <c r="D262" s="568">
        <v>0</v>
      </c>
      <c r="E262" s="569">
        <v>0</v>
      </c>
      <c r="F262" s="569">
        <v>0</v>
      </c>
      <c r="G262" s="569">
        <v>0</v>
      </c>
      <c r="H262" s="569">
        <v>0</v>
      </c>
      <c r="I262" s="569">
        <v>0</v>
      </c>
      <c r="J262" s="569">
        <v>0</v>
      </c>
      <c r="K262" s="569">
        <v>4.3</v>
      </c>
      <c r="L262" s="570"/>
      <c r="M262" s="571"/>
    </row>
    <row r="263" spans="1:13" ht="14.25" customHeight="1" thickBot="1">
      <c r="A263" s="755"/>
      <c r="B263" s="566" t="s">
        <v>232</v>
      </c>
      <c r="C263" s="572"/>
      <c r="D263" s="568">
        <v>0</v>
      </c>
      <c r="E263" s="569">
        <v>0</v>
      </c>
      <c r="F263" s="569">
        <v>0</v>
      </c>
      <c r="G263" s="569">
        <v>0</v>
      </c>
      <c r="H263" s="569">
        <v>0</v>
      </c>
      <c r="I263" s="569">
        <v>0</v>
      </c>
      <c r="J263" s="569">
        <v>0</v>
      </c>
      <c r="K263" s="569">
        <v>4.3</v>
      </c>
      <c r="L263" s="570"/>
      <c r="M263" s="571"/>
    </row>
    <row r="264" spans="1:13" ht="14.25" customHeight="1" thickBot="1">
      <c r="A264" s="755"/>
      <c r="B264" s="566" t="s">
        <v>233</v>
      </c>
      <c r="C264" s="572"/>
      <c r="D264" s="573">
        <v>4.3</v>
      </c>
      <c r="E264" s="574">
        <v>0</v>
      </c>
      <c r="F264" s="574">
        <v>0</v>
      </c>
      <c r="G264" s="574">
        <v>0</v>
      </c>
      <c r="H264" s="574">
        <v>0</v>
      </c>
      <c r="I264" s="574">
        <v>0</v>
      </c>
      <c r="J264" s="574">
        <v>0</v>
      </c>
      <c r="K264" s="575"/>
      <c r="L264" s="576"/>
      <c r="M264" s="577"/>
    </row>
    <row r="265" spans="1:13" ht="14.25" customHeight="1" thickBot="1">
      <c r="A265" s="755" t="s">
        <v>283</v>
      </c>
      <c r="B265" s="578" t="s">
        <v>229</v>
      </c>
      <c r="C265" s="579"/>
      <c r="D265" s="580">
        <v>1.8</v>
      </c>
      <c r="E265" s="581">
        <v>2.3</v>
      </c>
      <c r="F265" s="581">
        <v>2.3</v>
      </c>
      <c r="G265" s="581">
        <v>2.8</v>
      </c>
      <c r="H265" s="581">
        <v>0.8</v>
      </c>
      <c r="I265" s="581">
        <v>0.3</v>
      </c>
      <c r="J265" s="581">
        <v>0.8</v>
      </c>
      <c r="K265" s="581">
        <v>1.4</v>
      </c>
      <c r="L265" s="582"/>
      <c r="M265" s="583"/>
    </row>
    <row r="266" spans="1:13" ht="14.25" customHeight="1" thickBot="1">
      <c r="A266" s="755"/>
      <c r="B266" s="566" t="s">
        <v>230</v>
      </c>
      <c r="C266" s="584">
        <v>53</v>
      </c>
      <c r="D266" s="568">
        <v>51.2</v>
      </c>
      <c r="E266" s="569">
        <v>48.9</v>
      </c>
      <c r="F266" s="569">
        <v>46.6</v>
      </c>
      <c r="G266" s="569">
        <v>43.8</v>
      </c>
      <c r="H266" s="569">
        <v>43</v>
      </c>
      <c r="I266" s="569">
        <v>42.7</v>
      </c>
      <c r="J266" s="569">
        <v>41.9</v>
      </c>
      <c r="K266" s="569">
        <v>40.5</v>
      </c>
      <c r="L266" s="570"/>
      <c r="M266" s="571"/>
    </row>
    <row r="267" spans="1:13" ht="14.25" customHeight="1" thickBot="1">
      <c r="A267" s="755"/>
      <c r="B267" s="566" t="s">
        <v>231</v>
      </c>
      <c r="C267" s="572"/>
      <c r="D267" s="568">
        <v>0</v>
      </c>
      <c r="E267" s="569">
        <v>0</v>
      </c>
      <c r="F267" s="569">
        <v>0</v>
      </c>
      <c r="G267" s="569">
        <v>0</v>
      </c>
      <c r="H267" s="569">
        <v>0</v>
      </c>
      <c r="I267" s="569">
        <v>0</v>
      </c>
      <c r="J267" s="569">
        <v>0</v>
      </c>
      <c r="K267" s="569">
        <v>0</v>
      </c>
      <c r="L267" s="570"/>
      <c r="M267" s="571"/>
    </row>
    <row r="268" spans="1:13" ht="14.25" customHeight="1" thickBot="1">
      <c r="A268" s="755"/>
      <c r="B268" s="566" t="s">
        <v>232</v>
      </c>
      <c r="C268" s="572"/>
      <c r="D268" s="568">
        <v>0</v>
      </c>
      <c r="E268" s="569">
        <v>0</v>
      </c>
      <c r="F268" s="569">
        <v>0</v>
      </c>
      <c r="G268" s="569">
        <v>0</v>
      </c>
      <c r="H268" s="569">
        <v>0</v>
      </c>
      <c r="I268" s="569">
        <v>0</v>
      </c>
      <c r="J268" s="569">
        <v>0</v>
      </c>
      <c r="K268" s="569">
        <v>0</v>
      </c>
      <c r="L268" s="570"/>
      <c r="M268" s="571"/>
    </row>
    <row r="269" spans="1:13" ht="14.25" customHeight="1" thickBot="1">
      <c r="A269" s="755"/>
      <c r="B269" s="585" t="s">
        <v>233</v>
      </c>
      <c r="C269" s="572"/>
      <c r="D269" s="573">
        <v>0</v>
      </c>
      <c r="E269" s="574">
        <v>0</v>
      </c>
      <c r="F269" s="574">
        <v>0</v>
      </c>
      <c r="G269" s="574">
        <v>0</v>
      </c>
      <c r="H269" s="574">
        <v>0</v>
      </c>
      <c r="I269" s="574">
        <v>0</v>
      </c>
      <c r="J269" s="574">
        <v>0</v>
      </c>
      <c r="K269" s="575"/>
      <c r="L269" s="576"/>
      <c r="M269" s="577"/>
    </row>
    <row r="270" spans="1:13" ht="14.25" customHeight="1" thickBot="1">
      <c r="A270" s="755" t="s">
        <v>284</v>
      </c>
      <c r="B270" s="578" t="s">
        <v>229</v>
      </c>
      <c r="C270" s="579"/>
      <c r="D270" s="580">
        <v>98.6</v>
      </c>
      <c r="E270" s="581">
        <v>103</v>
      </c>
      <c r="F270" s="581">
        <v>105.4</v>
      </c>
      <c r="G270" s="581">
        <v>106</v>
      </c>
      <c r="H270" s="581">
        <v>114.9</v>
      </c>
      <c r="I270" s="581">
        <v>116.1</v>
      </c>
      <c r="J270" s="581">
        <v>107.6</v>
      </c>
      <c r="K270" s="581">
        <v>125.8</v>
      </c>
      <c r="L270" s="582"/>
      <c r="M270" s="583"/>
    </row>
    <row r="271" spans="1:13" ht="14.25" customHeight="1" thickBot="1">
      <c r="A271" s="755"/>
      <c r="B271" s="566" t="s">
        <v>230</v>
      </c>
      <c r="C271" s="567">
        <v>475.3</v>
      </c>
      <c r="D271" s="568">
        <v>376.7</v>
      </c>
      <c r="E271" s="569">
        <v>273.7</v>
      </c>
      <c r="F271" s="569">
        <v>1668.3</v>
      </c>
      <c r="G271" s="569">
        <v>1562.3</v>
      </c>
      <c r="H271" s="569">
        <v>1447.4</v>
      </c>
      <c r="I271" s="569">
        <v>1331.3</v>
      </c>
      <c r="J271" s="569">
        <v>1223.7</v>
      </c>
      <c r="K271" s="569">
        <v>1097.9</v>
      </c>
      <c r="L271" s="570"/>
      <c r="M271" s="571"/>
    </row>
    <row r="272" spans="1:13" ht="14.25" customHeight="1" thickBot="1">
      <c r="A272" s="755"/>
      <c r="B272" s="566" t="s">
        <v>231</v>
      </c>
      <c r="C272" s="572"/>
      <c r="D272" s="568">
        <v>0</v>
      </c>
      <c r="E272" s="569">
        <v>0</v>
      </c>
      <c r="F272" s="589">
        <v>1500</v>
      </c>
      <c r="G272" s="569">
        <v>0</v>
      </c>
      <c r="H272" s="569">
        <v>0</v>
      </c>
      <c r="I272" s="569">
        <v>0</v>
      </c>
      <c r="J272" s="569">
        <v>0</v>
      </c>
      <c r="K272" s="569">
        <v>0</v>
      </c>
      <c r="L272" s="570"/>
      <c r="M272" s="571"/>
    </row>
    <row r="273" spans="1:13" ht="14.25" customHeight="1" thickBot="1">
      <c r="A273" s="755"/>
      <c r="B273" s="566" t="s">
        <v>232</v>
      </c>
      <c r="C273" s="572"/>
      <c r="D273" s="568">
        <v>0</v>
      </c>
      <c r="E273" s="569">
        <v>0</v>
      </c>
      <c r="F273" s="569">
        <v>0</v>
      </c>
      <c r="G273" s="569">
        <v>0</v>
      </c>
      <c r="H273" s="569">
        <v>0</v>
      </c>
      <c r="I273" s="569">
        <v>0</v>
      </c>
      <c r="J273" s="569">
        <v>0</v>
      </c>
      <c r="K273" s="569">
        <v>0</v>
      </c>
      <c r="L273" s="570"/>
      <c r="M273" s="571"/>
    </row>
    <row r="274" spans="1:13" ht="14.25" customHeight="1" thickBot="1">
      <c r="A274" s="755"/>
      <c r="B274" s="585" t="s">
        <v>233</v>
      </c>
      <c r="C274" s="572"/>
      <c r="D274" s="573">
        <v>0</v>
      </c>
      <c r="E274" s="574">
        <v>0</v>
      </c>
      <c r="F274" s="574">
        <v>0</v>
      </c>
      <c r="G274" s="574">
        <v>0</v>
      </c>
      <c r="H274" s="574">
        <v>0</v>
      </c>
      <c r="I274" s="574">
        <v>0</v>
      </c>
      <c r="J274" s="574">
        <v>0</v>
      </c>
      <c r="K274" s="575"/>
      <c r="L274" s="576"/>
      <c r="M274" s="577"/>
    </row>
    <row r="275" spans="1:13" ht="14.25" customHeight="1" thickBot="1">
      <c r="A275" s="755" t="s">
        <v>285</v>
      </c>
      <c r="B275" s="578" t="s">
        <v>229</v>
      </c>
      <c r="C275" s="579"/>
      <c r="D275" s="580">
        <v>31.6</v>
      </c>
      <c r="E275" s="581">
        <v>33.6</v>
      </c>
      <c r="F275" s="581">
        <v>34.4</v>
      </c>
      <c r="G275" s="581">
        <v>35.1</v>
      </c>
      <c r="H275" s="581">
        <v>35.8</v>
      </c>
      <c r="I275" s="581">
        <v>35.9</v>
      </c>
      <c r="J275" s="581">
        <v>33.5</v>
      </c>
      <c r="K275" s="581">
        <v>39.5</v>
      </c>
      <c r="L275" s="582"/>
      <c r="M275" s="583"/>
    </row>
    <row r="276" spans="1:13" ht="14.25" customHeight="1" thickBot="1">
      <c r="A276" s="755"/>
      <c r="B276" s="566" t="s">
        <v>230</v>
      </c>
      <c r="C276" s="567">
        <v>750.5</v>
      </c>
      <c r="D276" s="568">
        <v>718.9</v>
      </c>
      <c r="E276" s="569">
        <v>685.3</v>
      </c>
      <c r="F276" s="569">
        <v>650.9</v>
      </c>
      <c r="G276" s="569">
        <v>615.8</v>
      </c>
      <c r="H276" s="569">
        <v>580</v>
      </c>
      <c r="I276" s="569">
        <v>544.1</v>
      </c>
      <c r="J276" s="569">
        <v>510.6</v>
      </c>
      <c r="K276" s="569">
        <v>471.1</v>
      </c>
      <c r="L276" s="570"/>
      <c r="M276" s="571"/>
    </row>
    <row r="277" spans="1:13" ht="14.25" customHeight="1" thickBot="1">
      <c r="A277" s="755"/>
      <c r="B277" s="566" t="s">
        <v>231</v>
      </c>
      <c r="C277" s="572"/>
      <c r="D277" s="568">
        <v>0</v>
      </c>
      <c r="E277" s="569">
        <v>0</v>
      </c>
      <c r="F277" s="569">
        <v>0</v>
      </c>
      <c r="G277" s="569">
        <v>0</v>
      </c>
      <c r="H277" s="569">
        <v>0</v>
      </c>
      <c r="I277" s="569">
        <v>0</v>
      </c>
      <c r="J277" s="569">
        <v>0</v>
      </c>
      <c r="K277" s="569">
        <v>0</v>
      </c>
      <c r="L277" s="570"/>
      <c r="M277" s="571"/>
    </row>
    <row r="278" spans="1:13" ht="14.25" customHeight="1" thickBot="1">
      <c r="A278" s="755"/>
      <c r="B278" s="566" t="s">
        <v>232</v>
      </c>
      <c r="C278" s="572"/>
      <c r="D278" s="568">
        <v>0</v>
      </c>
      <c r="E278" s="569">
        <v>0</v>
      </c>
      <c r="F278" s="569">
        <v>0</v>
      </c>
      <c r="G278" s="569">
        <v>0</v>
      </c>
      <c r="H278" s="569">
        <v>0</v>
      </c>
      <c r="I278" s="569">
        <v>0</v>
      </c>
      <c r="J278" s="569">
        <v>0</v>
      </c>
      <c r="K278" s="569">
        <v>0</v>
      </c>
      <c r="L278" s="570"/>
      <c r="M278" s="571"/>
    </row>
    <row r="279" spans="1:13" ht="14.25" customHeight="1" thickBot="1">
      <c r="A279" s="755"/>
      <c r="B279" s="566" t="s">
        <v>233</v>
      </c>
      <c r="C279" s="572"/>
      <c r="D279" s="573">
        <v>0</v>
      </c>
      <c r="E279" s="574">
        <v>0</v>
      </c>
      <c r="F279" s="574">
        <v>0</v>
      </c>
      <c r="G279" s="574">
        <v>0</v>
      </c>
      <c r="H279" s="574">
        <v>0</v>
      </c>
      <c r="I279" s="574">
        <v>0</v>
      </c>
      <c r="J279" s="574">
        <v>0</v>
      </c>
      <c r="K279" s="575"/>
      <c r="L279" s="576"/>
      <c r="M279" s="577"/>
    </row>
    <row r="280" spans="1:13" ht="14.25" customHeight="1" thickBot="1">
      <c r="A280" s="755" t="s">
        <v>286</v>
      </c>
      <c r="B280" s="578" t="s">
        <v>229</v>
      </c>
      <c r="C280" s="579"/>
      <c r="D280" s="580">
        <v>13</v>
      </c>
      <c r="E280" s="581">
        <v>13.6</v>
      </c>
      <c r="F280" s="581">
        <v>13.9</v>
      </c>
      <c r="G280" s="581">
        <v>14</v>
      </c>
      <c r="H280" s="581">
        <v>15.2</v>
      </c>
      <c r="I280" s="581">
        <v>15.4</v>
      </c>
      <c r="J280" s="581">
        <v>14.2</v>
      </c>
      <c r="K280" s="581">
        <v>16.7</v>
      </c>
      <c r="L280" s="582"/>
      <c r="M280" s="583"/>
    </row>
    <row r="281" spans="1:13" ht="14.25" customHeight="1" thickBot="1">
      <c r="A281" s="755"/>
      <c r="B281" s="566" t="s">
        <v>230</v>
      </c>
      <c r="C281" s="567">
        <v>159.2</v>
      </c>
      <c r="D281" s="568">
        <v>146.2</v>
      </c>
      <c r="E281" s="569">
        <v>132.6</v>
      </c>
      <c r="F281" s="569">
        <v>118.7</v>
      </c>
      <c r="G281" s="569">
        <v>104.7</v>
      </c>
      <c r="H281" s="569">
        <v>89.5</v>
      </c>
      <c r="I281" s="569">
        <v>74.1</v>
      </c>
      <c r="J281" s="569">
        <v>59.9</v>
      </c>
      <c r="K281" s="569">
        <v>43.2</v>
      </c>
      <c r="L281" s="570"/>
      <c r="M281" s="571"/>
    </row>
    <row r="282" spans="1:13" ht="14.25" customHeight="1" thickBot="1">
      <c r="A282" s="755"/>
      <c r="B282" s="566" t="s">
        <v>231</v>
      </c>
      <c r="C282" s="572"/>
      <c r="D282" s="568">
        <v>0</v>
      </c>
      <c r="E282" s="569">
        <v>0</v>
      </c>
      <c r="F282" s="569">
        <v>0</v>
      </c>
      <c r="G282" s="569">
        <v>0</v>
      </c>
      <c r="H282" s="569">
        <v>0</v>
      </c>
      <c r="I282" s="569">
        <v>0</v>
      </c>
      <c r="J282" s="569">
        <v>0</v>
      </c>
      <c r="K282" s="569">
        <v>0</v>
      </c>
      <c r="L282" s="570"/>
      <c r="M282" s="571"/>
    </row>
    <row r="283" spans="1:13" ht="14.25" customHeight="1" thickBot="1">
      <c r="A283" s="755"/>
      <c r="B283" s="566" t="s">
        <v>232</v>
      </c>
      <c r="C283" s="572"/>
      <c r="D283" s="568">
        <v>0</v>
      </c>
      <c r="E283" s="569">
        <v>0</v>
      </c>
      <c r="F283" s="569">
        <v>0</v>
      </c>
      <c r="G283" s="569">
        <v>0</v>
      </c>
      <c r="H283" s="569">
        <v>0</v>
      </c>
      <c r="I283" s="569">
        <v>0</v>
      </c>
      <c r="J283" s="569">
        <v>0</v>
      </c>
      <c r="K283" s="569">
        <v>0</v>
      </c>
      <c r="L283" s="570"/>
      <c r="M283" s="571"/>
    </row>
    <row r="284" spans="1:13" ht="14.25" customHeight="1" thickBot="1">
      <c r="A284" s="755"/>
      <c r="B284" s="585" t="s">
        <v>233</v>
      </c>
      <c r="C284" s="572"/>
      <c r="D284" s="573">
        <v>0</v>
      </c>
      <c r="E284" s="574">
        <v>0</v>
      </c>
      <c r="F284" s="574">
        <v>0</v>
      </c>
      <c r="G284" s="574">
        <v>0</v>
      </c>
      <c r="H284" s="574">
        <v>0</v>
      </c>
      <c r="I284" s="574">
        <v>0</v>
      </c>
      <c r="J284" s="574">
        <v>0</v>
      </c>
      <c r="K284" s="575"/>
      <c r="L284" s="576"/>
      <c r="M284" s="577"/>
    </row>
    <row r="285" spans="1:13" ht="14.25" customHeight="1" thickBot="1">
      <c r="A285" s="755" t="s">
        <v>287</v>
      </c>
      <c r="B285" s="578" t="s">
        <v>229</v>
      </c>
      <c r="C285" s="579"/>
      <c r="D285" s="580">
        <v>0.4</v>
      </c>
      <c r="E285" s="581">
        <v>0.3</v>
      </c>
      <c r="F285" s="581">
        <v>0.2</v>
      </c>
      <c r="G285" s="581">
        <v>0.3</v>
      </c>
      <c r="H285" s="581">
        <v>0.3</v>
      </c>
      <c r="I285" s="581">
        <v>0.3</v>
      </c>
      <c r="J285" s="581">
        <v>0.3</v>
      </c>
      <c r="K285" s="581">
        <v>0.4</v>
      </c>
      <c r="L285" s="582"/>
      <c r="M285" s="583"/>
    </row>
    <row r="286" spans="1:13" ht="14.25" customHeight="1" thickBot="1">
      <c r="A286" s="755"/>
      <c r="B286" s="566" t="s">
        <v>230</v>
      </c>
      <c r="C286" s="567">
        <v>70.7</v>
      </c>
      <c r="D286" s="568">
        <v>70.3</v>
      </c>
      <c r="E286" s="569">
        <v>70</v>
      </c>
      <c r="F286" s="569">
        <v>69.8</v>
      </c>
      <c r="G286" s="569">
        <v>69.5</v>
      </c>
      <c r="H286" s="569">
        <v>69.2</v>
      </c>
      <c r="I286" s="569">
        <v>68.9</v>
      </c>
      <c r="J286" s="569">
        <v>68.6</v>
      </c>
      <c r="K286" s="569">
        <v>68.2</v>
      </c>
      <c r="L286" s="570"/>
      <c r="M286" s="571"/>
    </row>
    <row r="287" spans="1:13" ht="14.25" customHeight="1" thickBot="1">
      <c r="A287" s="755"/>
      <c r="B287" s="566" t="s">
        <v>231</v>
      </c>
      <c r="C287" s="572"/>
      <c r="D287" s="568">
        <v>0</v>
      </c>
      <c r="E287" s="569">
        <v>0</v>
      </c>
      <c r="F287" s="569">
        <v>0</v>
      </c>
      <c r="G287" s="569">
        <v>0</v>
      </c>
      <c r="H287" s="569">
        <v>0</v>
      </c>
      <c r="I287" s="569">
        <v>0</v>
      </c>
      <c r="J287" s="569">
        <v>0</v>
      </c>
      <c r="K287" s="569">
        <v>0</v>
      </c>
      <c r="L287" s="570"/>
      <c r="M287" s="571"/>
    </row>
    <row r="288" spans="1:13" ht="14.25" customHeight="1" thickBot="1">
      <c r="A288" s="755"/>
      <c r="B288" s="566" t="s">
        <v>232</v>
      </c>
      <c r="C288" s="572"/>
      <c r="D288" s="568">
        <v>0</v>
      </c>
      <c r="E288" s="569">
        <v>0</v>
      </c>
      <c r="F288" s="569">
        <v>0</v>
      </c>
      <c r="G288" s="569">
        <v>0</v>
      </c>
      <c r="H288" s="569">
        <v>0</v>
      </c>
      <c r="I288" s="569">
        <v>0</v>
      </c>
      <c r="J288" s="569">
        <v>0</v>
      </c>
      <c r="K288" s="569">
        <v>0</v>
      </c>
      <c r="L288" s="570"/>
      <c r="M288" s="571"/>
    </row>
    <row r="289" spans="1:13" ht="14.25" customHeight="1" thickBot="1">
      <c r="A289" s="755"/>
      <c r="B289" s="566" t="s">
        <v>233</v>
      </c>
      <c r="C289" s="572"/>
      <c r="D289" s="573">
        <v>0</v>
      </c>
      <c r="E289" s="574">
        <v>0</v>
      </c>
      <c r="F289" s="574">
        <v>0</v>
      </c>
      <c r="G289" s="574">
        <v>0</v>
      </c>
      <c r="H289" s="574">
        <v>0</v>
      </c>
      <c r="I289" s="574">
        <v>0</v>
      </c>
      <c r="J289" s="574">
        <v>0</v>
      </c>
      <c r="K289" s="575"/>
      <c r="L289" s="576"/>
      <c r="M289" s="577"/>
    </row>
    <row r="290" spans="1:13" ht="14.25" customHeight="1" thickBot="1">
      <c r="A290" s="755" t="s">
        <v>288</v>
      </c>
      <c r="B290" s="578" t="s">
        <v>229</v>
      </c>
      <c r="C290" s="579"/>
      <c r="D290" s="580">
        <v>2.6</v>
      </c>
      <c r="E290" s="581">
        <v>3</v>
      </c>
      <c r="F290" s="581">
        <v>2.9</v>
      </c>
      <c r="G290" s="581">
        <v>2.9</v>
      </c>
      <c r="H290" s="581">
        <v>1.9</v>
      </c>
      <c r="I290" s="581">
        <v>1.9</v>
      </c>
      <c r="J290" s="581">
        <v>1.9</v>
      </c>
      <c r="K290" s="581">
        <v>1.9</v>
      </c>
      <c r="L290" s="582"/>
      <c r="M290" s="583"/>
    </row>
    <row r="291" spans="1:13" ht="14.25" customHeight="1" thickBot="1">
      <c r="A291" s="755"/>
      <c r="B291" s="566" t="s">
        <v>230</v>
      </c>
      <c r="C291" s="567">
        <v>17.3</v>
      </c>
      <c r="D291" s="568">
        <v>14.7</v>
      </c>
      <c r="E291" s="569">
        <v>11.7</v>
      </c>
      <c r="F291" s="569">
        <v>8.8</v>
      </c>
      <c r="G291" s="569">
        <v>5.9</v>
      </c>
      <c r="H291" s="569">
        <v>4</v>
      </c>
      <c r="I291" s="569">
        <v>2.1</v>
      </c>
      <c r="J291" s="569">
        <v>0.2</v>
      </c>
      <c r="K291" s="569">
        <v>0</v>
      </c>
      <c r="L291" s="570"/>
      <c r="M291" s="571"/>
    </row>
    <row r="292" spans="1:13" ht="14.25" customHeight="1" thickBot="1">
      <c r="A292" s="755"/>
      <c r="B292" s="566" t="s">
        <v>231</v>
      </c>
      <c r="C292" s="572"/>
      <c r="D292" s="568">
        <v>0</v>
      </c>
      <c r="E292" s="569">
        <v>0</v>
      </c>
      <c r="F292" s="569">
        <v>0</v>
      </c>
      <c r="G292" s="569">
        <v>0</v>
      </c>
      <c r="H292" s="569">
        <v>0</v>
      </c>
      <c r="I292" s="569">
        <v>0</v>
      </c>
      <c r="J292" s="569">
        <v>0</v>
      </c>
      <c r="K292" s="569">
        <v>1.7</v>
      </c>
      <c r="L292" s="570"/>
      <c r="M292" s="571"/>
    </row>
    <row r="293" spans="1:13" ht="14.25" customHeight="1" thickBot="1">
      <c r="A293" s="755"/>
      <c r="B293" s="566" t="s">
        <v>232</v>
      </c>
      <c r="C293" s="572"/>
      <c r="D293" s="568">
        <v>0</v>
      </c>
      <c r="E293" s="569">
        <v>0</v>
      </c>
      <c r="F293" s="569">
        <v>0</v>
      </c>
      <c r="G293" s="569">
        <v>0</v>
      </c>
      <c r="H293" s="569">
        <v>0</v>
      </c>
      <c r="I293" s="569">
        <v>0</v>
      </c>
      <c r="J293" s="569">
        <v>0</v>
      </c>
      <c r="K293" s="569">
        <v>1.7</v>
      </c>
      <c r="L293" s="570"/>
      <c r="M293" s="571"/>
    </row>
    <row r="294" spans="1:13" ht="14.25" customHeight="1" thickBot="1">
      <c r="A294" s="755"/>
      <c r="B294" s="585" t="s">
        <v>233</v>
      </c>
      <c r="C294" s="572"/>
      <c r="D294" s="573">
        <v>1.7</v>
      </c>
      <c r="E294" s="574">
        <v>0</v>
      </c>
      <c r="F294" s="574">
        <v>0</v>
      </c>
      <c r="G294" s="574">
        <v>0</v>
      </c>
      <c r="H294" s="574">
        <v>0</v>
      </c>
      <c r="I294" s="574">
        <v>0</v>
      </c>
      <c r="J294" s="574">
        <v>0</v>
      </c>
      <c r="K294" s="575"/>
      <c r="L294" s="576"/>
      <c r="M294" s="577"/>
    </row>
    <row r="295" spans="1:13" ht="14.25" customHeight="1" thickBot="1">
      <c r="A295" s="755" t="s">
        <v>289</v>
      </c>
      <c r="B295" s="578" t="s">
        <v>229</v>
      </c>
      <c r="C295" s="579"/>
      <c r="D295" s="580">
        <v>0.1</v>
      </c>
      <c r="E295" s="581">
        <v>0.1</v>
      </c>
      <c r="F295" s="581">
        <v>0.1</v>
      </c>
      <c r="G295" s="581">
        <v>0.1</v>
      </c>
      <c r="H295" s="581">
        <v>0.1</v>
      </c>
      <c r="I295" s="581">
        <v>0.1</v>
      </c>
      <c r="J295" s="581">
        <v>0.1</v>
      </c>
      <c r="K295" s="581">
        <v>0.1</v>
      </c>
      <c r="L295" s="582"/>
      <c r="M295" s="583"/>
    </row>
    <row r="296" spans="1:13" ht="14.25" customHeight="1" thickBot="1">
      <c r="A296" s="755"/>
      <c r="B296" s="566" t="s">
        <v>230</v>
      </c>
      <c r="C296" s="567">
        <v>20.1</v>
      </c>
      <c r="D296" s="568">
        <v>20</v>
      </c>
      <c r="E296" s="569">
        <v>19.9</v>
      </c>
      <c r="F296" s="569">
        <v>19.8</v>
      </c>
      <c r="G296" s="569">
        <v>19.7</v>
      </c>
      <c r="H296" s="569">
        <v>19.6</v>
      </c>
      <c r="I296" s="569">
        <v>19.5</v>
      </c>
      <c r="J296" s="569">
        <v>19.4</v>
      </c>
      <c r="K296" s="569">
        <v>19.3</v>
      </c>
      <c r="L296" s="570"/>
      <c r="M296" s="571"/>
    </row>
    <row r="297" spans="1:13" ht="14.25" customHeight="1" thickBot="1">
      <c r="A297" s="755"/>
      <c r="B297" s="566" t="s">
        <v>231</v>
      </c>
      <c r="C297" s="572"/>
      <c r="D297" s="568">
        <v>0</v>
      </c>
      <c r="E297" s="569">
        <v>0</v>
      </c>
      <c r="F297" s="569">
        <v>0</v>
      </c>
      <c r="G297" s="569">
        <v>0</v>
      </c>
      <c r="H297" s="569">
        <v>0</v>
      </c>
      <c r="I297" s="569">
        <v>0</v>
      </c>
      <c r="J297" s="569">
        <v>0</v>
      </c>
      <c r="K297" s="569">
        <v>0</v>
      </c>
      <c r="L297" s="570"/>
      <c r="M297" s="571"/>
    </row>
    <row r="298" spans="1:13" ht="14.25" customHeight="1" thickBot="1">
      <c r="A298" s="755"/>
      <c r="B298" s="566" t="s">
        <v>232</v>
      </c>
      <c r="C298" s="572"/>
      <c r="D298" s="568">
        <v>0</v>
      </c>
      <c r="E298" s="569">
        <v>0</v>
      </c>
      <c r="F298" s="569">
        <v>0</v>
      </c>
      <c r="G298" s="569">
        <v>0</v>
      </c>
      <c r="H298" s="569">
        <v>0</v>
      </c>
      <c r="I298" s="569">
        <v>0</v>
      </c>
      <c r="J298" s="569">
        <v>0</v>
      </c>
      <c r="K298" s="569">
        <v>0</v>
      </c>
      <c r="L298" s="570"/>
      <c r="M298" s="571"/>
    </row>
    <row r="299" spans="1:13" ht="14.25" customHeight="1" thickBot="1">
      <c r="A299" s="755"/>
      <c r="B299" s="566" t="s">
        <v>233</v>
      </c>
      <c r="C299" s="572"/>
      <c r="D299" s="573">
        <v>0</v>
      </c>
      <c r="E299" s="574">
        <v>0</v>
      </c>
      <c r="F299" s="574">
        <v>0</v>
      </c>
      <c r="G299" s="574">
        <v>0</v>
      </c>
      <c r="H299" s="574">
        <v>0</v>
      </c>
      <c r="I299" s="574">
        <v>0</v>
      </c>
      <c r="J299" s="574">
        <v>0</v>
      </c>
      <c r="K299" s="575"/>
      <c r="L299" s="576"/>
      <c r="M299" s="577"/>
    </row>
    <row r="300" spans="1:13" ht="14.25" customHeight="1" thickBot="1">
      <c r="A300" s="755" t="s">
        <v>290</v>
      </c>
      <c r="B300" s="578" t="s">
        <v>229</v>
      </c>
      <c r="C300" s="587"/>
      <c r="D300" s="580">
        <v>42.2</v>
      </c>
      <c r="E300" s="581">
        <v>48.7</v>
      </c>
      <c r="F300" s="581">
        <v>47.6</v>
      </c>
      <c r="G300" s="581">
        <v>47.6</v>
      </c>
      <c r="H300" s="581">
        <v>30.3</v>
      </c>
      <c r="I300" s="581">
        <v>30.5</v>
      </c>
      <c r="J300" s="581">
        <v>30</v>
      </c>
      <c r="K300" s="581">
        <v>31.2</v>
      </c>
      <c r="L300" s="582"/>
      <c r="M300" s="583"/>
    </row>
    <row r="301" spans="1:13" ht="14.25" customHeight="1" thickBot="1">
      <c r="A301" s="755"/>
      <c r="B301" s="566" t="s">
        <v>230</v>
      </c>
      <c r="C301" s="567">
        <v>143.7</v>
      </c>
      <c r="D301" s="568">
        <v>101.5</v>
      </c>
      <c r="E301" s="569">
        <v>52.8</v>
      </c>
      <c r="F301" s="569">
        <v>255.2</v>
      </c>
      <c r="G301" s="569">
        <v>207.6</v>
      </c>
      <c r="H301" s="569">
        <v>177.3</v>
      </c>
      <c r="I301" s="569">
        <v>146.8</v>
      </c>
      <c r="J301" s="569">
        <v>116.8</v>
      </c>
      <c r="K301" s="569">
        <v>85.59999999999995</v>
      </c>
      <c r="L301" s="570"/>
      <c r="M301" s="571"/>
    </row>
    <row r="302" spans="1:13" ht="14.25" customHeight="1" thickBot="1">
      <c r="A302" s="755"/>
      <c r="B302" s="566" t="s">
        <v>231</v>
      </c>
      <c r="C302" s="588"/>
      <c r="D302" s="568">
        <v>0</v>
      </c>
      <c r="E302" s="569">
        <v>0</v>
      </c>
      <c r="F302" s="589">
        <v>250</v>
      </c>
      <c r="G302" s="569">
        <v>0</v>
      </c>
      <c r="H302" s="569">
        <v>0</v>
      </c>
      <c r="I302" s="569">
        <v>0</v>
      </c>
      <c r="J302" s="569">
        <v>0</v>
      </c>
      <c r="K302" s="569">
        <v>0</v>
      </c>
      <c r="L302" s="570"/>
      <c r="M302" s="571"/>
    </row>
    <row r="303" spans="1:13" ht="14.25" customHeight="1" thickBot="1">
      <c r="A303" s="755"/>
      <c r="B303" s="566" t="s">
        <v>232</v>
      </c>
      <c r="C303" s="588"/>
      <c r="D303" s="568">
        <v>0</v>
      </c>
      <c r="E303" s="569">
        <v>0</v>
      </c>
      <c r="F303" s="569">
        <v>0</v>
      </c>
      <c r="G303" s="569">
        <v>0</v>
      </c>
      <c r="H303" s="569">
        <v>0</v>
      </c>
      <c r="I303" s="569">
        <v>0</v>
      </c>
      <c r="J303" s="569">
        <v>0</v>
      </c>
      <c r="K303" s="569">
        <v>0</v>
      </c>
      <c r="L303" s="570"/>
      <c r="M303" s="571"/>
    </row>
    <row r="304" spans="1:13" ht="14.25" customHeight="1" thickBot="1">
      <c r="A304" s="755"/>
      <c r="B304" s="585" t="s">
        <v>233</v>
      </c>
      <c r="C304" s="588"/>
      <c r="D304" s="573">
        <v>0</v>
      </c>
      <c r="E304" s="574">
        <v>0</v>
      </c>
      <c r="F304" s="574">
        <v>0</v>
      </c>
      <c r="G304" s="574">
        <v>0</v>
      </c>
      <c r="H304" s="574">
        <v>0</v>
      </c>
      <c r="I304" s="574">
        <v>0</v>
      </c>
      <c r="J304" s="574">
        <v>0</v>
      </c>
      <c r="K304" s="575"/>
      <c r="L304" s="576"/>
      <c r="M304" s="577"/>
    </row>
    <row r="305" spans="1:13" ht="14.25" customHeight="1" thickBot="1">
      <c r="A305" s="755" t="s">
        <v>291</v>
      </c>
      <c r="B305" s="578" t="s">
        <v>229</v>
      </c>
      <c r="C305" s="579"/>
      <c r="D305" s="580">
        <v>21</v>
      </c>
      <c r="E305" s="581">
        <v>8.8</v>
      </c>
      <c r="F305" s="581">
        <v>7.1</v>
      </c>
      <c r="G305" s="581">
        <v>18.1</v>
      </c>
      <c r="H305" s="581">
        <v>20</v>
      </c>
      <c r="I305" s="581">
        <v>28.1</v>
      </c>
      <c r="J305" s="581">
        <v>25.6</v>
      </c>
      <c r="K305" s="581">
        <v>37.2</v>
      </c>
      <c r="L305" s="582"/>
      <c r="M305" s="583"/>
    </row>
    <row r="306" spans="1:13" ht="14.25" customHeight="1" thickBot="1">
      <c r="A306" s="755"/>
      <c r="B306" s="566" t="s">
        <v>230</v>
      </c>
      <c r="C306" s="567">
        <v>193.2</v>
      </c>
      <c r="D306" s="568">
        <v>172.2</v>
      </c>
      <c r="E306" s="569">
        <v>163.4</v>
      </c>
      <c r="F306" s="569">
        <v>156.3</v>
      </c>
      <c r="G306" s="569">
        <v>138.2</v>
      </c>
      <c r="H306" s="569">
        <v>118.2</v>
      </c>
      <c r="I306" s="569">
        <v>90.1</v>
      </c>
      <c r="J306" s="569">
        <v>64.5</v>
      </c>
      <c r="K306" s="569">
        <v>27.3</v>
      </c>
      <c r="L306" s="570"/>
      <c r="M306" s="571"/>
    </row>
    <row r="307" spans="1:13" ht="14.25" customHeight="1" thickBot="1">
      <c r="A307" s="755"/>
      <c r="B307" s="566" t="s">
        <v>231</v>
      </c>
      <c r="C307" s="572"/>
      <c r="D307" s="568">
        <v>0</v>
      </c>
      <c r="E307" s="569">
        <v>0</v>
      </c>
      <c r="F307" s="569">
        <v>0</v>
      </c>
      <c r="G307" s="569">
        <v>0</v>
      </c>
      <c r="H307" s="569">
        <v>0</v>
      </c>
      <c r="I307" s="569">
        <v>0</v>
      </c>
      <c r="J307" s="569">
        <v>0</v>
      </c>
      <c r="K307" s="569">
        <v>0</v>
      </c>
      <c r="L307" s="570"/>
      <c r="M307" s="571"/>
    </row>
    <row r="308" spans="1:13" ht="14.25" customHeight="1" thickBot="1">
      <c r="A308" s="755"/>
      <c r="B308" s="566" t="s">
        <v>232</v>
      </c>
      <c r="C308" s="572"/>
      <c r="D308" s="568">
        <v>0</v>
      </c>
      <c r="E308" s="569">
        <v>0</v>
      </c>
      <c r="F308" s="569">
        <v>0</v>
      </c>
      <c r="G308" s="569">
        <v>0</v>
      </c>
      <c r="H308" s="569">
        <v>0</v>
      </c>
      <c r="I308" s="569">
        <v>0</v>
      </c>
      <c r="J308" s="569">
        <v>0</v>
      </c>
      <c r="K308" s="569">
        <v>0</v>
      </c>
      <c r="L308" s="570"/>
      <c r="M308" s="571"/>
    </row>
    <row r="309" spans="1:13" ht="14.25" customHeight="1" thickBot="1">
      <c r="A309" s="756"/>
      <c r="B309" s="566" t="s">
        <v>233</v>
      </c>
      <c r="C309" s="572"/>
      <c r="D309" s="568">
        <v>0</v>
      </c>
      <c r="E309" s="569">
        <v>0</v>
      </c>
      <c r="F309" s="569">
        <v>0</v>
      </c>
      <c r="G309" s="569">
        <v>0</v>
      </c>
      <c r="H309" s="569">
        <v>0</v>
      </c>
      <c r="I309" s="569">
        <v>0</v>
      </c>
      <c r="J309" s="569">
        <v>0</v>
      </c>
      <c r="K309" s="610"/>
      <c r="L309" s="611"/>
      <c r="M309" s="612"/>
    </row>
    <row r="310" spans="1:13" ht="24" customHeight="1" thickTop="1">
      <c r="A310" s="635"/>
      <c r="B310" s="636"/>
      <c r="C310" s="637"/>
      <c r="D310" s="638"/>
      <c r="E310" s="638"/>
      <c r="F310" s="638"/>
      <c r="G310" s="638"/>
      <c r="H310" s="638"/>
      <c r="I310" s="638"/>
      <c r="J310" s="638"/>
      <c r="K310" s="639"/>
      <c r="L310" s="639"/>
      <c r="M310" s="639"/>
    </row>
    <row r="311" spans="1:13" ht="14.25" customHeight="1" thickBot="1">
      <c r="A311" s="630"/>
      <c r="B311" s="631"/>
      <c r="C311" s="632"/>
      <c r="D311" s="633"/>
      <c r="E311" s="633"/>
      <c r="F311" s="633"/>
      <c r="G311" s="633"/>
      <c r="H311" s="633"/>
      <c r="I311" s="633"/>
      <c r="J311" s="633"/>
      <c r="K311" s="634"/>
      <c r="L311" s="634"/>
      <c r="M311" s="634"/>
    </row>
    <row r="312" spans="1:13" ht="14.25" customHeight="1" thickBot="1" thickTop="1">
      <c r="A312" s="757" t="s">
        <v>292</v>
      </c>
      <c r="B312" s="566" t="s">
        <v>229</v>
      </c>
      <c r="C312" s="596"/>
      <c r="D312" s="626">
        <v>1938</v>
      </c>
      <c r="E312" s="627">
        <v>1618</v>
      </c>
      <c r="F312" s="627">
        <v>1369</v>
      </c>
      <c r="G312" s="627">
        <v>2061</v>
      </c>
      <c r="H312" s="627">
        <v>1240</v>
      </c>
      <c r="I312" s="627">
        <v>1544</v>
      </c>
      <c r="J312" s="627">
        <v>1593</v>
      </c>
      <c r="K312" s="627">
        <v>1974</v>
      </c>
      <c r="L312" s="628"/>
      <c r="M312" s="629"/>
    </row>
    <row r="313" spans="1:13" ht="14.25" customHeight="1" thickBot="1">
      <c r="A313" s="755"/>
      <c r="B313" s="566" t="s">
        <v>230</v>
      </c>
      <c r="C313" s="584">
        <v>9654</v>
      </c>
      <c r="D313" s="568">
        <v>7716</v>
      </c>
      <c r="E313" s="569">
        <v>6098</v>
      </c>
      <c r="F313" s="569">
        <v>4729</v>
      </c>
      <c r="G313" s="569">
        <v>2668</v>
      </c>
      <c r="H313" s="569">
        <v>1428</v>
      </c>
      <c r="I313" s="569">
        <v>0</v>
      </c>
      <c r="J313" s="569">
        <v>0</v>
      </c>
      <c r="K313" s="569">
        <v>0</v>
      </c>
      <c r="L313" s="570"/>
      <c r="M313" s="571"/>
    </row>
    <row r="314" spans="1:13" ht="14.25" customHeight="1" thickBot="1">
      <c r="A314" s="755"/>
      <c r="B314" s="566" t="s">
        <v>231</v>
      </c>
      <c r="C314" s="596"/>
      <c r="D314" s="568">
        <v>0</v>
      </c>
      <c r="E314" s="569">
        <v>0</v>
      </c>
      <c r="F314" s="569">
        <v>0</v>
      </c>
      <c r="G314" s="569">
        <v>0</v>
      </c>
      <c r="H314" s="569">
        <v>0</v>
      </c>
      <c r="I314" s="569">
        <v>116</v>
      </c>
      <c r="J314" s="569">
        <v>1593</v>
      </c>
      <c r="K314" s="569">
        <v>1974</v>
      </c>
      <c r="L314" s="570"/>
      <c r="M314" s="571"/>
    </row>
    <row r="315" spans="1:13" ht="14.25" customHeight="1" thickBot="1">
      <c r="A315" s="755"/>
      <c r="B315" s="566" t="s">
        <v>232</v>
      </c>
      <c r="C315" s="596"/>
      <c r="D315" s="568">
        <v>0</v>
      </c>
      <c r="E315" s="569">
        <v>0</v>
      </c>
      <c r="F315" s="569">
        <v>0</v>
      </c>
      <c r="G315" s="569">
        <v>0</v>
      </c>
      <c r="H315" s="569">
        <v>0</v>
      </c>
      <c r="I315" s="569">
        <v>116</v>
      </c>
      <c r="J315" s="569">
        <v>1593</v>
      </c>
      <c r="K315" s="569">
        <v>1974</v>
      </c>
      <c r="L315" s="570"/>
      <c r="M315" s="571"/>
    </row>
    <row r="316" spans="1:13" ht="14.25" customHeight="1" thickBot="1">
      <c r="A316" s="755"/>
      <c r="B316" s="585" t="s">
        <v>233</v>
      </c>
      <c r="C316" s="596"/>
      <c r="D316" s="573">
        <v>0</v>
      </c>
      <c r="E316" s="574">
        <v>0</v>
      </c>
      <c r="F316" s="574">
        <v>0</v>
      </c>
      <c r="G316" s="574">
        <v>0</v>
      </c>
      <c r="H316" s="574">
        <v>0</v>
      </c>
      <c r="I316" s="574">
        <v>116</v>
      </c>
      <c r="J316" s="574">
        <v>1593</v>
      </c>
      <c r="K316" s="574">
        <v>1974</v>
      </c>
      <c r="L316" s="597"/>
      <c r="M316" s="598"/>
    </row>
    <row r="317" spans="1:13" ht="14.25" customHeight="1" thickBot="1">
      <c r="A317" s="755" t="s">
        <v>293</v>
      </c>
      <c r="B317" s="578" t="s">
        <v>229</v>
      </c>
      <c r="C317" s="591"/>
      <c r="D317" s="592">
        <v>10762</v>
      </c>
      <c r="E317" s="593">
        <v>10870</v>
      </c>
      <c r="F317" s="593">
        <v>10998</v>
      </c>
      <c r="G317" s="593">
        <v>12227</v>
      </c>
      <c r="H317" s="593">
        <v>12340</v>
      </c>
      <c r="I317" s="593">
        <v>12250</v>
      </c>
      <c r="J317" s="593">
        <v>12230</v>
      </c>
      <c r="K317" s="593">
        <v>16384</v>
      </c>
      <c r="L317" s="594"/>
      <c r="M317" s="595"/>
    </row>
    <row r="318" spans="1:13" ht="14.25" customHeight="1" thickBot="1">
      <c r="A318" s="755"/>
      <c r="B318" s="566" t="s">
        <v>230</v>
      </c>
      <c r="C318" s="584">
        <v>17372</v>
      </c>
      <c r="D318" s="568">
        <v>6610</v>
      </c>
      <c r="E318" s="569">
        <v>0</v>
      </c>
      <c r="F318" s="569">
        <v>0</v>
      </c>
      <c r="G318" s="569">
        <v>0</v>
      </c>
      <c r="H318" s="569">
        <v>0</v>
      </c>
      <c r="I318" s="569">
        <v>0</v>
      </c>
      <c r="J318" s="569">
        <v>0</v>
      </c>
      <c r="K318" s="569">
        <v>0</v>
      </c>
      <c r="L318" s="570"/>
      <c r="M318" s="571"/>
    </row>
    <row r="319" spans="1:13" ht="14.25" customHeight="1" thickBot="1">
      <c r="A319" s="755"/>
      <c r="B319" s="566" t="s">
        <v>231</v>
      </c>
      <c r="C319" s="596"/>
      <c r="D319" s="568">
        <v>0</v>
      </c>
      <c r="E319" s="569">
        <v>4260</v>
      </c>
      <c r="F319" s="569">
        <v>10998</v>
      </c>
      <c r="G319" s="569">
        <v>12227</v>
      </c>
      <c r="H319" s="569">
        <v>12340</v>
      </c>
      <c r="I319" s="569">
        <v>12250</v>
      </c>
      <c r="J319" s="569">
        <v>12230</v>
      </c>
      <c r="K319" s="569">
        <v>16384</v>
      </c>
      <c r="L319" s="570"/>
      <c r="M319" s="571"/>
    </row>
    <row r="320" spans="1:13" ht="14.25" customHeight="1" thickBot="1">
      <c r="A320" s="755"/>
      <c r="B320" s="566" t="s">
        <v>232</v>
      </c>
      <c r="C320" s="596"/>
      <c r="D320" s="568">
        <v>0</v>
      </c>
      <c r="E320" s="569">
        <v>4260</v>
      </c>
      <c r="F320" s="569">
        <v>10998</v>
      </c>
      <c r="G320" s="569">
        <v>12227</v>
      </c>
      <c r="H320" s="569">
        <v>12340</v>
      </c>
      <c r="I320" s="569">
        <v>12250</v>
      </c>
      <c r="J320" s="569">
        <v>12230</v>
      </c>
      <c r="K320" s="569">
        <v>16384</v>
      </c>
      <c r="L320" s="570"/>
      <c r="M320" s="571"/>
    </row>
    <row r="321" spans="1:13" ht="14.25" customHeight="1" thickBot="1">
      <c r="A321" s="755"/>
      <c r="B321" s="566" t="s">
        <v>233</v>
      </c>
      <c r="C321" s="596"/>
      <c r="D321" s="573">
        <v>0</v>
      </c>
      <c r="E321" s="574">
        <v>4260</v>
      </c>
      <c r="F321" s="574">
        <v>10998</v>
      </c>
      <c r="G321" s="574">
        <v>12227</v>
      </c>
      <c r="H321" s="574">
        <v>12340</v>
      </c>
      <c r="I321" s="574">
        <v>12250</v>
      </c>
      <c r="J321" s="574">
        <v>12230</v>
      </c>
      <c r="K321" s="574">
        <v>16384</v>
      </c>
      <c r="L321" s="597"/>
      <c r="M321" s="598"/>
    </row>
    <row r="322" spans="1:13" ht="14.25" customHeight="1" thickBot="1">
      <c r="A322" s="755" t="s">
        <v>294</v>
      </c>
      <c r="B322" s="578" t="s">
        <v>229</v>
      </c>
      <c r="C322" s="591"/>
      <c r="D322" s="592">
        <v>12700</v>
      </c>
      <c r="E322" s="593">
        <v>12488</v>
      </c>
      <c r="F322" s="593">
        <v>12367</v>
      </c>
      <c r="G322" s="593">
        <v>14288</v>
      </c>
      <c r="H322" s="593">
        <v>13580</v>
      </c>
      <c r="I322" s="593">
        <v>13794</v>
      </c>
      <c r="J322" s="593">
        <v>13823</v>
      </c>
      <c r="K322" s="593">
        <v>18358</v>
      </c>
      <c r="L322" s="594"/>
      <c r="M322" s="595"/>
    </row>
    <row r="323" spans="1:13" ht="14.25" customHeight="1" thickBot="1">
      <c r="A323" s="755"/>
      <c r="B323" s="566" t="s">
        <v>230</v>
      </c>
      <c r="C323" s="584">
        <v>25209</v>
      </c>
      <c r="D323" s="568">
        <v>12509</v>
      </c>
      <c r="E323" s="569">
        <v>21</v>
      </c>
      <c r="F323" s="569">
        <v>0</v>
      </c>
      <c r="G323" s="569">
        <v>0</v>
      </c>
      <c r="H323" s="569">
        <v>0</v>
      </c>
      <c r="I323" s="569">
        <v>0</v>
      </c>
      <c r="J323" s="569">
        <v>0</v>
      </c>
      <c r="K323" s="569">
        <v>0</v>
      </c>
      <c r="L323" s="570"/>
      <c r="M323" s="571"/>
    </row>
    <row r="324" spans="1:13" ht="14.25" customHeight="1" thickBot="1">
      <c r="A324" s="755"/>
      <c r="B324" s="566" t="s">
        <v>231</v>
      </c>
      <c r="C324" s="596"/>
      <c r="D324" s="568">
        <v>0</v>
      </c>
      <c r="E324" s="569">
        <v>0</v>
      </c>
      <c r="F324" s="569">
        <v>12346</v>
      </c>
      <c r="G324" s="569">
        <v>14288</v>
      </c>
      <c r="H324" s="569">
        <v>13580</v>
      </c>
      <c r="I324" s="569">
        <v>13794</v>
      </c>
      <c r="J324" s="569">
        <v>13823</v>
      </c>
      <c r="K324" s="569">
        <v>18358</v>
      </c>
      <c r="L324" s="570"/>
      <c r="M324" s="571"/>
    </row>
    <row r="325" spans="1:13" ht="14.25" customHeight="1" thickBot="1">
      <c r="A325" s="755"/>
      <c r="B325" s="566" t="s">
        <v>232</v>
      </c>
      <c r="C325" s="596"/>
      <c r="D325" s="568">
        <v>0</v>
      </c>
      <c r="E325" s="569">
        <v>0</v>
      </c>
      <c r="F325" s="569">
        <v>12346</v>
      </c>
      <c r="G325" s="569">
        <v>14288</v>
      </c>
      <c r="H325" s="569">
        <v>13580</v>
      </c>
      <c r="I325" s="569">
        <v>13794</v>
      </c>
      <c r="J325" s="569">
        <v>13823</v>
      </c>
      <c r="K325" s="569">
        <v>18358</v>
      </c>
      <c r="L325" s="570"/>
      <c r="M325" s="571"/>
    </row>
    <row r="326" spans="1:13" ht="14.25" customHeight="1" thickBot="1">
      <c r="A326" s="756"/>
      <c r="B326" s="566" t="s">
        <v>233</v>
      </c>
      <c r="C326" s="596"/>
      <c r="D326" s="573">
        <v>0</v>
      </c>
      <c r="E326" s="574">
        <v>0</v>
      </c>
      <c r="F326" s="574">
        <v>12346</v>
      </c>
      <c r="G326" s="574">
        <v>14288</v>
      </c>
      <c r="H326" s="574">
        <v>13580</v>
      </c>
      <c r="I326" s="574">
        <v>13794</v>
      </c>
      <c r="J326" s="574">
        <v>13823</v>
      </c>
      <c r="K326" s="574">
        <v>18358</v>
      </c>
      <c r="L326" s="597"/>
      <c r="M326" s="598"/>
    </row>
    <row r="327" spans="1:13" ht="14.25" customHeight="1" thickBot="1" thickTop="1">
      <c r="A327" s="759" t="s">
        <v>295</v>
      </c>
      <c r="B327" s="560" t="s">
        <v>229</v>
      </c>
      <c r="C327" s="599"/>
      <c r="D327" s="600">
        <v>949</v>
      </c>
      <c r="E327" s="601">
        <v>1059</v>
      </c>
      <c r="F327" s="601">
        <v>1495</v>
      </c>
      <c r="G327" s="601">
        <v>1091</v>
      </c>
      <c r="H327" s="601">
        <v>1091</v>
      </c>
      <c r="I327" s="601">
        <v>1091</v>
      </c>
      <c r="J327" s="601">
        <v>1091</v>
      </c>
      <c r="K327" s="601">
        <v>1091</v>
      </c>
      <c r="L327" s="602"/>
      <c r="M327" s="603"/>
    </row>
    <row r="328" spans="1:13" ht="14.25" customHeight="1" thickBot="1">
      <c r="A328" s="755"/>
      <c r="B328" s="566" t="s">
        <v>230</v>
      </c>
      <c r="C328" s="584">
        <v>13470</v>
      </c>
      <c r="D328" s="568">
        <v>12521</v>
      </c>
      <c r="E328" s="569">
        <v>11462</v>
      </c>
      <c r="F328" s="569">
        <v>9967</v>
      </c>
      <c r="G328" s="569">
        <v>8876</v>
      </c>
      <c r="H328" s="569">
        <v>7785</v>
      </c>
      <c r="I328" s="569">
        <v>6694</v>
      </c>
      <c r="J328" s="569">
        <v>5603</v>
      </c>
      <c r="K328" s="569">
        <v>4512</v>
      </c>
      <c r="L328" s="570"/>
      <c r="M328" s="571"/>
    </row>
    <row r="329" spans="1:13" ht="14.25" customHeight="1" thickBot="1">
      <c r="A329" s="755"/>
      <c r="B329" s="566" t="s">
        <v>231</v>
      </c>
      <c r="C329" s="596"/>
      <c r="D329" s="568">
        <v>0</v>
      </c>
      <c r="E329" s="569">
        <v>0</v>
      </c>
      <c r="F329" s="569">
        <v>0</v>
      </c>
      <c r="G329" s="569">
        <v>0</v>
      </c>
      <c r="H329" s="569">
        <v>0</v>
      </c>
      <c r="I329" s="569">
        <v>0</v>
      </c>
      <c r="J329" s="569">
        <v>0</v>
      </c>
      <c r="K329" s="569">
        <v>0</v>
      </c>
      <c r="L329" s="570"/>
      <c r="M329" s="571"/>
    </row>
    <row r="330" spans="1:13" ht="14.25" customHeight="1" thickBot="1">
      <c r="A330" s="755"/>
      <c r="B330" s="566" t="s">
        <v>232</v>
      </c>
      <c r="C330" s="596"/>
      <c r="D330" s="568">
        <v>0</v>
      </c>
      <c r="E330" s="569">
        <v>0</v>
      </c>
      <c r="F330" s="569">
        <v>0</v>
      </c>
      <c r="G330" s="569">
        <v>0</v>
      </c>
      <c r="H330" s="569">
        <v>0</v>
      </c>
      <c r="I330" s="569">
        <v>0</v>
      </c>
      <c r="J330" s="569">
        <v>0</v>
      </c>
      <c r="K330" s="569">
        <v>0</v>
      </c>
      <c r="L330" s="570"/>
      <c r="M330" s="571"/>
    </row>
    <row r="331" spans="1:13" ht="14.25" customHeight="1" thickBot="1">
      <c r="A331" s="758"/>
      <c r="B331" s="604" t="s">
        <v>233</v>
      </c>
      <c r="C331" s="605"/>
      <c r="D331" s="573">
        <v>0</v>
      </c>
      <c r="E331" s="574">
        <v>0</v>
      </c>
      <c r="F331" s="574">
        <v>0</v>
      </c>
      <c r="G331" s="574">
        <v>0</v>
      </c>
      <c r="H331" s="574">
        <v>0</v>
      </c>
      <c r="I331" s="574">
        <v>0</v>
      </c>
      <c r="J331" s="574">
        <v>0</v>
      </c>
      <c r="K331" s="574">
        <v>0</v>
      </c>
      <c r="L331" s="597"/>
      <c r="M331" s="598"/>
    </row>
    <row r="332" spans="1:13" ht="14.25" customHeight="1" thickBot="1" thickTop="1">
      <c r="A332" s="759" t="s">
        <v>296</v>
      </c>
      <c r="B332" s="560" t="s">
        <v>229</v>
      </c>
      <c r="C332" s="599"/>
      <c r="D332" s="600">
        <v>3746</v>
      </c>
      <c r="E332" s="601">
        <v>4321</v>
      </c>
      <c r="F332" s="601">
        <v>3950</v>
      </c>
      <c r="G332" s="601">
        <v>4360</v>
      </c>
      <c r="H332" s="601">
        <v>4360</v>
      </c>
      <c r="I332" s="601">
        <v>4360</v>
      </c>
      <c r="J332" s="601">
        <v>4360</v>
      </c>
      <c r="K332" s="601">
        <v>4360</v>
      </c>
      <c r="L332" s="602"/>
      <c r="M332" s="603"/>
    </row>
    <row r="333" spans="1:13" ht="14.25" customHeight="1" thickBot="1">
      <c r="A333" s="755"/>
      <c r="B333" s="566" t="s">
        <v>230</v>
      </c>
      <c r="C333" s="584">
        <v>22118</v>
      </c>
      <c r="D333" s="568">
        <v>18372</v>
      </c>
      <c r="E333" s="569">
        <v>14051</v>
      </c>
      <c r="F333" s="569">
        <v>10101</v>
      </c>
      <c r="G333" s="569">
        <v>5741</v>
      </c>
      <c r="H333" s="569">
        <v>1381</v>
      </c>
      <c r="I333" s="569">
        <v>0</v>
      </c>
      <c r="J333" s="569">
        <v>0</v>
      </c>
      <c r="K333" s="569">
        <v>0</v>
      </c>
      <c r="L333" s="570"/>
      <c r="M333" s="571"/>
    </row>
    <row r="334" spans="1:13" ht="14.25" customHeight="1" thickBot="1">
      <c r="A334" s="755"/>
      <c r="B334" s="566" t="s">
        <v>231</v>
      </c>
      <c r="C334" s="596"/>
      <c r="D334" s="568">
        <v>0</v>
      </c>
      <c r="E334" s="569">
        <v>0</v>
      </c>
      <c r="F334" s="569">
        <v>0</v>
      </c>
      <c r="G334" s="569">
        <v>0</v>
      </c>
      <c r="H334" s="569">
        <v>0</v>
      </c>
      <c r="I334" s="569">
        <v>2979</v>
      </c>
      <c r="J334" s="569">
        <v>4360</v>
      </c>
      <c r="K334" s="569">
        <v>4360</v>
      </c>
      <c r="L334" s="570"/>
      <c r="M334" s="571"/>
    </row>
    <row r="335" spans="1:13" ht="14.25" customHeight="1" thickBot="1">
      <c r="A335" s="755"/>
      <c r="B335" s="566" t="s">
        <v>232</v>
      </c>
      <c r="C335" s="596"/>
      <c r="D335" s="568">
        <v>0</v>
      </c>
      <c r="E335" s="569">
        <v>0</v>
      </c>
      <c r="F335" s="569">
        <v>0</v>
      </c>
      <c r="G335" s="569">
        <v>0</v>
      </c>
      <c r="H335" s="569">
        <v>0</v>
      </c>
      <c r="I335" s="569">
        <v>2979</v>
      </c>
      <c r="J335" s="569">
        <v>4360</v>
      </c>
      <c r="K335" s="569">
        <v>4360</v>
      </c>
      <c r="L335" s="570"/>
      <c r="M335" s="571"/>
    </row>
    <row r="336" spans="1:13" ht="14.25" customHeight="1" thickBot="1">
      <c r="A336" s="758"/>
      <c r="B336" s="604" t="s">
        <v>233</v>
      </c>
      <c r="C336" s="596"/>
      <c r="D336" s="573">
        <v>0</v>
      </c>
      <c r="E336" s="574">
        <v>0</v>
      </c>
      <c r="F336" s="574">
        <v>0</v>
      </c>
      <c r="G336" s="574">
        <v>0</v>
      </c>
      <c r="H336" s="574">
        <v>0</v>
      </c>
      <c r="I336" s="574">
        <v>2979</v>
      </c>
      <c r="J336" s="574">
        <v>4360</v>
      </c>
      <c r="K336" s="574">
        <v>4360</v>
      </c>
      <c r="L336" s="597"/>
      <c r="M336" s="598"/>
    </row>
    <row r="337" spans="1:13" ht="14.25" customHeight="1" thickBot="1" thickTop="1">
      <c r="A337" s="757" t="s">
        <v>297</v>
      </c>
      <c r="B337" s="566" t="s">
        <v>229</v>
      </c>
      <c r="C337" s="599"/>
      <c r="D337" s="600">
        <v>11391</v>
      </c>
      <c r="E337" s="601">
        <v>10810</v>
      </c>
      <c r="F337" s="601">
        <v>10849</v>
      </c>
      <c r="G337" s="601">
        <v>11316</v>
      </c>
      <c r="H337" s="601">
        <v>11316</v>
      </c>
      <c r="I337" s="601">
        <v>11316</v>
      </c>
      <c r="J337" s="601">
        <v>11316</v>
      </c>
      <c r="K337" s="601">
        <v>11316</v>
      </c>
      <c r="L337" s="602"/>
      <c r="M337" s="603"/>
    </row>
    <row r="338" spans="1:13" ht="14.25" customHeight="1" thickBot="1">
      <c r="A338" s="755"/>
      <c r="B338" s="566" t="s">
        <v>230</v>
      </c>
      <c r="C338" s="584">
        <v>13851</v>
      </c>
      <c r="D338" s="568">
        <v>2460</v>
      </c>
      <c r="E338" s="569">
        <v>0</v>
      </c>
      <c r="F338" s="569">
        <v>0</v>
      </c>
      <c r="G338" s="569">
        <v>0</v>
      </c>
      <c r="H338" s="569">
        <v>0</v>
      </c>
      <c r="I338" s="569">
        <v>0</v>
      </c>
      <c r="J338" s="569">
        <v>0</v>
      </c>
      <c r="K338" s="569">
        <v>0</v>
      </c>
      <c r="L338" s="570"/>
      <c r="M338" s="571"/>
    </row>
    <row r="339" spans="1:13" ht="14.25" customHeight="1" thickBot="1">
      <c r="A339" s="755"/>
      <c r="B339" s="566" t="s">
        <v>231</v>
      </c>
      <c r="C339" s="596"/>
      <c r="D339" s="568">
        <v>0</v>
      </c>
      <c r="E339" s="569">
        <v>8350</v>
      </c>
      <c r="F339" s="569">
        <v>10849</v>
      </c>
      <c r="G339" s="569">
        <v>11316</v>
      </c>
      <c r="H339" s="569">
        <v>11316</v>
      </c>
      <c r="I339" s="569">
        <v>11316</v>
      </c>
      <c r="J339" s="569">
        <v>11316</v>
      </c>
      <c r="K339" s="569">
        <v>11316</v>
      </c>
      <c r="L339" s="570"/>
      <c r="M339" s="571"/>
    </row>
    <row r="340" spans="1:13" ht="14.25" customHeight="1" thickBot="1">
      <c r="A340" s="755"/>
      <c r="B340" s="566" t="s">
        <v>232</v>
      </c>
      <c r="C340" s="596"/>
      <c r="D340" s="568">
        <v>0</v>
      </c>
      <c r="E340" s="569">
        <v>8350</v>
      </c>
      <c r="F340" s="569">
        <v>10849</v>
      </c>
      <c r="G340" s="569">
        <v>11316</v>
      </c>
      <c r="H340" s="569">
        <v>11316</v>
      </c>
      <c r="I340" s="569">
        <v>11316</v>
      </c>
      <c r="J340" s="569">
        <v>11316</v>
      </c>
      <c r="K340" s="569">
        <v>11316</v>
      </c>
      <c r="L340" s="570"/>
      <c r="M340" s="571"/>
    </row>
    <row r="341" spans="1:13" ht="14.25" customHeight="1" thickBot="1">
      <c r="A341" s="758"/>
      <c r="B341" s="604" t="s">
        <v>233</v>
      </c>
      <c r="C341" s="605"/>
      <c r="D341" s="606">
        <v>0</v>
      </c>
      <c r="E341" s="607">
        <v>8350</v>
      </c>
      <c r="F341" s="607">
        <v>10849</v>
      </c>
      <c r="G341" s="607">
        <v>11316</v>
      </c>
      <c r="H341" s="607">
        <v>11316</v>
      </c>
      <c r="I341" s="607">
        <v>11316</v>
      </c>
      <c r="J341" s="607">
        <v>11316</v>
      </c>
      <c r="K341" s="607">
        <v>11316</v>
      </c>
      <c r="L341" s="608"/>
      <c r="M341" s="609"/>
    </row>
    <row r="342" ht="13.5" thickTop="1"/>
  </sheetData>
  <mergeCells count="71">
    <mergeCell ref="A1:M1"/>
    <mergeCell ref="A2:M2"/>
    <mergeCell ref="A6:A10"/>
    <mergeCell ref="A11:A15"/>
    <mergeCell ref="C4:C5"/>
    <mergeCell ref="A4:A5"/>
    <mergeCell ref="B4:B5"/>
    <mergeCell ref="D4:M4"/>
    <mergeCell ref="A16:A20"/>
    <mergeCell ref="A21:A25"/>
    <mergeCell ref="A26:A30"/>
    <mergeCell ref="A31:A35"/>
    <mergeCell ref="A36:A40"/>
    <mergeCell ref="A41:A45"/>
    <mergeCell ref="A46:A50"/>
    <mergeCell ref="A52:A56"/>
    <mergeCell ref="A57:A61"/>
    <mergeCell ref="A62:A66"/>
    <mergeCell ref="A67:A71"/>
    <mergeCell ref="A72:A76"/>
    <mergeCell ref="A77:A81"/>
    <mergeCell ref="A82:A86"/>
    <mergeCell ref="A87:A91"/>
    <mergeCell ref="A92:A96"/>
    <mergeCell ref="A97:A101"/>
    <mergeCell ref="A104:A108"/>
    <mergeCell ref="A109:A113"/>
    <mergeCell ref="A114:A118"/>
    <mergeCell ref="A119:A123"/>
    <mergeCell ref="A124:A128"/>
    <mergeCell ref="A129:A133"/>
    <mergeCell ref="A134:A138"/>
    <mergeCell ref="A139:A143"/>
    <mergeCell ref="A144:A148"/>
    <mergeCell ref="A149:A153"/>
    <mergeCell ref="A156:A160"/>
    <mergeCell ref="A161:A165"/>
    <mergeCell ref="A166:A170"/>
    <mergeCell ref="A171:A175"/>
    <mergeCell ref="A176:A180"/>
    <mergeCell ref="A181:A185"/>
    <mergeCell ref="A186:A190"/>
    <mergeCell ref="A191:A195"/>
    <mergeCell ref="A196:A200"/>
    <mergeCell ref="A201:A205"/>
    <mergeCell ref="A208:A212"/>
    <mergeCell ref="A213:A217"/>
    <mergeCell ref="A218:A222"/>
    <mergeCell ref="A223:A227"/>
    <mergeCell ref="A228:A232"/>
    <mergeCell ref="A233:A237"/>
    <mergeCell ref="A238:A242"/>
    <mergeCell ref="A243:A247"/>
    <mergeCell ref="A248:A252"/>
    <mergeCell ref="A253:A257"/>
    <mergeCell ref="A260:A264"/>
    <mergeCell ref="A265:A269"/>
    <mergeCell ref="A270:A274"/>
    <mergeCell ref="A275:A279"/>
    <mergeCell ref="A280:A284"/>
    <mergeCell ref="A285:A289"/>
    <mergeCell ref="A290:A294"/>
    <mergeCell ref="A295:A299"/>
    <mergeCell ref="A300:A304"/>
    <mergeCell ref="A305:A309"/>
    <mergeCell ref="A312:A316"/>
    <mergeCell ref="A337:A341"/>
    <mergeCell ref="A317:A321"/>
    <mergeCell ref="A322:A326"/>
    <mergeCell ref="A327:A331"/>
    <mergeCell ref="A332:A336"/>
  </mergeCells>
  <printOptions horizontalCentered="1"/>
  <pageMargins left="0.7874015748031497" right="0.7874015748031497" top="0.82" bottom="0.73" header="0" footer="0.73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3"/>
  <sheetViews>
    <sheetView showGridLines="0" zoomScale="75" zoomScaleNormal="75" workbookViewId="0" topLeftCell="A25">
      <selection activeCell="G12" sqref="G12"/>
    </sheetView>
  </sheetViews>
  <sheetFormatPr defaultColWidth="11.421875" defaultRowHeight="12.75"/>
  <cols>
    <col min="2" max="2" width="7.421875" style="0" customWidth="1"/>
    <col min="3" max="3" width="19.7109375" style="0" customWidth="1"/>
    <col min="4" max="4" width="12.8515625" style="0" customWidth="1"/>
    <col min="5" max="5" width="26.140625" style="0" customWidth="1"/>
    <col min="6" max="6" width="14.7109375" style="0" customWidth="1"/>
  </cols>
  <sheetData>
    <row r="1" spans="2:6" ht="18">
      <c r="B1" s="672" t="s">
        <v>67</v>
      </c>
      <c r="C1" s="672"/>
      <c r="D1" s="672"/>
      <c r="E1" s="672"/>
      <c r="F1" s="672"/>
    </row>
    <row r="2" spans="2:6" ht="18">
      <c r="B2" s="672" t="s">
        <v>68</v>
      </c>
      <c r="C2" s="672"/>
      <c r="D2" s="672"/>
      <c r="E2" s="672"/>
      <c r="F2" s="672"/>
    </row>
    <row r="3" spans="2:6" ht="18.75" thickBot="1">
      <c r="B3" s="52"/>
      <c r="C3" s="52"/>
      <c r="D3" s="52"/>
      <c r="E3" s="52"/>
      <c r="F3" s="52"/>
    </row>
    <row r="4" spans="2:6" ht="19.5" thickBot="1" thickTop="1">
      <c r="B4" s="53" t="s">
        <v>69</v>
      </c>
      <c r="C4" s="54" t="s">
        <v>70</v>
      </c>
      <c r="D4" s="55" t="s">
        <v>71</v>
      </c>
      <c r="E4" s="56" t="s">
        <v>72</v>
      </c>
      <c r="F4" s="57" t="s">
        <v>73</v>
      </c>
    </row>
    <row r="5" spans="2:6" ht="18.75" thickTop="1">
      <c r="B5" s="58">
        <v>1</v>
      </c>
      <c r="C5" s="59" t="s">
        <v>74</v>
      </c>
      <c r="D5" s="60" t="s">
        <v>75</v>
      </c>
      <c r="E5" s="61" t="s">
        <v>76</v>
      </c>
      <c r="F5" s="62" t="s">
        <v>77</v>
      </c>
    </row>
    <row r="6" spans="2:6" ht="18">
      <c r="B6" s="58">
        <v>2</v>
      </c>
      <c r="C6" s="59" t="s">
        <v>78</v>
      </c>
      <c r="D6" s="63" t="s">
        <v>75</v>
      </c>
      <c r="E6" s="61" t="s">
        <v>76</v>
      </c>
      <c r="F6" s="64" t="s">
        <v>79</v>
      </c>
    </row>
    <row r="7" spans="2:6" ht="18">
      <c r="B7" s="58">
        <v>3</v>
      </c>
      <c r="C7" s="59" t="s">
        <v>80</v>
      </c>
      <c r="D7" s="63" t="s">
        <v>75</v>
      </c>
      <c r="E7" s="61" t="s">
        <v>76</v>
      </c>
      <c r="F7" s="64" t="s">
        <v>79</v>
      </c>
    </row>
    <row r="8" spans="2:6" ht="18">
      <c r="B8" s="58">
        <v>4</v>
      </c>
      <c r="C8" s="59" t="s">
        <v>81</v>
      </c>
      <c r="D8" s="63" t="s">
        <v>75</v>
      </c>
      <c r="E8" s="61" t="s">
        <v>76</v>
      </c>
      <c r="F8" s="64" t="s">
        <v>79</v>
      </c>
    </row>
    <row r="9" spans="2:6" ht="18">
      <c r="B9" s="58">
        <v>5</v>
      </c>
      <c r="C9" s="59" t="s">
        <v>82</v>
      </c>
      <c r="D9" s="63" t="s">
        <v>75</v>
      </c>
      <c r="E9" s="61" t="s">
        <v>76</v>
      </c>
      <c r="F9" s="64" t="s">
        <v>77</v>
      </c>
    </row>
    <row r="10" spans="2:6" ht="18">
      <c r="B10" s="58">
        <v>6</v>
      </c>
      <c r="C10" s="59" t="s">
        <v>83</v>
      </c>
      <c r="D10" s="63" t="s">
        <v>75</v>
      </c>
      <c r="E10" s="61" t="s">
        <v>76</v>
      </c>
      <c r="F10" s="64" t="s">
        <v>79</v>
      </c>
    </row>
    <row r="11" spans="2:6" ht="18">
      <c r="B11" s="58">
        <v>7</v>
      </c>
      <c r="C11" s="59" t="s">
        <v>84</v>
      </c>
      <c r="D11" s="63" t="s">
        <v>75</v>
      </c>
      <c r="E11" s="61" t="s">
        <v>76</v>
      </c>
      <c r="F11" s="64" t="s">
        <v>79</v>
      </c>
    </row>
    <row r="12" spans="2:6" ht="18">
      <c r="B12" s="58">
        <v>8</v>
      </c>
      <c r="C12" s="59" t="s">
        <v>85</v>
      </c>
      <c r="D12" s="63" t="s">
        <v>75</v>
      </c>
      <c r="E12" s="61" t="s">
        <v>76</v>
      </c>
      <c r="F12" s="64" t="s">
        <v>79</v>
      </c>
    </row>
    <row r="13" spans="2:6" ht="18">
      <c r="B13" s="58">
        <v>9</v>
      </c>
      <c r="C13" s="59" t="s">
        <v>86</v>
      </c>
      <c r="D13" s="63" t="s">
        <v>75</v>
      </c>
      <c r="E13" s="61" t="s">
        <v>76</v>
      </c>
      <c r="F13" s="64" t="s">
        <v>79</v>
      </c>
    </row>
    <row r="14" spans="2:6" ht="18">
      <c r="B14" s="58">
        <v>10</v>
      </c>
      <c r="C14" s="59" t="s">
        <v>87</v>
      </c>
      <c r="D14" s="63" t="s">
        <v>75</v>
      </c>
      <c r="E14" s="61" t="s">
        <v>76</v>
      </c>
      <c r="F14" s="64" t="s">
        <v>79</v>
      </c>
    </row>
    <row r="15" spans="2:6" ht="18">
      <c r="B15" s="58">
        <v>11</v>
      </c>
      <c r="C15" s="59" t="s">
        <v>88</v>
      </c>
      <c r="D15" s="63" t="s">
        <v>75</v>
      </c>
      <c r="E15" s="61" t="s">
        <v>76</v>
      </c>
      <c r="F15" s="64" t="s">
        <v>79</v>
      </c>
    </row>
    <row r="16" spans="2:6" ht="18">
      <c r="B16" s="58">
        <v>12</v>
      </c>
      <c r="C16" s="59" t="s">
        <v>89</v>
      </c>
      <c r="D16" s="63" t="s">
        <v>75</v>
      </c>
      <c r="E16" s="61" t="s">
        <v>76</v>
      </c>
      <c r="F16" s="64" t="s">
        <v>79</v>
      </c>
    </row>
    <row r="17" spans="2:6" ht="18">
      <c r="B17" s="58">
        <v>13</v>
      </c>
      <c r="C17" s="65" t="s">
        <v>90</v>
      </c>
      <c r="D17" s="63" t="s">
        <v>75</v>
      </c>
      <c r="E17" s="61" t="s">
        <v>76</v>
      </c>
      <c r="F17" s="64" t="s">
        <v>79</v>
      </c>
    </row>
    <row r="18" spans="2:6" ht="18">
      <c r="B18" s="66">
        <v>14</v>
      </c>
      <c r="C18" s="59" t="s">
        <v>91</v>
      </c>
      <c r="D18" s="67" t="s">
        <v>92</v>
      </c>
      <c r="E18" s="68" t="s">
        <v>93</v>
      </c>
      <c r="F18" s="69" t="s">
        <v>79</v>
      </c>
    </row>
    <row r="19" spans="2:6" ht="18">
      <c r="B19" s="58">
        <v>15</v>
      </c>
      <c r="C19" s="59" t="s">
        <v>94</v>
      </c>
      <c r="D19" s="63" t="s">
        <v>92</v>
      </c>
      <c r="E19" s="61" t="s">
        <v>93</v>
      </c>
      <c r="F19" s="64" t="s">
        <v>79</v>
      </c>
    </row>
    <row r="20" spans="2:6" ht="18">
      <c r="B20" s="58">
        <v>16</v>
      </c>
      <c r="C20" s="59" t="s">
        <v>95</v>
      </c>
      <c r="D20" s="63" t="s">
        <v>92</v>
      </c>
      <c r="E20" s="61" t="s">
        <v>93</v>
      </c>
      <c r="F20" s="64" t="s">
        <v>79</v>
      </c>
    </row>
    <row r="21" spans="2:6" ht="18">
      <c r="B21" s="58">
        <v>17</v>
      </c>
      <c r="C21" s="59" t="s">
        <v>96</v>
      </c>
      <c r="D21" s="63" t="s">
        <v>92</v>
      </c>
      <c r="E21" s="61" t="s">
        <v>93</v>
      </c>
      <c r="F21" s="64" t="s">
        <v>79</v>
      </c>
    </row>
    <row r="22" spans="2:6" ht="18">
      <c r="B22" s="58">
        <v>18</v>
      </c>
      <c r="C22" s="59" t="s">
        <v>97</v>
      </c>
      <c r="D22" s="63" t="s">
        <v>92</v>
      </c>
      <c r="E22" s="61" t="s">
        <v>93</v>
      </c>
      <c r="F22" s="64" t="s">
        <v>79</v>
      </c>
    </row>
    <row r="23" spans="2:6" ht="18">
      <c r="B23" s="58">
        <v>19</v>
      </c>
      <c r="C23" s="59" t="s">
        <v>98</v>
      </c>
      <c r="D23" s="63" t="s">
        <v>92</v>
      </c>
      <c r="E23" s="61" t="s">
        <v>93</v>
      </c>
      <c r="F23" s="64" t="s">
        <v>79</v>
      </c>
    </row>
    <row r="24" spans="2:6" ht="18">
      <c r="B24" s="58">
        <v>20</v>
      </c>
      <c r="C24" s="59" t="s">
        <v>99</v>
      </c>
      <c r="D24" s="63" t="s">
        <v>92</v>
      </c>
      <c r="E24" s="61" t="s">
        <v>93</v>
      </c>
      <c r="F24" s="64" t="s">
        <v>79</v>
      </c>
    </row>
    <row r="25" spans="2:6" ht="18">
      <c r="B25" s="58">
        <v>21</v>
      </c>
      <c r="C25" s="59" t="s">
        <v>100</v>
      </c>
      <c r="D25" s="63" t="s">
        <v>92</v>
      </c>
      <c r="E25" s="61" t="s">
        <v>93</v>
      </c>
      <c r="F25" s="64" t="s">
        <v>79</v>
      </c>
    </row>
    <row r="26" spans="2:6" ht="18">
      <c r="B26" s="58">
        <v>22</v>
      </c>
      <c r="C26" s="59" t="s">
        <v>101</v>
      </c>
      <c r="D26" s="63" t="s">
        <v>92</v>
      </c>
      <c r="E26" s="61" t="s">
        <v>93</v>
      </c>
      <c r="F26" s="64" t="s">
        <v>79</v>
      </c>
    </row>
    <row r="27" spans="2:6" ht="18">
      <c r="B27" s="58">
        <v>23</v>
      </c>
      <c r="C27" s="59" t="s">
        <v>102</v>
      </c>
      <c r="D27" s="63" t="s">
        <v>92</v>
      </c>
      <c r="E27" s="61" t="s">
        <v>93</v>
      </c>
      <c r="F27" s="64" t="s">
        <v>79</v>
      </c>
    </row>
    <row r="28" spans="2:6" ht="18">
      <c r="B28" s="58">
        <v>24</v>
      </c>
      <c r="C28" s="59" t="s">
        <v>103</v>
      </c>
      <c r="D28" s="63" t="s">
        <v>92</v>
      </c>
      <c r="E28" s="61" t="s">
        <v>93</v>
      </c>
      <c r="F28" s="64" t="s">
        <v>79</v>
      </c>
    </row>
    <row r="29" spans="2:6" ht="18">
      <c r="B29" s="58">
        <v>25</v>
      </c>
      <c r="C29" s="59" t="s">
        <v>104</v>
      </c>
      <c r="D29" s="63" t="s">
        <v>92</v>
      </c>
      <c r="E29" s="61" t="s">
        <v>93</v>
      </c>
      <c r="F29" s="64" t="s">
        <v>79</v>
      </c>
    </row>
    <row r="30" spans="2:6" ht="18">
      <c r="B30" s="58">
        <v>26</v>
      </c>
      <c r="C30" s="59" t="s">
        <v>105</v>
      </c>
      <c r="D30" s="63" t="s">
        <v>92</v>
      </c>
      <c r="E30" s="61" t="s">
        <v>93</v>
      </c>
      <c r="F30" s="64" t="s">
        <v>79</v>
      </c>
    </row>
    <row r="31" spans="2:6" ht="18">
      <c r="B31" s="58">
        <v>27</v>
      </c>
      <c r="C31" s="59" t="s">
        <v>106</v>
      </c>
      <c r="D31" s="63" t="s">
        <v>92</v>
      </c>
      <c r="E31" s="61" t="s">
        <v>93</v>
      </c>
      <c r="F31" s="64" t="s">
        <v>79</v>
      </c>
    </row>
    <row r="32" spans="2:6" ht="18">
      <c r="B32" s="58">
        <v>28</v>
      </c>
      <c r="C32" s="59" t="s">
        <v>107</v>
      </c>
      <c r="D32" s="63" t="s">
        <v>92</v>
      </c>
      <c r="E32" s="61" t="s">
        <v>93</v>
      </c>
      <c r="F32" s="64" t="s">
        <v>79</v>
      </c>
    </row>
    <row r="33" spans="2:6" ht="18">
      <c r="B33" s="58">
        <v>29</v>
      </c>
      <c r="C33" s="59" t="s">
        <v>108</v>
      </c>
      <c r="D33" s="63" t="s">
        <v>92</v>
      </c>
      <c r="E33" s="61" t="s">
        <v>93</v>
      </c>
      <c r="F33" s="64" t="s">
        <v>79</v>
      </c>
    </row>
    <row r="34" spans="2:6" ht="18">
      <c r="B34" s="58">
        <v>30</v>
      </c>
      <c r="C34" s="59" t="s">
        <v>109</v>
      </c>
      <c r="D34" s="63" t="s">
        <v>92</v>
      </c>
      <c r="E34" s="61" t="s">
        <v>93</v>
      </c>
      <c r="F34" s="64" t="s">
        <v>79</v>
      </c>
    </row>
    <row r="35" spans="2:6" ht="18">
      <c r="B35" s="58">
        <v>31</v>
      </c>
      <c r="C35" s="59" t="s">
        <v>110</v>
      </c>
      <c r="D35" s="63" t="s">
        <v>92</v>
      </c>
      <c r="E35" s="61" t="s">
        <v>93</v>
      </c>
      <c r="F35" s="64" t="s">
        <v>79</v>
      </c>
    </row>
    <row r="36" spans="2:6" ht="18">
      <c r="B36" s="58">
        <v>32</v>
      </c>
      <c r="C36" s="59" t="s">
        <v>111</v>
      </c>
      <c r="D36" s="63" t="s">
        <v>92</v>
      </c>
      <c r="E36" s="61" t="s">
        <v>93</v>
      </c>
      <c r="F36" s="64" t="s">
        <v>79</v>
      </c>
    </row>
    <row r="37" spans="2:6" ht="18">
      <c r="B37" s="58">
        <v>33</v>
      </c>
      <c r="C37" s="59" t="s">
        <v>112</v>
      </c>
      <c r="D37" s="63" t="s">
        <v>92</v>
      </c>
      <c r="E37" s="61" t="s">
        <v>93</v>
      </c>
      <c r="F37" s="64" t="s">
        <v>79</v>
      </c>
    </row>
    <row r="38" spans="2:6" ht="18">
      <c r="B38" s="58">
        <v>34</v>
      </c>
      <c r="C38" s="59" t="s">
        <v>113</v>
      </c>
      <c r="D38" s="63" t="s">
        <v>92</v>
      </c>
      <c r="E38" s="61" t="s">
        <v>93</v>
      </c>
      <c r="F38" s="64" t="s">
        <v>79</v>
      </c>
    </row>
    <row r="39" spans="2:6" ht="18">
      <c r="B39" s="58">
        <v>35</v>
      </c>
      <c r="C39" s="59" t="s">
        <v>114</v>
      </c>
      <c r="D39" s="63" t="s">
        <v>92</v>
      </c>
      <c r="E39" s="61" t="s">
        <v>93</v>
      </c>
      <c r="F39" s="64" t="s">
        <v>79</v>
      </c>
    </row>
    <row r="40" spans="2:6" ht="18">
      <c r="B40" s="58">
        <v>36</v>
      </c>
      <c r="C40" s="59" t="s">
        <v>115</v>
      </c>
      <c r="D40" s="63" t="s">
        <v>92</v>
      </c>
      <c r="E40" s="61" t="s">
        <v>93</v>
      </c>
      <c r="F40" s="64" t="s">
        <v>79</v>
      </c>
    </row>
    <row r="41" spans="2:6" ht="18">
      <c r="B41" s="58">
        <v>37</v>
      </c>
      <c r="C41" s="59" t="s">
        <v>116</v>
      </c>
      <c r="D41" s="63" t="s">
        <v>92</v>
      </c>
      <c r="E41" s="61" t="s">
        <v>93</v>
      </c>
      <c r="F41" s="64" t="s">
        <v>79</v>
      </c>
    </row>
    <row r="42" spans="2:6" ht="18">
      <c r="B42" s="58">
        <v>38</v>
      </c>
      <c r="C42" s="59" t="s">
        <v>117</v>
      </c>
      <c r="D42" s="63" t="s">
        <v>92</v>
      </c>
      <c r="E42" s="61" t="s">
        <v>93</v>
      </c>
      <c r="F42" s="64" t="s">
        <v>79</v>
      </c>
    </row>
    <row r="43" spans="2:6" ht="18">
      <c r="B43" s="58">
        <v>39</v>
      </c>
      <c r="C43" s="59" t="s">
        <v>118</v>
      </c>
      <c r="D43" s="63" t="s">
        <v>92</v>
      </c>
      <c r="E43" s="61" t="s">
        <v>93</v>
      </c>
      <c r="F43" s="64" t="s">
        <v>79</v>
      </c>
    </row>
    <row r="44" spans="2:6" ht="18">
      <c r="B44" s="58">
        <v>40</v>
      </c>
      <c r="C44" s="59" t="s">
        <v>119</v>
      </c>
      <c r="D44" s="63" t="s">
        <v>92</v>
      </c>
      <c r="E44" s="61" t="s">
        <v>93</v>
      </c>
      <c r="F44" s="64" t="s">
        <v>79</v>
      </c>
    </row>
    <row r="45" spans="2:6" ht="18">
      <c r="B45" s="58">
        <v>41</v>
      </c>
      <c r="C45" s="59" t="s">
        <v>120</v>
      </c>
      <c r="D45" s="63" t="s">
        <v>92</v>
      </c>
      <c r="E45" s="61" t="s">
        <v>93</v>
      </c>
      <c r="F45" s="64" t="s">
        <v>79</v>
      </c>
    </row>
    <row r="46" spans="2:6" ht="18">
      <c r="B46" s="58">
        <v>42</v>
      </c>
      <c r="C46" s="59" t="s">
        <v>121</v>
      </c>
      <c r="D46" s="63" t="s">
        <v>92</v>
      </c>
      <c r="E46" s="61" t="s">
        <v>93</v>
      </c>
      <c r="F46" s="64" t="s">
        <v>79</v>
      </c>
    </row>
    <row r="47" spans="2:6" ht="18">
      <c r="B47" s="58">
        <v>43</v>
      </c>
      <c r="C47" s="59" t="s">
        <v>122</v>
      </c>
      <c r="D47" s="63" t="s">
        <v>92</v>
      </c>
      <c r="E47" s="61" t="s">
        <v>93</v>
      </c>
      <c r="F47" s="64" t="s">
        <v>79</v>
      </c>
    </row>
    <row r="48" spans="2:6" ht="18">
      <c r="B48" s="58">
        <v>44</v>
      </c>
      <c r="C48" s="59" t="s">
        <v>123</v>
      </c>
      <c r="D48" s="63" t="s">
        <v>92</v>
      </c>
      <c r="E48" s="61" t="s">
        <v>93</v>
      </c>
      <c r="F48" s="64" t="s">
        <v>79</v>
      </c>
    </row>
    <row r="49" spans="2:6" ht="18">
      <c r="B49" s="58">
        <v>45</v>
      </c>
      <c r="C49" s="59" t="s">
        <v>124</v>
      </c>
      <c r="D49" s="63" t="s">
        <v>92</v>
      </c>
      <c r="E49" s="61" t="s">
        <v>93</v>
      </c>
      <c r="F49" s="64" t="s">
        <v>79</v>
      </c>
    </row>
    <row r="50" spans="2:6" ht="18">
      <c r="B50" s="58">
        <v>46</v>
      </c>
      <c r="C50" s="59" t="s">
        <v>125</v>
      </c>
      <c r="D50" s="63" t="s">
        <v>92</v>
      </c>
      <c r="E50" s="61" t="s">
        <v>93</v>
      </c>
      <c r="F50" s="64" t="s">
        <v>79</v>
      </c>
    </row>
    <row r="51" spans="2:6" ht="18">
      <c r="B51" s="58">
        <v>47</v>
      </c>
      <c r="C51" s="59" t="s">
        <v>126</v>
      </c>
      <c r="D51" s="63" t="s">
        <v>92</v>
      </c>
      <c r="E51" s="61" t="s">
        <v>93</v>
      </c>
      <c r="F51" s="64" t="s">
        <v>79</v>
      </c>
    </row>
    <row r="52" spans="2:6" ht="18">
      <c r="B52" s="58">
        <v>48</v>
      </c>
      <c r="C52" s="59" t="s">
        <v>127</v>
      </c>
      <c r="D52" s="63" t="s">
        <v>92</v>
      </c>
      <c r="E52" s="61" t="s">
        <v>93</v>
      </c>
      <c r="F52" s="64" t="s">
        <v>79</v>
      </c>
    </row>
    <row r="53" spans="2:6" ht="18">
      <c r="B53" s="58">
        <v>49</v>
      </c>
      <c r="C53" s="59" t="s">
        <v>128</v>
      </c>
      <c r="D53" s="63" t="s">
        <v>92</v>
      </c>
      <c r="E53" s="61" t="s">
        <v>93</v>
      </c>
      <c r="F53" s="64" t="s">
        <v>79</v>
      </c>
    </row>
    <row r="54" spans="2:6" ht="18">
      <c r="B54" s="58">
        <v>50</v>
      </c>
      <c r="C54" s="59" t="s">
        <v>129</v>
      </c>
      <c r="D54" s="63" t="s">
        <v>92</v>
      </c>
      <c r="E54" s="61" t="s">
        <v>93</v>
      </c>
      <c r="F54" s="64" t="s">
        <v>79</v>
      </c>
    </row>
    <row r="55" spans="2:6" ht="18">
      <c r="B55" s="58">
        <v>51</v>
      </c>
      <c r="C55" s="59" t="s">
        <v>130</v>
      </c>
      <c r="D55" s="63" t="s">
        <v>92</v>
      </c>
      <c r="E55" s="61" t="s">
        <v>93</v>
      </c>
      <c r="F55" s="64" t="s">
        <v>79</v>
      </c>
    </row>
    <row r="56" spans="2:6" ht="18">
      <c r="B56" s="58">
        <v>52</v>
      </c>
      <c r="C56" s="59" t="s">
        <v>131</v>
      </c>
      <c r="D56" s="63" t="s">
        <v>92</v>
      </c>
      <c r="E56" s="61" t="s">
        <v>93</v>
      </c>
      <c r="F56" s="64" t="s">
        <v>79</v>
      </c>
    </row>
    <row r="57" spans="2:6" ht="18">
      <c r="B57" s="58">
        <v>53</v>
      </c>
      <c r="C57" s="59" t="s">
        <v>132</v>
      </c>
      <c r="D57" s="63" t="s">
        <v>92</v>
      </c>
      <c r="E57" s="61" t="s">
        <v>93</v>
      </c>
      <c r="F57" s="64" t="s">
        <v>79</v>
      </c>
    </row>
    <row r="58" spans="2:6" ht="18">
      <c r="B58" s="58">
        <v>54</v>
      </c>
      <c r="C58" s="59" t="s">
        <v>133</v>
      </c>
      <c r="D58" s="63" t="s">
        <v>92</v>
      </c>
      <c r="E58" s="61" t="s">
        <v>93</v>
      </c>
      <c r="F58" s="64" t="s">
        <v>79</v>
      </c>
    </row>
    <row r="59" spans="2:6" ht="18">
      <c r="B59" s="58">
        <v>55</v>
      </c>
      <c r="C59" s="59" t="s">
        <v>134</v>
      </c>
      <c r="D59" s="63" t="s">
        <v>92</v>
      </c>
      <c r="E59" s="61" t="s">
        <v>93</v>
      </c>
      <c r="F59" s="64" t="s">
        <v>79</v>
      </c>
    </row>
    <row r="60" spans="2:6" ht="18">
      <c r="B60" s="58">
        <v>56</v>
      </c>
      <c r="C60" s="59" t="s">
        <v>135</v>
      </c>
      <c r="D60" s="63" t="s">
        <v>92</v>
      </c>
      <c r="E60" s="61" t="s">
        <v>93</v>
      </c>
      <c r="F60" s="64" t="s">
        <v>79</v>
      </c>
    </row>
    <row r="61" spans="2:6" ht="18">
      <c r="B61" s="58">
        <v>57</v>
      </c>
      <c r="C61" s="59" t="s">
        <v>136</v>
      </c>
      <c r="D61" s="63" t="s">
        <v>92</v>
      </c>
      <c r="E61" s="61" t="s">
        <v>93</v>
      </c>
      <c r="F61" s="64" t="s">
        <v>79</v>
      </c>
    </row>
    <row r="62" spans="2:6" ht="18">
      <c r="B62" s="58">
        <v>58</v>
      </c>
      <c r="C62" s="59" t="s">
        <v>137</v>
      </c>
      <c r="D62" s="63" t="s">
        <v>92</v>
      </c>
      <c r="E62" s="61" t="s">
        <v>93</v>
      </c>
      <c r="F62" s="64" t="s">
        <v>79</v>
      </c>
    </row>
    <row r="63" spans="2:6" ht="18.75" thickBot="1">
      <c r="B63" s="70">
        <v>59</v>
      </c>
      <c r="C63" s="71" t="s">
        <v>138</v>
      </c>
      <c r="D63" s="72" t="s">
        <v>92</v>
      </c>
      <c r="E63" s="73" t="s">
        <v>93</v>
      </c>
      <c r="F63" s="74" t="s">
        <v>79</v>
      </c>
    </row>
    <row r="64" ht="13.5" thickTop="1"/>
  </sheetData>
  <mergeCells count="2">
    <mergeCell ref="B1:F1"/>
    <mergeCell ref="B2:F2"/>
  </mergeCells>
  <printOptions horizontalCentered="1"/>
  <pageMargins left="0.7874015748031497" right="0.7874015748031497" top="0.48" bottom="0.53" header="0" footer="0.5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T69"/>
  <sheetViews>
    <sheetView showGridLines="0" zoomScale="50" zoomScaleNormal="50" workbookViewId="0" topLeftCell="E1">
      <selection activeCell="U19" sqref="U19"/>
    </sheetView>
  </sheetViews>
  <sheetFormatPr defaultColWidth="11.421875" defaultRowHeight="12.75"/>
  <cols>
    <col min="3" max="3" width="6.57421875" style="0" customWidth="1"/>
    <col min="4" max="4" width="13.8515625" style="0" customWidth="1"/>
    <col min="5" max="5" width="9.57421875" style="0" customWidth="1"/>
    <col min="7" max="7" width="16.7109375" style="0" customWidth="1"/>
    <col min="8" max="9" width="8.7109375" style="0" customWidth="1"/>
    <col min="10" max="10" width="10.57421875" style="0" customWidth="1"/>
    <col min="11" max="11" width="15.140625" style="0" customWidth="1"/>
    <col min="12" max="12" width="12.28125" style="0" customWidth="1"/>
    <col min="13" max="13" width="15.57421875" style="0" customWidth="1"/>
    <col min="14" max="14" width="14.00390625" style="0" customWidth="1"/>
    <col min="15" max="15" width="12.7109375" style="0" customWidth="1"/>
    <col min="16" max="16" width="13.00390625" style="0" customWidth="1"/>
    <col min="17" max="17" width="9.57421875" style="0" customWidth="1"/>
    <col min="18" max="18" width="10.140625" style="0" customWidth="1"/>
    <col min="20" max="20" width="12.28125" style="0" customWidth="1"/>
    <col min="21" max="21" width="26.00390625" style="0" customWidth="1"/>
  </cols>
  <sheetData>
    <row r="1" spans="4:20" ht="18">
      <c r="D1" s="51"/>
      <c r="E1" s="51"/>
      <c r="F1" s="672" t="s">
        <v>139</v>
      </c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</row>
    <row r="2" spans="3:20" ht="18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4:20" ht="18">
      <c r="D3" s="51"/>
      <c r="E3" s="51"/>
      <c r="F3" s="672" t="s">
        <v>140</v>
      </c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</row>
    <row r="4" spans="3:20" ht="18.75" thickBot="1">
      <c r="C4" s="75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3:20" ht="17.25" thickBot="1" thickTop="1">
      <c r="C5" s="76"/>
      <c r="D5" s="77"/>
      <c r="H5" s="78" t="s">
        <v>146</v>
      </c>
      <c r="I5" s="79" t="s">
        <v>147</v>
      </c>
      <c r="J5" s="79" t="s">
        <v>148</v>
      </c>
      <c r="K5" s="79" t="s">
        <v>149</v>
      </c>
      <c r="L5" s="79" t="s">
        <v>150</v>
      </c>
      <c r="M5" s="79" t="s">
        <v>151</v>
      </c>
      <c r="N5" s="79" t="s">
        <v>152</v>
      </c>
      <c r="O5" s="79" t="s">
        <v>141</v>
      </c>
      <c r="P5" s="79" t="s">
        <v>142</v>
      </c>
      <c r="Q5" s="79" t="s">
        <v>143</v>
      </c>
      <c r="R5" s="79" t="s">
        <v>144</v>
      </c>
      <c r="S5" s="80" t="s">
        <v>145</v>
      </c>
      <c r="T5" s="81" t="s">
        <v>63</v>
      </c>
    </row>
    <row r="6" spans="6:20" ht="17.25" thickBot="1" thickTop="1">
      <c r="F6" s="82" t="s">
        <v>65</v>
      </c>
      <c r="G6" s="147" t="s">
        <v>6</v>
      </c>
      <c r="H6" s="83" t="s">
        <v>153</v>
      </c>
      <c r="I6" s="84" t="s">
        <v>153</v>
      </c>
      <c r="J6" s="84" t="s">
        <v>153</v>
      </c>
      <c r="K6" s="84" t="s">
        <v>153</v>
      </c>
      <c r="L6" s="84" t="s">
        <v>153</v>
      </c>
      <c r="M6" s="84" t="s">
        <v>153</v>
      </c>
      <c r="N6" s="84" t="s">
        <v>153</v>
      </c>
      <c r="O6" s="84" t="s">
        <v>153</v>
      </c>
      <c r="P6" s="84" t="s">
        <v>153</v>
      </c>
      <c r="Q6" s="84" t="s">
        <v>153</v>
      </c>
      <c r="R6" s="84" t="s">
        <v>153</v>
      </c>
      <c r="S6" s="85" t="s">
        <v>153</v>
      </c>
      <c r="T6" s="86" t="s">
        <v>153</v>
      </c>
    </row>
    <row r="7" spans="6:20" ht="16.5" thickTop="1">
      <c r="F7" s="659" t="s">
        <v>12</v>
      </c>
      <c r="G7" s="148" t="s">
        <v>11</v>
      </c>
      <c r="H7" s="88">
        <v>11053</v>
      </c>
      <c r="I7" s="92">
        <v>7138</v>
      </c>
      <c r="J7" s="92">
        <v>9184</v>
      </c>
      <c r="K7" s="91">
        <v>6682</v>
      </c>
      <c r="L7" s="91">
        <v>9774</v>
      </c>
      <c r="M7" s="92">
        <v>6980</v>
      </c>
      <c r="N7" s="93">
        <v>8662</v>
      </c>
      <c r="O7" s="92">
        <v>7081</v>
      </c>
      <c r="P7" s="89">
        <v>8430</v>
      </c>
      <c r="Q7" s="92">
        <v>8851</v>
      </c>
      <c r="R7" s="92">
        <v>8326</v>
      </c>
      <c r="S7" s="90">
        <v>8482</v>
      </c>
      <c r="T7" s="400">
        <f>SUM(H7:S7)</f>
        <v>100643</v>
      </c>
    </row>
    <row r="8" spans="6:20" ht="15.75">
      <c r="F8" s="650"/>
      <c r="G8" s="150" t="s">
        <v>13</v>
      </c>
      <c r="H8" s="95">
        <v>17715</v>
      </c>
      <c r="I8" s="99">
        <v>19489</v>
      </c>
      <c r="J8" s="99">
        <v>12165</v>
      </c>
      <c r="K8" s="98">
        <v>0</v>
      </c>
      <c r="L8" s="98">
        <v>9127</v>
      </c>
      <c r="M8" s="99">
        <v>12414</v>
      </c>
      <c r="N8" s="100">
        <v>8510</v>
      </c>
      <c r="O8" s="99">
        <v>6964</v>
      </c>
      <c r="P8" s="96">
        <v>2193</v>
      </c>
      <c r="Q8" s="99">
        <v>6856</v>
      </c>
      <c r="R8" s="99">
        <v>7970</v>
      </c>
      <c r="S8" s="97">
        <v>7056</v>
      </c>
      <c r="T8" s="401">
        <f aca="true" t="shared" si="0" ref="T8:T16">SUM(H8:S8)</f>
        <v>110459</v>
      </c>
    </row>
    <row r="9" spans="6:20" ht="15.75">
      <c r="F9" s="650"/>
      <c r="G9" s="150" t="s">
        <v>14</v>
      </c>
      <c r="H9" s="95">
        <v>6902</v>
      </c>
      <c r="I9" s="99">
        <v>15835</v>
      </c>
      <c r="J9" s="99">
        <v>6821</v>
      </c>
      <c r="K9" s="98">
        <v>7870</v>
      </c>
      <c r="L9" s="98">
        <v>8196</v>
      </c>
      <c r="M9" s="99">
        <v>9090</v>
      </c>
      <c r="N9" s="100">
        <v>3027</v>
      </c>
      <c r="O9" s="99">
        <v>2582</v>
      </c>
      <c r="P9" s="96">
        <v>7031</v>
      </c>
      <c r="Q9" s="99">
        <v>2014</v>
      </c>
      <c r="R9" s="99">
        <v>2008</v>
      </c>
      <c r="S9" s="97">
        <v>7909</v>
      </c>
      <c r="T9" s="401">
        <f t="shared" si="0"/>
        <v>79285</v>
      </c>
    </row>
    <row r="10" spans="6:20" ht="15.75">
      <c r="F10" s="650"/>
      <c r="G10" s="150" t="s">
        <v>15</v>
      </c>
      <c r="H10" s="95">
        <v>2045</v>
      </c>
      <c r="I10" s="99">
        <v>4149</v>
      </c>
      <c r="J10" s="99">
        <v>351</v>
      </c>
      <c r="K10" s="98">
        <v>12775</v>
      </c>
      <c r="L10" s="98">
        <v>15726</v>
      </c>
      <c r="M10" s="99">
        <v>3671</v>
      </c>
      <c r="N10" s="100">
        <v>5897</v>
      </c>
      <c r="O10" s="99">
        <v>4750</v>
      </c>
      <c r="P10" s="96">
        <v>1987</v>
      </c>
      <c r="Q10" s="99">
        <v>955</v>
      </c>
      <c r="R10" s="99">
        <v>4310</v>
      </c>
      <c r="S10" s="97">
        <v>1848</v>
      </c>
      <c r="T10" s="401">
        <f t="shared" si="0"/>
        <v>58464</v>
      </c>
    </row>
    <row r="11" spans="6:20" ht="15.75">
      <c r="F11" s="650"/>
      <c r="G11" s="150" t="s">
        <v>16</v>
      </c>
      <c r="H11" s="95">
        <v>2538</v>
      </c>
      <c r="I11" s="99">
        <v>7728</v>
      </c>
      <c r="J11" s="99">
        <v>3082</v>
      </c>
      <c r="K11" s="98">
        <v>4570</v>
      </c>
      <c r="L11" s="98">
        <v>2806</v>
      </c>
      <c r="M11" s="99">
        <v>2877</v>
      </c>
      <c r="N11" s="100">
        <v>2877</v>
      </c>
      <c r="O11" s="99">
        <v>2413</v>
      </c>
      <c r="P11" s="96">
        <v>2330</v>
      </c>
      <c r="Q11" s="99">
        <v>7438</v>
      </c>
      <c r="R11" s="99">
        <v>4059</v>
      </c>
      <c r="S11" s="97">
        <v>7898</v>
      </c>
      <c r="T11" s="401">
        <f t="shared" si="0"/>
        <v>50616</v>
      </c>
    </row>
    <row r="12" spans="6:20" ht="15.75">
      <c r="F12" s="650"/>
      <c r="G12" s="150" t="s">
        <v>17</v>
      </c>
      <c r="H12" s="95">
        <v>2813</v>
      </c>
      <c r="I12" s="99">
        <v>3326</v>
      </c>
      <c r="J12" s="99">
        <v>2049</v>
      </c>
      <c r="K12" s="98">
        <v>4238</v>
      </c>
      <c r="L12" s="98">
        <v>3473</v>
      </c>
      <c r="M12" s="99">
        <v>4690</v>
      </c>
      <c r="N12" s="100">
        <v>4357</v>
      </c>
      <c r="O12" s="99">
        <v>3518</v>
      </c>
      <c r="P12" s="96">
        <v>4000</v>
      </c>
      <c r="Q12" s="99">
        <v>4168</v>
      </c>
      <c r="R12" s="99">
        <v>367</v>
      </c>
      <c r="S12" s="97">
        <v>3711</v>
      </c>
      <c r="T12" s="401">
        <f t="shared" si="0"/>
        <v>40710</v>
      </c>
    </row>
    <row r="13" spans="6:20" ht="15.75">
      <c r="F13" s="650"/>
      <c r="G13" s="150" t="s">
        <v>19</v>
      </c>
      <c r="H13" s="95">
        <v>3323</v>
      </c>
      <c r="I13" s="99">
        <v>4003</v>
      </c>
      <c r="J13" s="99">
        <v>3695</v>
      </c>
      <c r="K13" s="98">
        <v>2936</v>
      </c>
      <c r="L13" s="98">
        <v>3954</v>
      </c>
      <c r="M13" s="99">
        <v>2539</v>
      </c>
      <c r="N13" s="100">
        <v>2989</v>
      </c>
      <c r="O13" s="99">
        <v>2450</v>
      </c>
      <c r="P13" s="96">
        <v>2573</v>
      </c>
      <c r="Q13" s="99">
        <v>2850</v>
      </c>
      <c r="R13" s="99">
        <v>2961</v>
      </c>
      <c r="S13" s="97">
        <v>2443</v>
      </c>
      <c r="T13" s="401">
        <f t="shared" si="0"/>
        <v>36716</v>
      </c>
    </row>
    <row r="14" spans="6:20" ht="15.75">
      <c r="F14" s="650"/>
      <c r="G14" s="150" t="s">
        <v>20</v>
      </c>
      <c r="H14" s="95">
        <v>7158</v>
      </c>
      <c r="I14" s="99">
        <v>1173</v>
      </c>
      <c r="J14" s="99">
        <v>4179</v>
      </c>
      <c r="K14" s="98">
        <v>0</v>
      </c>
      <c r="L14" s="98">
        <v>945</v>
      </c>
      <c r="M14" s="99">
        <v>0</v>
      </c>
      <c r="N14" s="100">
        <v>4045</v>
      </c>
      <c r="O14" s="99">
        <v>3244</v>
      </c>
      <c r="P14" s="96">
        <v>945</v>
      </c>
      <c r="Q14" s="99">
        <v>4809</v>
      </c>
      <c r="R14" s="99">
        <v>3847</v>
      </c>
      <c r="S14" s="97">
        <v>3342</v>
      </c>
      <c r="T14" s="401">
        <f t="shared" si="0"/>
        <v>33687</v>
      </c>
    </row>
    <row r="15" spans="6:20" ht="15.75">
      <c r="F15" s="650"/>
      <c r="G15" s="150" t="s">
        <v>21</v>
      </c>
      <c r="H15" s="95">
        <v>2239</v>
      </c>
      <c r="I15" s="99">
        <v>2534</v>
      </c>
      <c r="J15" s="99">
        <v>6100</v>
      </c>
      <c r="K15" s="98">
        <v>5165</v>
      </c>
      <c r="L15" s="98">
        <v>4034</v>
      </c>
      <c r="M15" s="99">
        <v>2508</v>
      </c>
      <c r="N15" s="100">
        <v>3312</v>
      </c>
      <c r="O15" s="99">
        <v>2699</v>
      </c>
      <c r="P15" s="96">
        <v>2262</v>
      </c>
      <c r="Q15" s="99">
        <v>3022</v>
      </c>
      <c r="R15" s="99">
        <v>2742</v>
      </c>
      <c r="S15" s="97">
        <v>1181</v>
      </c>
      <c r="T15" s="401">
        <f t="shared" si="0"/>
        <v>37798</v>
      </c>
    </row>
    <row r="16" spans="6:20" ht="16.5" thickBot="1">
      <c r="F16" s="651"/>
      <c r="G16" s="152" t="s">
        <v>22</v>
      </c>
      <c r="H16" s="102">
        <v>1983</v>
      </c>
      <c r="I16" s="106">
        <v>2246</v>
      </c>
      <c r="J16" s="106">
        <v>5406</v>
      </c>
      <c r="K16" s="105">
        <v>4577</v>
      </c>
      <c r="L16" s="105">
        <v>3575</v>
      </c>
      <c r="M16" s="106">
        <v>2222</v>
      </c>
      <c r="N16" s="107">
        <v>2935</v>
      </c>
      <c r="O16" s="106">
        <v>2392</v>
      </c>
      <c r="P16" s="103">
        <v>2004</v>
      </c>
      <c r="Q16" s="106">
        <v>2678</v>
      </c>
      <c r="R16" s="106">
        <v>2430</v>
      </c>
      <c r="S16" s="104">
        <v>1046</v>
      </c>
      <c r="T16" s="402">
        <f t="shared" si="0"/>
        <v>33494</v>
      </c>
    </row>
    <row r="17" spans="6:20" ht="17.25" thickBot="1" thickTop="1">
      <c r="F17" s="108"/>
      <c r="G17" s="109"/>
      <c r="H17" s="110">
        <f aca="true" t="shared" si="1" ref="H17:S17">SUM(H7:H16)</f>
        <v>57769</v>
      </c>
      <c r="I17" s="111">
        <f t="shared" si="1"/>
        <v>67621</v>
      </c>
      <c r="J17" s="111">
        <f t="shared" si="1"/>
        <v>53032</v>
      </c>
      <c r="K17" s="111">
        <f t="shared" si="1"/>
        <v>48813</v>
      </c>
      <c r="L17" s="111">
        <f t="shared" si="1"/>
        <v>61610</v>
      </c>
      <c r="M17" s="111">
        <f t="shared" si="1"/>
        <v>46991</v>
      </c>
      <c r="N17" s="114">
        <f>SUM(N7:N16)</f>
        <v>46611</v>
      </c>
      <c r="O17" s="111">
        <f>SUM(O7:O16)</f>
        <v>38093</v>
      </c>
      <c r="P17" s="113">
        <f t="shared" si="1"/>
        <v>33755</v>
      </c>
      <c r="Q17" s="111">
        <f t="shared" si="1"/>
        <v>43641</v>
      </c>
      <c r="R17" s="111">
        <f t="shared" si="1"/>
        <v>39020</v>
      </c>
      <c r="S17" s="112">
        <f t="shared" si="1"/>
        <v>44916</v>
      </c>
      <c r="T17" s="115">
        <f>SUM(T7:T16)</f>
        <v>581872</v>
      </c>
    </row>
    <row r="18" spans="6:20" ht="16.5" thickTop="1">
      <c r="F18" s="108"/>
      <c r="G18" s="116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</row>
    <row r="19" spans="6:20" ht="15.75">
      <c r="F19" s="108"/>
      <c r="G19" s="116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20"/>
    </row>
    <row r="20" spans="6:20" ht="15.75">
      <c r="F20" s="108"/>
      <c r="G20" s="116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20"/>
    </row>
    <row r="21" spans="6:20" ht="15.75">
      <c r="F21" s="108"/>
      <c r="G21" s="116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20"/>
    </row>
    <row r="22" spans="6:20" ht="12.75">
      <c r="F22" s="108"/>
      <c r="G22" s="121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6:20" ht="13.5" thickBot="1">
      <c r="F23" s="108"/>
      <c r="G23" s="124"/>
      <c r="H23" s="125"/>
      <c r="I23" s="125"/>
      <c r="J23" s="125"/>
      <c r="K23" s="126"/>
      <c r="L23" s="126"/>
      <c r="M23" s="125"/>
      <c r="N23" s="125"/>
      <c r="O23" s="125"/>
      <c r="P23" s="125"/>
      <c r="Q23" s="125"/>
      <c r="R23" s="125"/>
      <c r="S23" s="125"/>
      <c r="T23" s="127"/>
    </row>
    <row r="24" spans="6:20" ht="16.5" thickTop="1">
      <c r="F24" s="656" t="s">
        <v>24</v>
      </c>
      <c r="G24" s="150" t="s">
        <v>23</v>
      </c>
      <c r="H24" s="149">
        <v>1998</v>
      </c>
      <c r="I24" s="99">
        <v>1766</v>
      </c>
      <c r="J24" s="99">
        <v>2985</v>
      </c>
      <c r="K24" s="98">
        <v>1460</v>
      </c>
      <c r="L24" s="98">
        <v>5496</v>
      </c>
      <c r="M24" s="99">
        <v>2562</v>
      </c>
      <c r="N24" s="100">
        <v>2311</v>
      </c>
      <c r="O24" s="99">
        <v>1902</v>
      </c>
      <c r="P24" s="96">
        <v>1529</v>
      </c>
      <c r="Q24" s="99">
        <v>2248</v>
      </c>
      <c r="R24" s="99">
        <v>2121</v>
      </c>
      <c r="S24" s="97">
        <v>1876</v>
      </c>
      <c r="T24" s="101">
        <f>SUM(H24:S24)</f>
        <v>28254</v>
      </c>
    </row>
    <row r="25" spans="6:20" ht="15.75">
      <c r="F25" s="657"/>
      <c r="G25" s="150" t="s">
        <v>25</v>
      </c>
      <c r="H25" s="151">
        <v>1185</v>
      </c>
      <c r="I25" s="99">
        <v>752</v>
      </c>
      <c r="J25" s="99">
        <v>926</v>
      </c>
      <c r="K25" s="98">
        <v>829</v>
      </c>
      <c r="L25" s="98">
        <v>1649</v>
      </c>
      <c r="M25" s="99">
        <v>965</v>
      </c>
      <c r="N25" s="100">
        <v>1013</v>
      </c>
      <c r="O25" s="99">
        <v>834</v>
      </c>
      <c r="P25" s="96">
        <v>1054</v>
      </c>
      <c r="Q25" s="99">
        <v>1085</v>
      </c>
      <c r="R25" s="99">
        <v>1000</v>
      </c>
      <c r="S25" s="97">
        <v>1076</v>
      </c>
      <c r="T25" s="101">
        <f aca="true" t="shared" si="2" ref="T25:T38">SUM(H25:S25)</f>
        <v>12368</v>
      </c>
    </row>
    <row r="26" spans="6:20" ht="15.75">
      <c r="F26" s="657"/>
      <c r="G26" s="150" t="s">
        <v>26</v>
      </c>
      <c r="H26" s="151">
        <v>1192</v>
      </c>
      <c r="I26" s="99">
        <v>968</v>
      </c>
      <c r="J26" s="99">
        <v>1179</v>
      </c>
      <c r="K26" s="98">
        <v>1259</v>
      </c>
      <c r="L26" s="98">
        <v>1104</v>
      </c>
      <c r="M26" s="99">
        <v>994</v>
      </c>
      <c r="N26" s="100">
        <v>1093</v>
      </c>
      <c r="O26" s="99">
        <v>898</v>
      </c>
      <c r="P26" s="96">
        <v>924</v>
      </c>
      <c r="Q26" s="99">
        <v>1176</v>
      </c>
      <c r="R26" s="99">
        <v>1088</v>
      </c>
      <c r="S26" s="97">
        <v>991</v>
      </c>
      <c r="T26" s="101">
        <f t="shared" si="2"/>
        <v>12866</v>
      </c>
    </row>
    <row r="27" spans="6:20" ht="15.75">
      <c r="F27" s="657"/>
      <c r="G27" s="150" t="s">
        <v>27</v>
      </c>
      <c r="H27" s="151">
        <v>0</v>
      </c>
      <c r="I27" s="99">
        <v>300</v>
      </c>
      <c r="J27" s="99">
        <v>0</v>
      </c>
      <c r="K27" s="98">
        <v>0</v>
      </c>
      <c r="L27" s="98">
        <v>603</v>
      </c>
      <c r="M27" s="99">
        <v>502</v>
      </c>
      <c r="N27" s="100">
        <v>2101</v>
      </c>
      <c r="O27" s="99">
        <v>1632</v>
      </c>
      <c r="P27" s="96">
        <v>0</v>
      </c>
      <c r="Q27" s="99">
        <v>1651</v>
      </c>
      <c r="R27" s="99">
        <v>1351</v>
      </c>
      <c r="S27" s="97">
        <v>5402</v>
      </c>
      <c r="T27" s="101">
        <f t="shared" si="2"/>
        <v>13542</v>
      </c>
    </row>
    <row r="28" spans="6:20" ht="15.75">
      <c r="F28" s="657"/>
      <c r="G28" s="150" t="s">
        <v>28</v>
      </c>
      <c r="H28" s="151">
        <v>386</v>
      </c>
      <c r="I28" s="99">
        <v>884</v>
      </c>
      <c r="J28" s="99">
        <v>1009</v>
      </c>
      <c r="K28" s="98">
        <v>962</v>
      </c>
      <c r="L28" s="98">
        <v>747</v>
      </c>
      <c r="M28" s="99">
        <v>513</v>
      </c>
      <c r="N28" s="100">
        <v>687</v>
      </c>
      <c r="O28" s="99">
        <v>564</v>
      </c>
      <c r="P28" s="96">
        <v>706</v>
      </c>
      <c r="Q28" s="99">
        <v>627</v>
      </c>
      <c r="R28" s="99">
        <v>602</v>
      </c>
      <c r="S28" s="97">
        <v>503</v>
      </c>
      <c r="T28" s="101">
        <f t="shared" si="2"/>
        <v>8190</v>
      </c>
    </row>
    <row r="29" spans="6:20" ht="15.75">
      <c r="F29" s="657"/>
      <c r="G29" s="150" t="s">
        <v>29</v>
      </c>
      <c r="H29" s="151">
        <v>1164</v>
      </c>
      <c r="I29" s="99">
        <v>1589</v>
      </c>
      <c r="J29" s="99">
        <v>889</v>
      </c>
      <c r="K29" s="98">
        <v>2647</v>
      </c>
      <c r="L29" s="98">
        <v>1589</v>
      </c>
      <c r="M29" s="99">
        <v>0</v>
      </c>
      <c r="N29" s="100">
        <v>876</v>
      </c>
      <c r="O29" s="99">
        <v>730</v>
      </c>
      <c r="P29" s="96">
        <v>1640</v>
      </c>
      <c r="Q29" s="99">
        <v>932</v>
      </c>
      <c r="R29" s="99">
        <v>745</v>
      </c>
      <c r="S29" s="97">
        <v>939</v>
      </c>
      <c r="T29" s="101">
        <f t="shared" si="2"/>
        <v>13740</v>
      </c>
    </row>
    <row r="30" spans="6:20" ht="15.75">
      <c r="F30" s="657"/>
      <c r="G30" s="150" t="s">
        <v>30</v>
      </c>
      <c r="H30" s="151">
        <v>1168</v>
      </c>
      <c r="I30" s="99">
        <v>1283</v>
      </c>
      <c r="J30" s="99">
        <v>1127</v>
      </c>
      <c r="K30" s="98">
        <v>1050</v>
      </c>
      <c r="L30" s="98">
        <v>842</v>
      </c>
      <c r="M30" s="99">
        <v>915</v>
      </c>
      <c r="N30" s="100">
        <v>813</v>
      </c>
      <c r="O30" s="99">
        <v>676</v>
      </c>
      <c r="P30" s="96">
        <v>1414</v>
      </c>
      <c r="Q30" s="99">
        <v>780</v>
      </c>
      <c r="R30" s="99">
        <v>1320</v>
      </c>
      <c r="S30" s="97">
        <v>298</v>
      </c>
      <c r="T30" s="101">
        <f t="shared" si="2"/>
        <v>11686</v>
      </c>
    </row>
    <row r="31" spans="6:20" ht="15.75">
      <c r="F31" s="657"/>
      <c r="G31" s="150" t="s">
        <v>31</v>
      </c>
      <c r="H31" s="151">
        <v>869</v>
      </c>
      <c r="I31" s="99">
        <v>748</v>
      </c>
      <c r="J31" s="99">
        <v>1755</v>
      </c>
      <c r="K31" s="98">
        <v>1060</v>
      </c>
      <c r="L31" s="98">
        <v>828</v>
      </c>
      <c r="M31" s="99">
        <v>300</v>
      </c>
      <c r="N31" s="100">
        <v>1069</v>
      </c>
      <c r="O31" s="99">
        <v>870</v>
      </c>
      <c r="P31" s="96">
        <v>1213</v>
      </c>
      <c r="Q31" s="99">
        <v>1746</v>
      </c>
      <c r="R31" s="99">
        <v>660</v>
      </c>
      <c r="S31" s="97">
        <v>518</v>
      </c>
      <c r="T31" s="101">
        <f t="shared" si="2"/>
        <v>11636</v>
      </c>
    </row>
    <row r="32" spans="6:20" ht="15.75">
      <c r="F32" s="657"/>
      <c r="G32" s="150" t="s">
        <v>32</v>
      </c>
      <c r="H32" s="151">
        <v>0</v>
      </c>
      <c r="I32" s="99">
        <v>396</v>
      </c>
      <c r="J32" s="99">
        <v>3567</v>
      </c>
      <c r="K32" s="98">
        <v>358</v>
      </c>
      <c r="L32" s="98">
        <v>1162</v>
      </c>
      <c r="M32" s="99">
        <v>52</v>
      </c>
      <c r="N32" s="100">
        <v>1436</v>
      </c>
      <c r="O32" s="99">
        <v>1101</v>
      </c>
      <c r="P32" s="96">
        <v>0</v>
      </c>
      <c r="Q32" s="99">
        <v>530</v>
      </c>
      <c r="R32" s="99">
        <v>670</v>
      </c>
      <c r="S32" s="97">
        <v>174</v>
      </c>
      <c r="T32" s="101">
        <f t="shared" si="2"/>
        <v>9446</v>
      </c>
    </row>
    <row r="33" spans="6:20" ht="15.75">
      <c r="F33" s="657"/>
      <c r="G33" s="150" t="s">
        <v>34</v>
      </c>
      <c r="H33" s="151">
        <v>523</v>
      </c>
      <c r="I33" s="99">
        <v>983</v>
      </c>
      <c r="J33" s="99">
        <v>623</v>
      </c>
      <c r="K33" s="98">
        <v>1037</v>
      </c>
      <c r="L33" s="98">
        <v>868</v>
      </c>
      <c r="M33" s="99">
        <v>940</v>
      </c>
      <c r="N33" s="100">
        <v>365</v>
      </c>
      <c r="O33" s="99">
        <v>308</v>
      </c>
      <c r="P33" s="96">
        <v>653</v>
      </c>
      <c r="Q33" s="99">
        <v>330</v>
      </c>
      <c r="R33" s="99">
        <v>371</v>
      </c>
      <c r="S33" s="97">
        <v>283</v>
      </c>
      <c r="T33" s="101">
        <f t="shared" si="2"/>
        <v>7284</v>
      </c>
    </row>
    <row r="34" spans="6:20" ht="15.75">
      <c r="F34" s="657"/>
      <c r="G34" s="150" t="s">
        <v>35</v>
      </c>
      <c r="H34" s="151">
        <v>973</v>
      </c>
      <c r="I34" s="99">
        <v>1416</v>
      </c>
      <c r="J34" s="99">
        <v>170</v>
      </c>
      <c r="K34" s="98">
        <v>1033</v>
      </c>
      <c r="L34" s="98">
        <v>788</v>
      </c>
      <c r="M34" s="99">
        <v>423</v>
      </c>
      <c r="N34" s="100">
        <v>208</v>
      </c>
      <c r="O34" s="99">
        <v>241</v>
      </c>
      <c r="P34" s="96">
        <v>40</v>
      </c>
      <c r="Q34" s="99">
        <v>679</v>
      </c>
      <c r="R34" s="99">
        <v>409</v>
      </c>
      <c r="S34" s="97">
        <v>853</v>
      </c>
      <c r="T34" s="101">
        <f t="shared" si="2"/>
        <v>7233</v>
      </c>
    </row>
    <row r="35" spans="6:20" ht="15.75">
      <c r="F35" s="657"/>
      <c r="G35" s="150" t="s">
        <v>36</v>
      </c>
      <c r="H35" s="151">
        <v>475</v>
      </c>
      <c r="I35" s="99">
        <v>434</v>
      </c>
      <c r="J35" s="99">
        <v>663</v>
      </c>
      <c r="K35" s="98">
        <v>620</v>
      </c>
      <c r="L35" s="98">
        <v>401</v>
      </c>
      <c r="M35" s="99">
        <v>592</v>
      </c>
      <c r="N35" s="100">
        <v>589</v>
      </c>
      <c r="O35" s="99">
        <v>481</v>
      </c>
      <c r="P35" s="96">
        <v>445</v>
      </c>
      <c r="Q35" s="99">
        <v>568</v>
      </c>
      <c r="R35" s="99">
        <v>572</v>
      </c>
      <c r="S35" s="97">
        <v>557</v>
      </c>
      <c r="T35" s="101">
        <f t="shared" si="2"/>
        <v>6397</v>
      </c>
    </row>
    <row r="36" spans="6:20" ht="15.75">
      <c r="F36" s="657"/>
      <c r="G36" s="150" t="s">
        <v>37</v>
      </c>
      <c r="H36" s="151">
        <v>266</v>
      </c>
      <c r="I36" s="99">
        <v>278</v>
      </c>
      <c r="J36" s="99">
        <v>404</v>
      </c>
      <c r="K36" s="98">
        <v>300</v>
      </c>
      <c r="L36" s="98">
        <v>1226</v>
      </c>
      <c r="M36" s="99">
        <v>370</v>
      </c>
      <c r="N36" s="100">
        <v>300</v>
      </c>
      <c r="O36" s="99">
        <v>251</v>
      </c>
      <c r="P36" s="96">
        <v>243</v>
      </c>
      <c r="Q36" s="99">
        <v>289</v>
      </c>
      <c r="R36" s="99">
        <v>289</v>
      </c>
      <c r="S36" s="97">
        <v>197</v>
      </c>
      <c r="T36" s="101">
        <f t="shared" si="2"/>
        <v>4413</v>
      </c>
    </row>
    <row r="37" spans="6:20" ht="15.75">
      <c r="F37" s="657"/>
      <c r="G37" s="150" t="s">
        <v>38</v>
      </c>
      <c r="H37" s="151">
        <v>403</v>
      </c>
      <c r="I37" s="99">
        <v>1186</v>
      </c>
      <c r="J37" s="99">
        <v>905</v>
      </c>
      <c r="K37" s="98">
        <v>1349</v>
      </c>
      <c r="L37" s="98">
        <v>490</v>
      </c>
      <c r="M37" s="99">
        <v>681</v>
      </c>
      <c r="N37" s="100">
        <v>538</v>
      </c>
      <c r="O37" s="99">
        <v>600</v>
      </c>
      <c r="P37" s="96">
        <v>734</v>
      </c>
      <c r="Q37" s="99">
        <v>425</v>
      </c>
      <c r="R37" s="99">
        <v>429</v>
      </c>
      <c r="S37" s="97">
        <v>646</v>
      </c>
      <c r="T37" s="101">
        <f t="shared" si="2"/>
        <v>8386</v>
      </c>
    </row>
    <row r="38" spans="6:20" ht="16.5" thickBot="1">
      <c r="F38" s="658"/>
      <c r="G38" s="150" t="s">
        <v>39</v>
      </c>
      <c r="H38" s="151">
        <v>625</v>
      </c>
      <c r="I38" s="99">
        <v>1042</v>
      </c>
      <c r="J38" s="99">
        <v>565</v>
      </c>
      <c r="K38" s="98">
        <v>1094</v>
      </c>
      <c r="L38" s="98">
        <v>759</v>
      </c>
      <c r="M38" s="99">
        <v>847</v>
      </c>
      <c r="N38" s="100">
        <v>393</v>
      </c>
      <c r="O38" s="99">
        <v>332</v>
      </c>
      <c r="P38" s="96">
        <v>867</v>
      </c>
      <c r="Q38" s="99">
        <v>493</v>
      </c>
      <c r="R38" s="99">
        <v>658</v>
      </c>
      <c r="S38" s="97">
        <v>1104</v>
      </c>
      <c r="T38" s="101">
        <f t="shared" si="2"/>
        <v>8779</v>
      </c>
    </row>
    <row r="39" spans="6:20" ht="17.25" thickBot="1" thickTop="1">
      <c r="F39" s="108"/>
      <c r="G39" s="109"/>
      <c r="H39" s="110">
        <f>SUM(H24:H38)</f>
        <v>11227</v>
      </c>
      <c r="I39" s="111">
        <f aca="true" t="shared" si="3" ref="I39:R39">SUM(I24:I38)</f>
        <v>14025</v>
      </c>
      <c r="J39" s="111">
        <f t="shared" si="3"/>
        <v>16767</v>
      </c>
      <c r="K39" s="111">
        <f t="shared" si="3"/>
        <v>15058</v>
      </c>
      <c r="L39" s="111">
        <f t="shared" si="3"/>
        <v>18552</v>
      </c>
      <c r="M39" s="111">
        <f t="shared" si="3"/>
        <v>10656</v>
      </c>
      <c r="N39" s="114">
        <f>SUM(N24:N38)</f>
        <v>13792</v>
      </c>
      <c r="O39" s="111">
        <f>SUM(O24:O38)</f>
        <v>11420</v>
      </c>
      <c r="P39" s="113">
        <f t="shared" si="3"/>
        <v>11462</v>
      </c>
      <c r="Q39" s="111">
        <f t="shared" si="3"/>
        <v>13559</v>
      </c>
      <c r="R39" s="111">
        <f t="shared" si="3"/>
        <v>12285</v>
      </c>
      <c r="S39" s="112">
        <f>SUM(S24:S38)</f>
        <v>15417</v>
      </c>
      <c r="T39" s="115">
        <f>SUM(T24:T38)</f>
        <v>164220</v>
      </c>
    </row>
    <row r="40" spans="6:20" ht="16.5" thickTop="1">
      <c r="F40" s="108"/>
      <c r="G40" s="116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9"/>
    </row>
    <row r="41" spans="6:20" ht="15.75">
      <c r="F41" s="108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20"/>
    </row>
    <row r="42" spans="6:20" ht="15.75">
      <c r="F42" s="108"/>
      <c r="G42" s="116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20"/>
    </row>
    <row r="43" spans="6:20" ht="15.75">
      <c r="F43" s="108"/>
      <c r="G43" s="116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20"/>
    </row>
    <row r="44" spans="6:20" ht="12.75">
      <c r="F44" s="108"/>
      <c r="G44" s="121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/>
    </row>
    <row r="45" spans="6:20" ht="13.5" thickBot="1">
      <c r="F45" s="108"/>
      <c r="G45" s="124"/>
      <c r="H45" s="125"/>
      <c r="I45" s="125"/>
      <c r="J45" s="125"/>
      <c r="K45" s="126"/>
      <c r="L45" s="126"/>
      <c r="M45" s="125"/>
      <c r="N45" s="125"/>
      <c r="O45" s="125"/>
      <c r="P45" s="125"/>
      <c r="Q45" s="125"/>
      <c r="R45" s="125"/>
      <c r="S45" s="125"/>
      <c r="T45" s="127"/>
    </row>
    <row r="46" spans="6:20" ht="16.5" thickTop="1">
      <c r="F46" s="656" t="s">
        <v>41</v>
      </c>
      <c r="G46" s="148" t="s">
        <v>40</v>
      </c>
      <c r="H46" s="149">
        <v>606</v>
      </c>
      <c r="I46" s="92">
        <v>657</v>
      </c>
      <c r="J46" s="92">
        <v>280</v>
      </c>
      <c r="K46" s="91">
        <v>383</v>
      </c>
      <c r="L46" s="91">
        <v>354</v>
      </c>
      <c r="M46" s="92">
        <v>584</v>
      </c>
      <c r="N46" s="93">
        <v>244</v>
      </c>
      <c r="O46" s="92">
        <v>205</v>
      </c>
      <c r="P46" s="89">
        <v>286</v>
      </c>
      <c r="Q46" s="92">
        <v>368</v>
      </c>
      <c r="R46" s="92">
        <v>439</v>
      </c>
      <c r="S46" s="90">
        <v>316</v>
      </c>
      <c r="T46" s="400">
        <f>SUM(H46:S46)</f>
        <v>4722</v>
      </c>
    </row>
    <row r="47" spans="6:20" ht="15.75">
      <c r="F47" s="657"/>
      <c r="G47" s="150" t="s">
        <v>42</v>
      </c>
      <c r="H47" s="151">
        <v>1178</v>
      </c>
      <c r="I47" s="99">
        <v>622</v>
      </c>
      <c r="J47" s="99">
        <v>398</v>
      </c>
      <c r="K47" s="98">
        <v>1713</v>
      </c>
      <c r="L47" s="98">
        <v>534</v>
      </c>
      <c r="M47" s="99">
        <v>642</v>
      </c>
      <c r="N47" s="100">
        <v>80</v>
      </c>
      <c r="O47" s="99">
        <v>70</v>
      </c>
      <c r="P47" s="96">
        <v>572</v>
      </c>
      <c r="Q47" s="99">
        <v>262</v>
      </c>
      <c r="R47" s="99">
        <v>384</v>
      </c>
      <c r="S47" s="97">
        <v>639</v>
      </c>
      <c r="T47" s="401">
        <f aca="true" t="shared" si="4" ref="T47:T66">SUM(H47:S47)</f>
        <v>7094</v>
      </c>
    </row>
    <row r="48" spans="6:20" ht="15.75">
      <c r="F48" s="657"/>
      <c r="G48" s="150" t="s">
        <v>43</v>
      </c>
      <c r="H48" s="151">
        <v>920</v>
      </c>
      <c r="I48" s="99">
        <v>441</v>
      </c>
      <c r="J48" s="99">
        <v>422</v>
      </c>
      <c r="K48" s="98">
        <v>495</v>
      </c>
      <c r="L48" s="98">
        <v>501</v>
      </c>
      <c r="M48" s="99">
        <v>443</v>
      </c>
      <c r="N48" s="100">
        <v>355</v>
      </c>
      <c r="O48" s="99">
        <v>297</v>
      </c>
      <c r="P48" s="96">
        <v>493</v>
      </c>
      <c r="Q48" s="99">
        <v>588</v>
      </c>
      <c r="R48" s="99">
        <v>541</v>
      </c>
      <c r="S48" s="97">
        <v>495</v>
      </c>
      <c r="T48" s="401">
        <f t="shared" si="4"/>
        <v>5991</v>
      </c>
    </row>
    <row r="49" spans="6:20" ht="15.75">
      <c r="F49" s="657"/>
      <c r="G49" s="150" t="s">
        <v>44</v>
      </c>
      <c r="H49" s="151">
        <v>247</v>
      </c>
      <c r="I49" s="99">
        <v>346</v>
      </c>
      <c r="J49" s="99">
        <v>279</v>
      </c>
      <c r="K49" s="98">
        <v>258</v>
      </c>
      <c r="L49" s="98">
        <v>640</v>
      </c>
      <c r="M49" s="99">
        <v>279</v>
      </c>
      <c r="N49" s="100">
        <v>263</v>
      </c>
      <c r="O49" s="99">
        <v>218</v>
      </c>
      <c r="P49" s="96">
        <v>277</v>
      </c>
      <c r="Q49" s="99">
        <v>260</v>
      </c>
      <c r="R49" s="99">
        <v>256</v>
      </c>
      <c r="S49" s="97">
        <v>255</v>
      </c>
      <c r="T49" s="401">
        <f t="shared" si="4"/>
        <v>3578</v>
      </c>
    </row>
    <row r="50" spans="6:20" ht="15.75">
      <c r="F50" s="657"/>
      <c r="G50" s="150" t="s">
        <v>45</v>
      </c>
      <c r="H50" s="151">
        <v>45</v>
      </c>
      <c r="I50" s="99">
        <v>326</v>
      </c>
      <c r="J50" s="99">
        <v>503</v>
      </c>
      <c r="K50" s="98">
        <v>110</v>
      </c>
      <c r="L50" s="98">
        <v>70</v>
      </c>
      <c r="M50" s="99">
        <v>364</v>
      </c>
      <c r="N50" s="100">
        <v>169</v>
      </c>
      <c r="O50" s="99">
        <v>142</v>
      </c>
      <c r="P50" s="96">
        <v>119</v>
      </c>
      <c r="Q50" s="99">
        <v>326</v>
      </c>
      <c r="R50" s="99">
        <v>340</v>
      </c>
      <c r="S50" s="97">
        <v>478</v>
      </c>
      <c r="T50" s="401">
        <f t="shared" si="4"/>
        <v>2992</v>
      </c>
    </row>
    <row r="51" spans="6:20" ht="15.75">
      <c r="F51" s="657"/>
      <c r="G51" s="150" t="s">
        <v>46</v>
      </c>
      <c r="H51" s="151">
        <v>386</v>
      </c>
      <c r="I51" s="99">
        <v>298</v>
      </c>
      <c r="J51" s="99">
        <v>304</v>
      </c>
      <c r="K51" s="98">
        <v>302</v>
      </c>
      <c r="L51" s="98">
        <v>287</v>
      </c>
      <c r="M51" s="99">
        <v>405</v>
      </c>
      <c r="N51" s="100">
        <v>412</v>
      </c>
      <c r="O51" s="99">
        <v>335</v>
      </c>
      <c r="P51" s="96">
        <v>320</v>
      </c>
      <c r="Q51" s="99">
        <v>407</v>
      </c>
      <c r="R51" s="99">
        <v>403</v>
      </c>
      <c r="S51" s="97">
        <v>384</v>
      </c>
      <c r="T51" s="401">
        <f t="shared" si="4"/>
        <v>4243</v>
      </c>
    </row>
    <row r="52" spans="6:20" ht="15.75">
      <c r="F52" s="657"/>
      <c r="G52" s="150" t="s">
        <v>47</v>
      </c>
      <c r="H52" s="151">
        <v>406</v>
      </c>
      <c r="I52" s="99">
        <v>409</v>
      </c>
      <c r="J52" s="99">
        <v>445</v>
      </c>
      <c r="K52" s="98">
        <v>566</v>
      </c>
      <c r="L52" s="98">
        <v>741</v>
      </c>
      <c r="M52" s="99">
        <v>334</v>
      </c>
      <c r="N52" s="100">
        <v>393</v>
      </c>
      <c r="O52" s="99">
        <v>324</v>
      </c>
      <c r="P52" s="96">
        <v>336</v>
      </c>
      <c r="Q52" s="99">
        <v>431</v>
      </c>
      <c r="R52" s="99">
        <v>380</v>
      </c>
      <c r="S52" s="97">
        <v>351</v>
      </c>
      <c r="T52" s="401">
        <f t="shared" si="4"/>
        <v>5116</v>
      </c>
    </row>
    <row r="53" spans="6:20" ht="15.75">
      <c r="F53" s="657"/>
      <c r="G53" s="150" t="s">
        <v>48</v>
      </c>
      <c r="H53" s="151">
        <v>639</v>
      </c>
      <c r="I53" s="99">
        <v>1006</v>
      </c>
      <c r="J53" s="99">
        <v>342</v>
      </c>
      <c r="K53" s="98">
        <v>549</v>
      </c>
      <c r="L53" s="98">
        <v>1438</v>
      </c>
      <c r="M53" s="99">
        <v>789</v>
      </c>
      <c r="N53" s="100">
        <v>367</v>
      </c>
      <c r="O53" s="99">
        <v>312</v>
      </c>
      <c r="P53" s="96">
        <v>1845</v>
      </c>
      <c r="Q53" s="99">
        <v>442</v>
      </c>
      <c r="R53" s="99">
        <v>483</v>
      </c>
      <c r="S53" s="97">
        <v>309</v>
      </c>
      <c r="T53" s="401">
        <f t="shared" si="4"/>
        <v>8521</v>
      </c>
    </row>
    <row r="54" spans="6:20" ht="15.75">
      <c r="F54" s="657"/>
      <c r="G54" s="150" t="s">
        <v>49</v>
      </c>
      <c r="H54" s="151">
        <v>210</v>
      </c>
      <c r="I54" s="99">
        <v>201</v>
      </c>
      <c r="J54" s="99">
        <v>123</v>
      </c>
      <c r="K54" s="98">
        <v>679</v>
      </c>
      <c r="L54" s="98">
        <v>121</v>
      </c>
      <c r="M54" s="99">
        <v>353</v>
      </c>
      <c r="N54" s="100">
        <v>130</v>
      </c>
      <c r="O54" s="99">
        <v>149</v>
      </c>
      <c r="P54" s="96">
        <v>419</v>
      </c>
      <c r="Q54" s="99">
        <v>225</v>
      </c>
      <c r="R54" s="99">
        <v>88</v>
      </c>
      <c r="S54" s="97">
        <v>307</v>
      </c>
      <c r="T54" s="401">
        <f t="shared" si="4"/>
        <v>3005</v>
      </c>
    </row>
    <row r="55" spans="6:20" ht="15.75">
      <c r="F55" s="657"/>
      <c r="G55" s="150" t="s">
        <v>50</v>
      </c>
      <c r="H55" s="151">
        <v>1241</v>
      </c>
      <c r="I55" s="99">
        <v>1485</v>
      </c>
      <c r="J55" s="99">
        <v>1015</v>
      </c>
      <c r="K55" s="98">
        <v>779</v>
      </c>
      <c r="L55" s="98">
        <v>1313</v>
      </c>
      <c r="M55" s="99">
        <v>1296</v>
      </c>
      <c r="N55" s="100">
        <v>1144</v>
      </c>
      <c r="O55" s="99">
        <v>939</v>
      </c>
      <c r="P55" s="96">
        <v>1831</v>
      </c>
      <c r="Q55" s="99">
        <v>1160</v>
      </c>
      <c r="R55" s="99">
        <v>1188</v>
      </c>
      <c r="S55" s="97">
        <v>1201</v>
      </c>
      <c r="T55" s="401">
        <f t="shared" si="4"/>
        <v>14592</v>
      </c>
    </row>
    <row r="56" spans="6:20" ht="15.75">
      <c r="F56" s="657"/>
      <c r="G56" s="150" t="s">
        <v>51</v>
      </c>
      <c r="H56" s="151">
        <v>269</v>
      </c>
      <c r="I56" s="99">
        <v>63</v>
      </c>
      <c r="J56" s="99">
        <v>248</v>
      </c>
      <c r="K56" s="98">
        <v>313</v>
      </c>
      <c r="L56" s="98">
        <v>44</v>
      </c>
      <c r="M56" s="99">
        <v>135</v>
      </c>
      <c r="N56" s="100">
        <v>276</v>
      </c>
      <c r="O56" s="99">
        <v>221</v>
      </c>
      <c r="P56" s="96">
        <v>170</v>
      </c>
      <c r="Q56" s="99">
        <v>235</v>
      </c>
      <c r="R56" s="99">
        <v>312</v>
      </c>
      <c r="S56" s="97">
        <v>269</v>
      </c>
      <c r="T56" s="401">
        <f t="shared" si="4"/>
        <v>2555</v>
      </c>
    </row>
    <row r="57" spans="6:20" ht="15.75">
      <c r="F57" s="657"/>
      <c r="G57" s="150" t="s">
        <v>52</v>
      </c>
      <c r="H57" s="151">
        <v>152</v>
      </c>
      <c r="I57" s="99">
        <v>188</v>
      </c>
      <c r="J57" s="99">
        <v>34</v>
      </c>
      <c r="K57" s="98">
        <v>307</v>
      </c>
      <c r="L57" s="98">
        <v>158</v>
      </c>
      <c r="M57" s="99">
        <v>308</v>
      </c>
      <c r="N57" s="100">
        <v>82</v>
      </c>
      <c r="O57" s="99">
        <v>95</v>
      </c>
      <c r="P57" s="96">
        <v>518</v>
      </c>
      <c r="Q57" s="99">
        <v>165</v>
      </c>
      <c r="R57" s="99">
        <v>109</v>
      </c>
      <c r="S57" s="97">
        <v>100</v>
      </c>
      <c r="T57" s="401">
        <f t="shared" si="4"/>
        <v>2216</v>
      </c>
    </row>
    <row r="58" spans="6:20" ht="15.75">
      <c r="F58" s="657"/>
      <c r="G58" s="150" t="s">
        <v>54</v>
      </c>
      <c r="H58" s="151">
        <v>277</v>
      </c>
      <c r="I58" s="99">
        <v>210</v>
      </c>
      <c r="J58" s="99">
        <v>269</v>
      </c>
      <c r="K58" s="98">
        <v>263</v>
      </c>
      <c r="L58" s="98">
        <v>68</v>
      </c>
      <c r="M58" s="99">
        <v>201</v>
      </c>
      <c r="N58" s="100">
        <v>276</v>
      </c>
      <c r="O58" s="99">
        <v>224</v>
      </c>
      <c r="P58" s="96">
        <v>188</v>
      </c>
      <c r="Q58" s="99">
        <v>278</v>
      </c>
      <c r="R58" s="99">
        <v>278</v>
      </c>
      <c r="S58" s="97">
        <v>277</v>
      </c>
      <c r="T58" s="401">
        <f t="shared" si="4"/>
        <v>2809</v>
      </c>
    </row>
    <row r="59" spans="6:20" ht="15.75">
      <c r="F59" s="657"/>
      <c r="G59" s="150" t="s">
        <v>55</v>
      </c>
      <c r="H59" s="151">
        <v>110</v>
      </c>
      <c r="I59" s="99">
        <v>291</v>
      </c>
      <c r="J59" s="99">
        <v>0</v>
      </c>
      <c r="K59" s="98">
        <v>209</v>
      </c>
      <c r="L59" s="98">
        <v>0</v>
      </c>
      <c r="M59" s="99">
        <v>61</v>
      </c>
      <c r="N59" s="100">
        <v>23</v>
      </c>
      <c r="O59" s="99">
        <v>19</v>
      </c>
      <c r="P59" s="96">
        <v>0</v>
      </c>
      <c r="Q59" s="99">
        <v>64</v>
      </c>
      <c r="R59" s="99">
        <v>13</v>
      </c>
      <c r="S59" s="97">
        <v>14</v>
      </c>
      <c r="T59" s="401">
        <f t="shared" si="4"/>
        <v>804</v>
      </c>
    </row>
    <row r="60" spans="6:20" ht="15.75">
      <c r="F60" s="657"/>
      <c r="G60" s="150" t="s">
        <v>56</v>
      </c>
      <c r="H60" s="151">
        <v>225</v>
      </c>
      <c r="I60" s="99">
        <v>140</v>
      </c>
      <c r="J60" s="99">
        <v>305</v>
      </c>
      <c r="K60" s="98">
        <v>115</v>
      </c>
      <c r="L60" s="98">
        <v>182</v>
      </c>
      <c r="M60" s="99">
        <v>221</v>
      </c>
      <c r="N60" s="100">
        <v>220</v>
      </c>
      <c r="O60" s="99">
        <v>178</v>
      </c>
      <c r="P60" s="96">
        <v>164</v>
      </c>
      <c r="Q60" s="99">
        <v>227</v>
      </c>
      <c r="R60" s="99">
        <v>209</v>
      </c>
      <c r="S60" s="97">
        <v>143</v>
      </c>
      <c r="T60" s="401">
        <f t="shared" si="4"/>
        <v>2329</v>
      </c>
    </row>
    <row r="61" spans="6:20" ht="15.75">
      <c r="F61" s="657"/>
      <c r="G61" s="150" t="s">
        <v>57</v>
      </c>
      <c r="H61" s="151">
        <v>165</v>
      </c>
      <c r="I61" s="99">
        <v>107</v>
      </c>
      <c r="J61" s="99">
        <v>137</v>
      </c>
      <c r="K61" s="98">
        <v>0</v>
      </c>
      <c r="L61" s="98">
        <v>0</v>
      </c>
      <c r="M61" s="99">
        <v>110</v>
      </c>
      <c r="N61" s="100">
        <v>128</v>
      </c>
      <c r="O61" s="99">
        <v>103</v>
      </c>
      <c r="P61" s="96">
        <v>0</v>
      </c>
      <c r="Q61" s="99">
        <v>136</v>
      </c>
      <c r="R61" s="99">
        <v>130</v>
      </c>
      <c r="S61" s="97">
        <v>111</v>
      </c>
      <c r="T61" s="401">
        <f t="shared" si="4"/>
        <v>1127</v>
      </c>
    </row>
    <row r="62" spans="6:20" ht="15.75">
      <c r="F62" s="657"/>
      <c r="G62" s="150" t="s">
        <v>58</v>
      </c>
      <c r="H62" s="151">
        <v>10</v>
      </c>
      <c r="I62" s="99">
        <v>18</v>
      </c>
      <c r="J62" s="99">
        <v>9</v>
      </c>
      <c r="K62" s="98">
        <v>23</v>
      </c>
      <c r="L62" s="98">
        <v>33</v>
      </c>
      <c r="M62" s="99">
        <v>6</v>
      </c>
      <c r="N62" s="100">
        <v>7</v>
      </c>
      <c r="O62" s="99">
        <v>6</v>
      </c>
      <c r="P62" s="96">
        <v>18</v>
      </c>
      <c r="Q62" s="99">
        <v>8</v>
      </c>
      <c r="R62" s="99">
        <v>8</v>
      </c>
      <c r="S62" s="97">
        <v>5</v>
      </c>
      <c r="T62" s="401">
        <f t="shared" si="4"/>
        <v>151</v>
      </c>
    </row>
    <row r="63" spans="6:20" ht="15.75">
      <c r="F63" s="657"/>
      <c r="G63" s="150" t="s">
        <v>59</v>
      </c>
      <c r="H63" s="151">
        <v>0</v>
      </c>
      <c r="I63" s="99">
        <v>4</v>
      </c>
      <c r="J63" s="99">
        <v>85</v>
      </c>
      <c r="K63" s="98">
        <v>0</v>
      </c>
      <c r="L63" s="98">
        <v>0</v>
      </c>
      <c r="M63" s="99">
        <v>0</v>
      </c>
      <c r="N63" s="100">
        <v>33</v>
      </c>
      <c r="O63" s="99">
        <v>25</v>
      </c>
      <c r="P63" s="96">
        <v>0</v>
      </c>
      <c r="Q63" s="99">
        <v>26</v>
      </c>
      <c r="R63" s="99">
        <v>20</v>
      </c>
      <c r="S63" s="97">
        <v>0</v>
      </c>
      <c r="T63" s="401">
        <f t="shared" si="4"/>
        <v>193</v>
      </c>
    </row>
    <row r="64" spans="6:20" ht="15.75">
      <c r="F64" s="657"/>
      <c r="G64" s="150" t="s">
        <v>60</v>
      </c>
      <c r="H64" s="151">
        <v>0</v>
      </c>
      <c r="I64" s="99">
        <v>2</v>
      </c>
      <c r="J64" s="99">
        <v>0</v>
      </c>
      <c r="K64" s="98">
        <v>0</v>
      </c>
      <c r="L64" s="98">
        <v>0</v>
      </c>
      <c r="M64" s="99">
        <v>0</v>
      </c>
      <c r="N64" s="100">
        <v>19</v>
      </c>
      <c r="O64" s="99">
        <v>15</v>
      </c>
      <c r="P64" s="96">
        <v>0</v>
      </c>
      <c r="Q64" s="99">
        <v>14</v>
      </c>
      <c r="R64" s="99">
        <v>12</v>
      </c>
      <c r="S64" s="97">
        <v>49</v>
      </c>
      <c r="T64" s="401">
        <f t="shared" si="4"/>
        <v>111</v>
      </c>
    </row>
    <row r="65" spans="6:20" ht="15.75">
      <c r="F65" s="657"/>
      <c r="G65" s="150" t="s">
        <v>61</v>
      </c>
      <c r="H65" s="151">
        <v>0</v>
      </c>
      <c r="I65" s="99">
        <v>0</v>
      </c>
      <c r="J65" s="99">
        <v>0</v>
      </c>
      <c r="K65" s="98">
        <v>0</v>
      </c>
      <c r="L65" s="98">
        <v>0</v>
      </c>
      <c r="M65" s="99">
        <v>0</v>
      </c>
      <c r="N65" s="100">
        <v>0</v>
      </c>
      <c r="O65" s="99">
        <v>0</v>
      </c>
      <c r="P65" s="96">
        <v>0</v>
      </c>
      <c r="Q65" s="99">
        <v>0</v>
      </c>
      <c r="R65" s="99">
        <v>0</v>
      </c>
      <c r="S65" s="97">
        <v>0</v>
      </c>
      <c r="T65" s="401">
        <f t="shared" si="4"/>
        <v>0</v>
      </c>
    </row>
    <row r="66" spans="6:20" ht="16.5" thickBot="1">
      <c r="F66" s="658"/>
      <c r="G66" s="152" t="s">
        <v>62</v>
      </c>
      <c r="H66" s="153">
        <v>0</v>
      </c>
      <c r="I66" s="106">
        <v>0</v>
      </c>
      <c r="J66" s="106">
        <v>0</v>
      </c>
      <c r="K66" s="105">
        <v>0</v>
      </c>
      <c r="L66" s="105">
        <v>0</v>
      </c>
      <c r="M66" s="106">
        <v>0</v>
      </c>
      <c r="N66" s="107">
        <v>0</v>
      </c>
      <c r="O66" s="106">
        <v>0</v>
      </c>
      <c r="P66" s="103">
        <v>0</v>
      </c>
      <c r="Q66" s="106">
        <v>0</v>
      </c>
      <c r="R66" s="106">
        <v>0</v>
      </c>
      <c r="S66" s="104">
        <v>0</v>
      </c>
      <c r="T66" s="402">
        <f t="shared" si="4"/>
        <v>0</v>
      </c>
    </row>
    <row r="67" spans="3:20" ht="17.25" thickBot="1" thickTop="1">
      <c r="C67" s="129"/>
      <c r="D67" s="399"/>
      <c r="H67" s="130">
        <f aca="true" t="shared" si="5" ref="H67:S67">SUM(H46:H66)</f>
        <v>7086</v>
      </c>
      <c r="I67" s="131">
        <f t="shared" si="5"/>
        <v>6814</v>
      </c>
      <c r="J67" s="131">
        <f t="shared" si="5"/>
        <v>5198</v>
      </c>
      <c r="K67" s="131">
        <f t="shared" si="5"/>
        <v>7064</v>
      </c>
      <c r="L67" s="131">
        <f t="shared" si="5"/>
        <v>6484</v>
      </c>
      <c r="M67" s="131">
        <f t="shared" si="5"/>
        <v>6531</v>
      </c>
      <c r="N67" s="134">
        <f t="shared" si="5"/>
        <v>4621</v>
      </c>
      <c r="O67" s="131">
        <f t="shared" si="5"/>
        <v>3877</v>
      </c>
      <c r="P67" s="133">
        <f t="shared" si="5"/>
        <v>7556</v>
      </c>
      <c r="Q67" s="131">
        <f t="shared" si="5"/>
        <v>5622</v>
      </c>
      <c r="R67" s="131">
        <f t="shared" si="5"/>
        <v>5593</v>
      </c>
      <c r="S67" s="132">
        <f t="shared" si="5"/>
        <v>5703</v>
      </c>
      <c r="T67" s="135">
        <f>SUM(T46:T66)</f>
        <v>72149</v>
      </c>
    </row>
    <row r="68" spans="3:20" ht="16.5" thickBot="1" thickTop="1">
      <c r="C68" s="129"/>
      <c r="H68" s="137"/>
      <c r="I68" s="136"/>
      <c r="J68" s="138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3:20" ht="16.5" thickBot="1" thickTop="1">
      <c r="C69" s="129"/>
      <c r="H69" s="110">
        <f aca="true" t="shared" si="6" ref="H69:T69">+H17+H39+H67</f>
        <v>76082</v>
      </c>
      <c r="I69" s="111">
        <f t="shared" si="6"/>
        <v>88460</v>
      </c>
      <c r="J69" s="111">
        <f t="shared" si="6"/>
        <v>74997</v>
      </c>
      <c r="K69" s="111">
        <f t="shared" si="6"/>
        <v>70935</v>
      </c>
      <c r="L69" s="111">
        <f t="shared" si="6"/>
        <v>86646</v>
      </c>
      <c r="M69" s="111">
        <f t="shared" si="6"/>
        <v>64178</v>
      </c>
      <c r="N69" s="111">
        <f t="shared" si="6"/>
        <v>65024</v>
      </c>
      <c r="O69" s="111">
        <f t="shared" si="6"/>
        <v>53390</v>
      </c>
      <c r="P69" s="111">
        <f t="shared" si="6"/>
        <v>52773</v>
      </c>
      <c r="Q69" s="111">
        <f t="shared" si="6"/>
        <v>62822</v>
      </c>
      <c r="R69" s="111">
        <f t="shared" si="6"/>
        <v>56898</v>
      </c>
      <c r="S69" s="112">
        <f t="shared" si="6"/>
        <v>66036</v>
      </c>
      <c r="T69" s="139">
        <f t="shared" si="6"/>
        <v>818241</v>
      </c>
    </row>
    <row r="70" ht="13.5" thickTop="1"/>
  </sheetData>
  <mergeCells count="5">
    <mergeCell ref="F1:T1"/>
    <mergeCell ref="F3:T3"/>
    <mergeCell ref="F24:F38"/>
    <mergeCell ref="F46:F66"/>
    <mergeCell ref="F7:F16"/>
  </mergeCells>
  <printOptions/>
  <pageMargins left="0.44" right="0.5" top="0.83" bottom="0.984251968503937" header="0" footer="0"/>
  <pageSetup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50"/>
  <sheetViews>
    <sheetView showGridLines="0" zoomScale="75" zoomScaleNormal="75" workbookViewId="0" topLeftCell="A4">
      <selection activeCell="M23" sqref="M23"/>
    </sheetView>
  </sheetViews>
  <sheetFormatPr defaultColWidth="11.421875" defaultRowHeight="12.75"/>
  <cols>
    <col min="1" max="1" width="2.8515625" style="0" customWidth="1"/>
    <col min="2" max="2" width="8.57421875" style="0" customWidth="1"/>
    <col min="3" max="3" width="16.28125" style="0" customWidth="1"/>
    <col min="4" max="4" width="14.8515625" style="0" customWidth="1"/>
    <col min="5" max="5" width="11.140625" style="0" customWidth="1"/>
    <col min="6" max="6" width="16.57421875" style="0" customWidth="1"/>
    <col min="7" max="7" width="14.8515625" style="0" customWidth="1"/>
    <col min="8" max="8" width="13.7109375" style="0" customWidth="1"/>
    <col min="9" max="9" width="13.140625" style="0" customWidth="1"/>
    <col min="10" max="10" width="15.00390625" style="0" customWidth="1"/>
    <col min="11" max="11" width="2.421875" style="0" customWidth="1"/>
    <col min="12" max="12" width="13.28125" style="0" customWidth="1"/>
    <col min="13" max="13" width="15.421875" style="0" customWidth="1"/>
    <col min="14" max="14" width="9.8515625" style="0" customWidth="1"/>
  </cols>
  <sheetData>
    <row r="1" spans="2:10" ht="16.5">
      <c r="B1" s="682" t="s">
        <v>154</v>
      </c>
      <c r="C1" s="682"/>
      <c r="D1" s="682"/>
      <c r="E1" s="682"/>
      <c r="F1" s="682"/>
      <c r="G1" s="682"/>
      <c r="H1" s="682"/>
      <c r="I1" s="682"/>
      <c r="J1" s="262"/>
    </row>
    <row r="2" spans="2:13" ht="16.5">
      <c r="B2" s="682" t="s">
        <v>298</v>
      </c>
      <c r="C2" s="682"/>
      <c r="D2" s="682"/>
      <c r="E2" s="682"/>
      <c r="F2" s="682"/>
      <c r="G2" s="682"/>
      <c r="H2" s="682"/>
      <c r="I2" s="682"/>
      <c r="J2" s="262"/>
      <c r="K2" s="278"/>
      <c r="L2" s="278"/>
      <c r="M2" s="278"/>
    </row>
    <row r="3" spans="2:13" ht="15"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5" spans="2:4" ht="18.75" thickBot="1">
      <c r="B5" s="687" t="s">
        <v>299</v>
      </c>
      <c r="C5" s="687"/>
      <c r="D5" s="687"/>
    </row>
    <row r="8" spans="2:4" ht="12.75">
      <c r="B8" s="277"/>
      <c r="C8" s="277"/>
      <c r="D8" s="277"/>
    </row>
    <row r="12" spans="2:9" ht="15.75">
      <c r="B12" s="182"/>
      <c r="C12" s="277"/>
      <c r="D12" s="277"/>
      <c r="E12" s="277"/>
      <c r="F12" s="277"/>
      <c r="G12" s="277"/>
      <c r="H12" s="277"/>
      <c r="I12" s="277"/>
    </row>
    <row r="13" spans="2:9" ht="16.5" thickBot="1">
      <c r="B13" s="182"/>
      <c r="C13" s="279"/>
      <c r="D13" s="279"/>
      <c r="E13" s="279"/>
      <c r="F13" s="279"/>
      <c r="G13" s="279"/>
      <c r="H13" s="279"/>
      <c r="I13" s="279"/>
    </row>
    <row r="14" spans="3:14" ht="15">
      <c r="C14" s="280" t="s">
        <v>300</v>
      </c>
      <c r="D14" s="281">
        <v>143</v>
      </c>
      <c r="E14" s="279"/>
      <c r="F14" s="279"/>
      <c r="G14" s="279"/>
      <c r="H14" s="279"/>
      <c r="I14" s="279"/>
      <c r="K14" s="279"/>
      <c r="L14" s="279"/>
      <c r="M14" s="279"/>
      <c r="N14" s="279"/>
    </row>
    <row r="15" spans="3:14" ht="15">
      <c r="C15" s="282" t="s">
        <v>301</v>
      </c>
      <c r="D15" s="283">
        <v>-334760.5</v>
      </c>
      <c r="I15" s="279"/>
      <c r="L15" s="279"/>
      <c r="M15" s="279"/>
      <c r="N15" s="279"/>
    </row>
    <row r="16" spans="3:14" ht="15.75">
      <c r="C16" s="284" t="s">
        <v>302</v>
      </c>
      <c r="D16" s="285">
        <v>-2340.9825174825173</v>
      </c>
      <c r="N16" s="286"/>
    </row>
    <row r="17" spans="3:14" ht="15.75" thickBot="1">
      <c r="C17" s="287" t="s">
        <v>303</v>
      </c>
      <c r="D17" s="288">
        <v>83403.13636363637</v>
      </c>
      <c r="L17" s="279"/>
      <c r="M17" s="279"/>
      <c r="N17" s="279"/>
    </row>
    <row r="18" spans="2:14" ht="15.75">
      <c r="B18" s="182"/>
      <c r="C18" s="279"/>
      <c r="D18" s="279"/>
      <c r="E18" s="279"/>
      <c r="F18" s="279"/>
      <c r="G18" s="279"/>
      <c r="H18" s="279"/>
      <c r="I18" s="279"/>
      <c r="L18" s="279"/>
      <c r="M18" s="279"/>
      <c r="N18" s="279"/>
    </row>
    <row r="19" spans="2:14" ht="16.5" thickBot="1">
      <c r="B19" s="182"/>
      <c r="C19" s="279"/>
      <c r="D19" s="279"/>
      <c r="E19" s="279"/>
      <c r="F19" s="279"/>
      <c r="G19" s="279"/>
      <c r="H19" s="279"/>
      <c r="I19" s="279"/>
      <c r="L19" s="279"/>
      <c r="M19" s="279"/>
      <c r="N19" s="279"/>
    </row>
    <row r="20" spans="2:13" ht="17.25" thickBot="1" thickTop="1">
      <c r="B20" s="182"/>
      <c r="C20" s="279"/>
      <c r="D20" s="679" t="s">
        <v>304</v>
      </c>
      <c r="E20" s="680"/>
      <c r="F20" s="680"/>
      <c r="G20" s="681"/>
      <c r="H20" s="279"/>
      <c r="K20" s="279"/>
      <c r="L20" s="279"/>
      <c r="M20" s="279"/>
    </row>
    <row r="21" spans="2:14" ht="16.5" thickTop="1">
      <c r="B21" s="182"/>
      <c r="C21" s="279"/>
      <c r="D21" s="279"/>
      <c r="E21" s="279"/>
      <c r="F21" s="279"/>
      <c r="G21" s="279"/>
      <c r="H21" s="279"/>
      <c r="I21" s="279"/>
      <c r="L21" s="279"/>
      <c r="M21" s="279"/>
      <c r="N21" s="279"/>
    </row>
    <row r="22" spans="2:14" ht="15.75">
      <c r="B22" s="182"/>
      <c r="C22" s="279"/>
      <c r="D22" s="279"/>
      <c r="E22" s="279"/>
      <c r="F22" s="279"/>
      <c r="G22" s="279"/>
      <c r="H22" s="279"/>
      <c r="I22" s="279"/>
      <c r="L22" s="279"/>
      <c r="M22" s="279"/>
      <c r="N22" s="279"/>
    </row>
    <row r="23" spans="2:14" ht="15.75">
      <c r="B23" s="182"/>
      <c r="C23" s="279"/>
      <c r="D23" s="279"/>
      <c r="E23" s="279"/>
      <c r="F23" s="279"/>
      <c r="G23" s="279"/>
      <c r="H23" s="279"/>
      <c r="I23" s="279"/>
      <c r="L23" s="279"/>
      <c r="M23" s="279"/>
      <c r="N23" s="279"/>
    </row>
    <row r="24" spans="2:14" ht="16.5" thickBot="1">
      <c r="B24" s="182"/>
      <c r="C24" s="279"/>
      <c r="D24" s="279"/>
      <c r="E24" s="279"/>
      <c r="F24" s="279"/>
      <c r="G24" s="279"/>
      <c r="H24" s="279"/>
      <c r="I24" s="279"/>
      <c r="N24" s="279"/>
    </row>
    <row r="25" spans="3:8" ht="17.25" thickBot="1" thickTop="1">
      <c r="C25" s="178" t="s">
        <v>305</v>
      </c>
      <c r="D25" s="289" t="s">
        <v>306</v>
      </c>
      <c r="E25" s="180" t="s">
        <v>307</v>
      </c>
      <c r="F25" s="290" t="s">
        <v>308</v>
      </c>
      <c r="G25" s="289" t="s">
        <v>309</v>
      </c>
      <c r="H25" s="291" t="s">
        <v>310</v>
      </c>
    </row>
    <row r="26" spans="3:8" ht="15.75" thickTop="1">
      <c r="C26" s="292">
        <v>1</v>
      </c>
      <c r="D26" s="293">
        <v>76082</v>
      </c>
      <c r="E26" s="294">
        <v>81062.16</v>
      </c>
      <c r="F26" s="295">
        <v>-4980.16</v>
      </c>
      <c r="G26" s="296">
        <v>24801993.625600036</v>
      </c>
      <c r="H26" s="297">
        <v>0.06545779553639498</v>
      </c>
    </row>
    <row r="27" spans="3:8" ht="15">
      <c r="C27" s="292">
        <v>2</v>
      </c>
      <c r="D27" s="293">
        <v>88460</v>
      </c>
      <c r="E27" s="294">
        <v>78721.18</v>
      </c>
      <c r="F27" s="295">
        <v>9738.820000000007</v>
      </c>
      <c r="G27" s="296">
        <v>94844614.99240014</v>
      </c>
      <c r="H27" s="297">
        <v>0.11009292335518886</v>
      </c>
    </row>
    <row r="28" spans="3:8" ht="15">
      <c r="C28" s="292">
        <v>3</v>
      </c>
      <c r="D28" s="293">
        <v>74997</v>
      </c>
      <c r="E28" s="294">
        <v>76380.2</v>
      </c>
      <c r="F28" s="295">
        <v>-1383.2</v>
      </c>
      <c r="G28" s="296">
        <v>1913242.2399999918</v>
      </c>
      <c r="H28" s="297">
        <v>0.018443404402842742</v>
      </c>
    </row>
    <row r="29" spans="3:8" ht="15">
      <c r="C29" s="292">
        <v>4</v>
      </c>
      <c r="D29" s="293">
        <v>70935</v>
      </c>
      <c r="E29" s="294">
        <v>74039.22</v>
      </c>
      <c r="F29" s="295">
        <v>-3104.22</v>
      </c>
      <c r="G29" s="296">
        <v>9636181.808400007</v>
      </c>
      <c r="H29" s="297">
        <v>0.043761471769930234</v>
      </c>
    </row>
    <row r="30" spans="3:8" ht="15">
      <c r="C30" s="292">
        <v>5</v>
      </c>
      <c r="D30" s="293">
        <v>86646</v>
      </c>
      <c r="E30" s="294">
        <v>71698.24</v>
      </c>
      <c r="F30" s="295">
        <v>14947.76</v>
      </c>
      <c r="G30" s="296">
        <v>223435529.01759985</v>
      </c>
      <c r="H30" s="297">
        <v>0.17251529210811803</v>
      </c>
    </row>
    <row r="31" spans="3:8" ht="15">
      <c r="C31" s="292">
        <v>6</v>
      </c>
      <c r="D31" s="293">
        <v>64178</v>
      </c>
      <c r="E31" s="294">
        <v>69357.26</v>
      </c>
      <c r="F31" s="295">
        <v>-5179.259999999995</v>
      </c>
      <c r="G31" s="296">
        <v>26824734.147599947</v>
      </c>
      <c r="H31" s="297">
        <v>0.08070148649069767</v>
      </c>
    </row>
    <row r="32" spans="3:8" ht="15">
      <c r="C32" s="292">
        <v>7</v>
      </c>
      <c r="D32" s="293">
        <v>65024</v>
      </c>
      <c r="E32" s="294">
        <v>67016.28</v>
      </c>
      <c r="F32" s="295">
        <v>-1992.28</v>
      </c>
      <c r="G32" s="296">
        <v>3969179.5983999954</v>
      </c>
      <c r="H32" s="297">
        <v>0.030639148622047228</v>
      </c>
    </row>
    <row r="33" spans="3:8" ht="15">
      <c r="C33" s="292">
        <v>8</v>
      </c>
      <c r="D33" s="293">
        <v>53390</v>
      </c>
      <c r="E33" s="294">
        <v>64675.3</v>
      </c>
      <c r="F33" s="295">
        <v>-11285.3</v>
      </c>
      <c r="G33" s="296">
        <v>127357996.09000006</v>
      </c>
      <c r="H33" s="297">
        <v>0.21137478928638329</v>
      </c>
    </row>
    <row r="34" spans="3:8" ht="15">
      <c r="C34" s="292">
        <v>9</v>
      </c>
      <c r="D34" s="293">
        <v>52773</v>
      </c>
      <c r="E34" s="294">
        <v>62334.32</v>
      </c>
      <c r="F34" s="295">
        <v>-9561.32</v>
      </c>
      <c r="G34" s="296">
        <v>91418840.1424</v>
      </c>
      <c r="H34" s="297">
        <v>0.18117825403141757</v>
      </c>
    </row>
    <row r="35" spans="3:8" ht="15">
      <c r="C35" s="292">
        <v>10</v>
      </c>
      <c r="D35" s="293">
        <v>62822</v>
      </c>
      <c r="E35" s="294">
        <v>59993.34</v>
      </c>
      <c r="F35" s="295">
        <v>2828.66</v>
      </c>
      <c r="G35" s="296">
        <v>8001317.39560002</v>
      </c>
      <c r="H35" s="297">
        <v>0.04502658304415656</v>
      </c>
    </row>
    <row r="36" spans="3:8" ht="15">
      <c r="C36" s="292">
        <v>11</v>
      </c>
      <c r="D36" s="293">
        <v>56898</v>
      </c>
      <c r="E36" s="294">
        <v>57652.36</v>
      </c>
      <c r="F36" s="295">
        <v>-754.3600000000006</v>
      </c>
      <c r="G36" s="296">
        <v>569059.0096000009</v>
      </c>
      <c r="H36" s="297">
        <v>0.01325811100565926</v>
      </c>
    </row>
    <row r="37" spans="3:8" ht="15.75" thickBot="1">
      <c r="C37" s="298">
        <v>12</v>
      </c>
      <c r="D37" s="299">
        <v>66036</v>
      </c>
      <c r="E37" s="300">
        <v>55311.38</v>
      </c>
      <c r="F37" s="295">
        <v>10724.62</v>
      </c>
      <c r="G37" s="296">
        <v>115017474.14440006</v>
      </c>
      <c r="H37" s="301">
        <v>0.16240565752014058</v>
      </c>
    </row>
    <row r="38" spans="3:8" ht="13.5" customHeight="1" thickTop="1">
      <c r="C38" s="292">
        <v>13</v>
      </c>
      <c r="D38" s="394">
        <v>38139</v>
      </c>
      <c r="E38" s="302">
        <v>52970.4</v>
      </c>
      <c r="F38" s="644" t="s">
        <v>311</v>
      </c>
      <c r="G38" s="645"/>
      <c r="H38" s="677">
        <v>60649180.18433335</v>
      </c>
    </row>
    <row r="39" spans="3:8" ht="12.75" customHeight="1">
      <c r="C39" s="292">
        <v>14</v>
      </c>
      <c r="D39" s="395">
        <v>38169</v>
      </c>
      <c r="E39" s="303">
        <v>50629.42</v>
      </c>
      <c r="F39" s="646"/>
      <c r="G39" s="647"/>
      <c r="H39" s="678"/>
    </row>
    <row r="40" spans="3:8" ht="12.75" customHeight="1">
      <c r="C40" s="292">
        <v>15</v>
      </c>
      <c r="D40" s="395">
        <v>38200</v>
      </c>
      <c r="E40" s="303">
        <v>48288.44</v>
      </c>
      <c r="F40" s="646"/>
      <c r="G40" s="647"/>
      <c r="H40" s="678"/>
    </row>
    <row r="41" spans="3:8" ht="12.75" customHeight="1">
      <c r="C41" s="292">
        <v>16</v>
      </c>
      <c r="D41" s="395">
        <v>38231</v>
      </c>
      <c r="E41" s="303">
        <v>45947.46</v>
      </c>
      <c r="F41" s="646"/>
      <c r="G41" s="647"/>
      <c r="H41" s="678"/>
    </row>
    <row r="42" spans="3:8" ht="12.75" customHeight="1">
      <c r="C42" s="292">
        <v>17</v>
      </c>
      <c r="D42" s="395">
        <v>38261</v>
      </c>
      <c r="E42" s="303">
        <v>43606.48</v>
      </c>
      <c r="F42" s="646"/>
      <c r="G42" s="647"/>
      <c r="H42" s="678"/>
    </row>
    <row r="43" spans="3:8" ht="12.75" customHeight="1">
      <c r="C43" s="292">
        <v>18</v>
      </c>
      <c r="D43" s="395">
        <v>38292</v>
      </c>
      <c r="E43" s="303">
        <v>41265.5</v>
      </c>
      <c r="F43" s="646"/>
      <c r="G43" s="647"/>
      <c r="H43" s="678"/>
    </row>
    <row r="44" spans="3:8" ht="15">
      <c r="C44" s="292">
        <v>19</v>
      </c>
      <c r="D44" s="395">
        <v>38322</v>
      </c>
      <c r="E44" s="303">
        <v>38924.52</v>
      </c>
      <c r="F44" s="648" t="s">
        <v>312</v>
      </c>
      <c r="G44" s="649"/>
      <c r="H44" s="684">
        <v>9.457124309774807</v>
      </c>
    </row>
    <row r="45" spans="3:8" ht="15">
      <c r="C45" s="292">
        <v>20</v>
      </c>
      <c r="D45" s="395">
        <v>38353</v>
      </c>
      <c r="E45" s="303">
        <v>36583.54</v>
      </c>
      <c r="F45" s="646"/>
      <c r="G45" s="647"/>
      <c r="H45" s="685"/>
    </row>
    <row r="46" spans="3:8" ht="15">
      <c r="C46" s="292">
        <v>21</v>
      </c>
      <c r="D46" s="395">
        <v>38384</v>
      </c>
      <c r="E46" s="303">
        <v>34242.56</v>
      </c>
      <c r="F46" s="646"/>
      <c r="G46" s="647"/>
      <c r="H46" s="685"/>
    </row>
    <row r="47" spans="3:8" ht="15">
      <c r="C47" s="292">
        <v>22</v>
      </c>
      <c r="D47" s="395">
        <v>38412</v>
      </c>
      <c r="E47" s="303">
        <v>31901.58</v>
      </c>
      <c r="F47" s="646"/>
      <c r="G47" s="647"/>
      <c r="H47" s="685"/>
    </row>
    <row r="48" spans="3:8" ht="15">
      <c r="C48" s="292">
        <v>23</v>
      </c>
      <c r="D48" s="395">
        <v>38443</v>
      </c>
      <c r="E48" s="303">
        <v>29560.6</v>
      </c>
      <c r="F48" s="646"/>
      <c r="G48" s="647"/>
      <c r="H48" s="685"/>
    </row>
    <row r="49" spans="3:8" ht="15.75" thickBot="1">
      <c r="C49" s="298">
        <v>24</v>
      </c>
      <c r="D49" s="396">
        <v>38473</v>
      </c>
      <c r="E49" s="304">
        <v>27219.62</v>
      </c>
      <c r="F49" s="640"/>
      <c r="G49" s="673"/>
      <c r="H49" s="686"/>
    </row>
    <row r="50" spans="2:7" ht="12.75" customHeight="1" thickTop="1">
      <c r="B50" s="277"/>
      <c r="C50" s="305"/>
      <c r="D50" s="306"/>
      <c r="E50" s="225"/>
      <c r="F50" s="225"/>
      <c r="G50" s="307"/>
    </row>
    <row r="51" spans="2:7" ht="12.75" customHeight="1">
      <c r="B51" s="277"/>
      <c r="C51" s="305"/>
      <c r="D51" s="306"/>
      <c r="E51" s="225"/>
      <c r="F51" s="225"/>
      <c r="G51" s="307"/>
    </row>
    <row r="52" spans="2:7" ht="12.75" customHeight="1">
      <c r="B52" s="277"/>
      <c r="C52" s="305"/>
      <c r="D52" s="306"/>
      <c r="E52" s="225"/>
      <c r="F52" s="225"/>
      <c r="G52" s="307"/>
    </row>
    <row r="53" spans="2:7" ht="12.75" customHeight="1">
      <c r="B53" s="277"/>
      <c r="C53" s="305"/>
      <c r="D53" s="306"/>
      <c r="E53" s="225"/>
      <c r="F53" s="225"/>
      <c r="G53" s="307"/>
    </row>
    <row r="54" spans="2:7" ht="12.75" customHeight="1">
      <c r="B54" s="277"/>
      <c r="C54" s="305"/>
      <c r="D54" s="306"/>
      <c r="E54" s="225"/>
      <c r="F54" s="225"/>
      <c r="G54" s="307"/>
    </row>
    <row r="55" spans="2:7" ht="12.75" customHeight="1">
      <c r="B55" s="277"/>
      <c r="C55" s="305"/>
      <c r="D55" s="306"/>
      <c r="E55" s="225"/>
      <c r="F55" s="225"/>
      <c r="G55" s="307"/>
    </row>
    <row r="56" spans="2:7" ht="12.75" customHeight="1">
      <c r="B56" s="277"/>
      <c r="C56" s="305"/>
      <c r="D56" s="306"/>
      <c r="E56" s="225"/>
      <c r="F56" s="225"/>
      <c r="G56" s="307"/>
    </row>
    <row r="57" spans="2:7" ht="12.75" customHeight="1">
      <c r="B57" s="277"/>
      <c r="C57" s="305"/>
      <c r="D57" s="306"/>
      <c r="E57" s="225"/>
      <c r="F57" s="225"/>
      <c r="G57" s="307"/>
    </row>
    <row r="58" spans="2:7" ht="12.75" customHeight="1">
      <c r="B58" s="277"/>
      <c r="C58" s="305"/>
      <c r="D58" s="306"/>
      <c r="E58" s="225"/>
      <c r="F58" s="225"/>
      <c r="G58" s="307"/>
    </row>
    <row r="59" spans="2:7" ht="12.75" customHeight="1">
      <c r="B59" s="277"/>
      <c r="C59" s="305"/>
      <c r="D59" s="306"/>
      <c r="E59" s="225"/>
      <c r="F59" s="225"/>
      <c r="G59" s="307"/>
    </row>
    <row r="60" spans="2:7" ht="12.75" customHeight="1">
      <c r="B60" s="277"/>
      <c r="C60" s="305"/>
      <c r="D60" s="306"/>
      <c r="E60" s="225"/>
      <c r="F60" s="225"/>
      <c r="G60" s="307"/>
    </row>
    <row r="61" spans="2:7" ht="12.75" customHeight="1">
      <c r="B61" s="277"/>
      <c r="C61" s="305"/>
      <c r="D61" s="306"/>
      <c r="E61" s="225"/>
      <c r="F61" s="225"/>
      <c r="G61" s="307"/>
    </row>
    <row r="62" spans="2:7" ht="12.75" customHeight="1">
      <c r="B62" s="277"/>
      <c r="C62" s="305"/>
      <c r="D62" s="306"/>
      <c r="E62" s="225"/>
      <c r="F62" s="225"/>
      <c r="G62" s="307"/>
    </row>
    <row r="63" spans="2:7" ht="12.75" customHeight="1">
      <c r="B63" s="277"/>
      <c r="C63" s="305"/>
      <c r="D63" s="306"/>
      <c r="E63" s="225"/>
      <c r="F63" s="225"/>
      <c r="G63" s="307"/>
    </row>
    <row r="64" spans="2:7" ht="12.75" customHeight="1">
      <c r="B64" s="277"/>
      <c r="C64" s="305"/>
      <c r="D64" s="306"/>
      <c r="E64" s="225"/>
      <c r="F64" s="225"/>
      <c r="G64" s="307"/>
    </row>
    <row r="65" spans="2:7" ht="12.75" customHeight="1">
      <c r="B65" s="277"/>
      <c r="C65" s="305"/>
      <c r="D65" s="306"/>
      <c r="E65" s="225"/>
      <c r="F65" s="225"/>
      <c r="G65" s="307"/>
    </row>
    <row r="66" spans="2:7" ht="12.75" customHeight="1">
      <c r="B66" s="277"/>
      <c r="C66" s="305"/>
      <c r="D66" s="306"/>
      <c r="E66" s="225"/>
      <c r="F66" s="225"/>
      <c r="G66" s="307"/>
    </row>
    <row r="67" spans="2:7" ht="12.75" customHeight="1">
      <c r="B67" s="277"/>
      <c r="C67" s="305"/>
      <c r="D67" s="306"/>
      <c r="E67" s="225"/>
      <c r="F67" s="225"/>
      <c r="G67" s="307"/>
    </row>
    <row r="68" spans="2:7" ht="12.75" customHeight="1">
      <c r="B68" s="277"/>
      <c r="C68" s="305"/>
      <c r="D68" s="306"/>
      <c r="E68" s="225"/>
      <c r="F68" s="225"/>
      <c r="G68" s="307"/>
    </row>
    <row r="69" spans="2:7" ht="12.75" customHeight="1">
      <c r="B69" s="277"/>
      <c r="C69" s="305"/>
      <c r="D69" s="306"/>
      <c r="E69" s="225"/>
      <c r="F69" s="225"/>
      <c r="G69" s="307"/>
    </row>
    <row r="70" spans="2:7" ht="12.75" customHeight="1">
      <c r="B70" s="277"/>
      <c r="C70" s="305"/>
      <c r="D70" s="306"/>
      <c r="E70" s="225"/>
      <c r="F70" s="225"/>
      <c r="G70" s="307"/>
    </row>
    <row r="71" spans="2:7" ht="12.75" customHeight="1">
      <c r="B71" s="277"/>
      <c r="C71" s="305"/>
      <c r="D71" s="306"/>
      <c r="E71" s="225"/>
      <c r="F71" s="225"/>
      <c r="G71" s="307"/>
    </row>
    <row r="72" spans="2:7" ht="18" customHeight="1" thickBot="1">
      <c r="B72" s="687" t="s">
        <v>313</v>
      </c>
      <c r="C72" s="687"/>
      <c r="D72" s="687"/>
      <c r="E72" s="687"/>
      <c r="F72" s="225"/>
      <c r="G72" s="307"/>
    </row>
    <row r="75" spans="4:6" ht="13.5" thickBot="1">
      <c r="D75" s="308" t="s">
        <v>314</v>
      </c>
      <c r="E75" s="308" t="s">
        <v>315</v>
      </c>
      <c r="F75" s="309"/>
    </row>
    <row r="76" spans="2:6" ht="14.25" thickBot="1" thickTop="1">
      <c r="B76" s="310" t="s">
        <v>316</v>
      </c>
      <c r="C76" s="311">
        <v>0.1</v>
      </c>
      <c r="D76" s="312">
        <f>C76*C76</f>
        <v>0.010000000000000002</v>
      </c>
      <c r="E76" s="312">
        <f>+(1-C76)*(1-C76)</f>
        <v>0.81</v>
      </c>
      <c r="F76" s="312">
        <v>0.1</v>
      </c>
    </row>
    <row r="77" ht="14.25" thickBot="1" thickTop="1"/>
    <row r="78" spans="2:10" ht="17.25" thickBot="1" thickTop="1">
      <c r="B78" s="313" t="s">
        <v>317</v>
      </c>
      <c r="C78" s="289" t="s">
        <v>318</v>
      </c>
      <c r="D78" s="289" t="s">
        <v>319</v>
      </c>
      <c r="E78" s="289" t="s">
        <v>320</v>
      </c>
      <c r="F78" s="314" t="s">
        <v>321</v>
      </c>
      <c r="G78" s="315" t="s">
        <v>307</v>
      </c>
      <c r="H78" s="290" t="s">
        <v>308</v>
      </c>
      <c r="I78" s="289" t="s">
        <v>309</v>
      </c>
      <c r="J78" s="291" t="s">
        <v>310</v>
      </c>
    </row>
    <row r="79" spans="2:10" ht="15.75" thickTop="1">
      <c r="B79" s="316">
        <v>1</v>
      </c>
      <c r="C79" s="317">
        <v>76082</v>
      </c>
      <c r="D79" s="318">
        <v>76082</v>
      </c>
      <c r="E79" s="318">
        <v>76082</v>
      </c>
      <c r="F79" s="319">
        <v>76082</v>
      </c>
      <c r="G79" s="320">
        <v>76082</v>
      </c>
      <c r="H79" s="321">
        <v>0</v>
      </c>
      <c r="I79" s="322">
        <v>0</v>
      </c>
      <c r="J79" s="323">
        <v>0</v>
      </c>
    </row>
    <row r="80" spans="2:10" ht="15">
      <c r="B80" s="316">
        <v>2</v>
      </c>
      <c r="C80" s="324">
        <v>88460</v>
      </c>
      <c r="D80" s="318">
        <v>77319.8</v>
      </c>
      <c r="E80" s="318">
        <v>76205.78</v>
      </c>
      <c r="F80" s="319">
        <v>76094.378</v>
      </c>
      <c r="G80" s="320">
        <v>76082</v>
      </c>
      <c r="H80" s="321">
        <v>12378</v>
      </c>
      <c r="I80" s="325">
        <v>153214883.99999964</v>
      </c>
      <c r="J80" s="297">
        <v>0.13992765091566794</v>
      </c>
    </row>
    <row r="81" spans="2:10" ht="15">
      <c r="B81" s="316">
        <v>3</v>
      </c>
      <c r="C81" s="324">
        <v>74997</v>
      </c>
      <c r="D81" s="318">
        <v>77087.52</v>
      </c>
      <c r="E81" s="318">
        <v>76293.954</v>
      </c>
      <c r="F81" s="319">
        <v>76114.33559999999</v>
      </c>
      <c r="G81" s="320">
        <v>79795.40000000533</v>
      </c>
      <c r="H81" s="321">
        <v>-4798.400000005335</v>
      </c>
      <c r="I81" s="325">
        <v>23024642.560051195</v>
      </c>
      <c r="J81" s="297">
        <v>0.06398122591577443</v>
      </c>
    </row>
    <row r="82" spans="2:10" ht="15">
      <c r="B82" s="316">
        <v>4</v>
      </c>
      <c r="C82" s="324">
        <v>70935</v>
      </c>
      <c r="D82" s="318">
        <v>76472.26800000001</v>
      </c>
      <c r="E82" s="318">
        <v>76311.78540000001</v>
      </c>
      <c r="F82" s="319">
        <v>76134.08058000001</v>
      </c>
      <c r="G82" s="320">
        <v>78727.22000000426</v>
      </c>
      <c r="H82" s="321">
        <v>-7792.220000004265</v>
      </c>
      <c r="I82" s="325">
        <v>60718692.52846646</v>
      </c>
      <c r="J82" s="297">
        <v>0.10985014449854465</v>
      </c>
    </row>
    <row r="83" spans="2:10" ht="15">
      <c r="B83" s="316">
        <v>5</v>
      </c>
      <c r="C83" s="324">
        <v>86646</v>
      </c>
      <c r="D83" s="318">
        <v>77489.64120000001</v>
      </c>
      <c r="E83" s="318">
        <v>76429.57098000002</v>
      </c>
      <c r="F83" s="319">
        <v>76163.62962</v>
      </c>
      <c r="G83" s="320">
        <v>76629.32000000153</v>
      </c>
      <c r="H83" s="321">
        <v>10016.679999998465</v>
      </c>
      <c r="I83" s="325">
        <v>100333878.22236925</v>
      </c>
      <c r="J83" s="297">
        <v>0.11560464418436471</v>
      </c>
    </row>
    <row r="84" spans="2:10" ht="15">
      <c r="B84" s="316">
        <v>6</v>
      </c>
      <c r="C84" s="324">
        <v>64178</v>
      </c>
      <c r="D84" s="318">
        <v>76158.47708000001</v>
      </c>
      <c r="E84" s="318">
        <v>76402.46159000002</v>
      </c>
      <c r="F84" s="319">
        <v>76187.51281700001</v>
      </c>
      <c r="G84" s="320">
        <v>79647.9030000058</v>
      </c>
      <c r="H84" s="321">
        <v>-15469.903000005797</v>
      </c>
      <c r="I84" s="325">
        <v>239317898.82958838</v>
      </c>
      <c r="J84" s="297">
        <v>0.241046822898903</v>
      </c>
    </row>
    <row r="85" spans="2:10" ht="15">
      <c r="B85" s="316">
        <v>7</v>
      </c>
      <c r="C85" s="324">
        <v>65024</v>
      </c>
      <c r="D85" s="318">
        <v>75045.029372</v>
      </c>
      <c r="E85" s="318">
        <v>76266.71836820002</v>
      </c>
      <c r="F85" s="319">
        <v>76195.43337212002</v>
      </c>
      <c r="G85" s="320">
        <v>75320.79887999991</v>
      </c>
      <c r="H85" s="321">
        <v>-10296.798879999915</v>
      </c>
      <c r="I85" s="325">
        <v>106024067.1751675</v>
      </c>
      <c r="J85" s="297">
        <v>0.1583538213582664</v>
      </c>
    </row>
    <row r="86" spans="2:10" ht="15">
      <c r="B86" s="316">
        <v>8</v>
      </c>
      <c r="C86" s="324">
        <v>53390</v>
      </c>
      <c r="D86" s="318">
        <v>72879.5264348</v>
      </c>
      <c r="E86" s="318">
        <v>75927.99917486003</v>
      </c>
      <c r="F86" s="319">
        <v>76168.68995239402</v>
      </c>
      <c r="G86" s="320">
        <v>72091.33296599507</v>
      </c>
      <c r="H86" s="321">
        <v>-18701.33296599507</v>
      </c>
      <c r="I86" s="325">
        <v>349739854.70501393</v>
      </c>
      <c r="J86" s="297">
        <v>0.35027782292554915</v>
      </c>
    </row>
    <row r="87" spans="2:10" ht="15">
      <c r="B87" s="316">
        <v>9</v>
      </c>
      <c r="C87" s="324">
        <v>52773</v>
      </c>
      <c r="D87" s="318">
        <v>70868.87379132002</v>
      </c>
      <c r="E87" s="318">
        <v>75422.08663650604</v>
      </c>
      <c r="F87" s="319">
        <v>76094.02962080522</v>
      </c>
      <c r="G87" s="320">
        <v>66025.93701678567</v>
      </c>
      <c r="H87" s="321">
        <v>-13252.937016785669</v>
      </c>
      <c r="I87" s="325">
        <v>175640339.57088783</v>
      </c>
      <c r="J87" s="297">
        <v>0.25113101428354784</v>
      </c>
    </row>
    <row r="88" spans="2:10" ht="15">
      <c r="B88" s="316">
        <v>10</v>
      </c>
      <c r="C88" s="324">
        <v>62822</v>
      </c>
      <c r="D88" s="318">
        <v>70064.18641218802</v>
      </c>
      <c r="E88" s="318">
        <v>74886.29661407424</v>
      </c>
      <c r="F88" s="319">
        <v>75973.25632013212</v>
      </c>
      <c r="G88" s="320">
        <v>61018.05722147724</v>
      </c>
      <c r="H88" s="321">
        <v>1803.94277852276</v>
      </c>
      <c r="I88" s="325">
        <v>3254209.5481844153</v>
      </c>
      <c r="J88" s="297">
        <v>0.028715144034299447</v>
      </c>
    </row>
    <row r="89" spans="2:10" ht="15">
      <c r="B89" s="316">
        <v>11</v>
      </c>
      <c r="C89" s="324">
        <v>56898</v>
      </c>
      <c r="D89" s="318">
        <v>68747.56777096922</v>
      </c>
      <c r="E89" s="318">
        <v>74272.42372976373</v>
      </c>
      <c r="F89" s="319">
        <v>75803.17306109528</v>
      </c>
      <c r="G89" s="320">
        <v>60094.98927941416</v>
      </c>
      <c r="H89" s="321">
        <v>-3196.9892794141633</v>
      </c>
      <c r="I89" s="325">
        <v>10220740.45268909</v>
      </c>
      <c r="J89" s="297">
        <v>0.05618807830528601</v>
      </c>
    </row>
    <row r="90" spans="2:10" ht="15.75" thickBot="1">
      <c r="B90" s="326">
        <v>12</v>
      </c>
      <c r="C90" s="327">
        <v>66036</v>
      </c>
      <c r="D90" s="328">
        <v>68476.41099387231</v>
      </c>
      <c r="E90" s="318">
        <v>73692.82245617459</v>
      </c>
      <c r="F90" s="319">
        <v>75592.13800060321</v>
      </c>
      <c r="G90" s="329">
        <v>57677.84309145938</v>
      </c>
      <c r="H90" s="321">
        <v>8358.156908540623</v>
      </c>
      <c r="I90" s="330">
        <v>69858786.90778534</v>
      </c>
      <c r="J90" s="297">
        <v>0.1265697030186659</v>
      </c>
    </row>
    <row r="91" spans="2:10" ht="15.75" thickTop="1">
      <c r="B91" s="331">
        <v>13</v>
      </c>
      <c r="C91" s="394">
        <v>38139</v>
      </c>
      <c r="D91" s="332">
        <v>67487.29170573088</v>
      </c>
      <c r="E91" s="332">
        <v>73072.26938113022</v>
      </c>
      <c r="F91" s="333">
        <v>75340.15113865591</v>
      </c>
      <c r="G91" s="334">
        <v>58585.218112426664</v>
      </c>
      <c r="H91" s="644" t="s">
        <v>311</v>
      </c>
      <c r="I91" s="645"/>
      <c r="J91" s="677">
        <v>107612332.87501693</v>
      </c>
    </row>
    <row r="92" spans="2:10" ht="15">
      <c r="B92" s="316">
        <v>14</v>
      </c>
      <c r="C92" s="395">
        <v>38169</v>
      </c>
      <c r="D92" s="318">
        <v>66457.2206161342</v>
      </c>
      <c r="E92" s="318">
        <v>72410.76450463061</v>
      </c>
      <c r="F92" s="319">
        <v>75047.21247525339</v>
      </c>
      <c r="G92" s="334">
        <v>57186.58080972967</v>
      </c>
      <c r="H92" s="646"/>
      <c r="I92" s="647"/>
      <c r="J92" s="678"/>
    </row>
    <row r="93" spans="2:10" ht="15">
      <c r="B93" s="316">
        <v>15</v>
      </c>
      <c r="C93" s="395">
        <v>38200</v>
      </c>
      <c r="D93" s="318">
        <v>65386.1977250823</v>
      </c>
      <c r="E93" s="318">
        <v>71708.30782667578</v>
      </c>
      <c r="F93" s="319">
        <v>74713.32201039563</v>
      </c>
      <c r="G93" s="334">
        <v>55746.99170557743</v>
      </c>
      <c r="H93" s="646"/>
      <c r="I93" s="647"/>
      <c r="J93" s="678"/>
    </row>
    <row r="94" spans="2:10" ht="15">
      <c r="B94" s="316">
        <v>16</v>
      </c>
      <c r="C94" s="395">
        <v>38231</v>
      </c>
      <c r="D94" s="318">
        <v>64274.22303257516</v>
      </c>
      <c r="E94" s="318">
        <v>70964.89934726572</v>
      </c>
      <c r="F94" s="319">
        <v>74338.47974408264</v>
      </c>
      <c r="G94" s="334">
        <v>54266.45079996994</v>
      </c>
      <c r="H94" s="646"/>
      <c r="I94" s="647"/>
      <c r="J94" s="678"/>
    </row>
    <row r="95" spans="2:10" ht="15">
      <c r="B95" s="316">
        <v>17</v>
      </c>
      <c r="C95" s="395">
        <v>38261</v>
      </c>
      <c r="D95" s="318">
        <v>63121.2965386128</v>
      </c>
      <c r="E95" s="318">
        <v>70180.53906640044</v>
      </c>
      <c r="F95" s="319">
        <v>73922.68567631442</v>
      </c>
      <c r="G95" s="334">
        <v>52744.95809290724</v>
      </c>
      <c r="H95" s="646"/>
      <c r="I95" s="647"/>
      <c r="J95" s="678"/>
    </row>
    <row r="96" spans="2:10" ht="15">
      <c r="B96" s="316">
        <v>18</v>
      </c>
      <c r="C96" s="395">
        <v>38292</v>
      </c>
      <c r="D96" s="318">
        <v>61927.41824319521</v>
      </c>
      <c r="E96" s="318">
        <v>69355.22698407991</v>
      </c>
      <c r="F96" s="319">
        <v>73465.93980709097</v>
      </c>
      <c r="G96" s="334">
        <v>51182.51358438925</v>
      </c>
      <c r="H96" s="646"/>
      <c r="I96" s="647"/>
      <c r="J96" s="678"/>
    </row>
    <row r="97" spans="2:10" ht="15">
      <c r="B97" s="316">
        <v>19</v>
      </c>
      <c r="C97" s="395">
        <v>38322</v>
      </c>
      <c r="D97" s="318">
        <v>60692.588146322385</v>
      </c>
      <c r="E97" s="318">
        <v>68488.96310030416</v>
      </c>
      <c r="F97" s="319">
        <v>72968.24213641229</v>
      </c>
      <c r="G97" s="334">
        <v>49579.117274416116</v>
      </c>
      <c r="H97" s="648" t="s">
        <v>312</v>
      </c>
      <c r="I97" s="649"/>
      <c r="J97" s="674">
        <v>13.680383936157243</v>
      </c>
    </row>
    <row r="98" spans="2:10" ht="15">
      <c r="B98" s="316">
        <v>20</v>
      </c>
      <c r="C98" s="395">
        <v>38353</v>
      </c>
      <c r="D98" s="318">
        <v>59416.80624799433</v>
      </c>
      <c r="E98" s="318">
        <v>67581.74741507317</v>
      </c>
      <c r="F98" s="319">
        <v>72429.59266427837</v>
      </c>
      <c r="G98" s="334">
        <v>47934.76916298769</v>
      </c>
      <c r="H98" s="646"/>
      <c r="I98" s="647"/>
      <c r="J98" s="675"/>
    </row>
    <row r="99" spans="2:10" ht="15">
      <c r="B99" s="316">
        <v>21</v>
      </c>
      <c r="C99" s="395">
        <v>38384</v>
      </c>
      <c r="D99" s="318">
        <v>58100.07254821105</v>
      </c>
      <c r="E99" s="318">
        <v>66633.57992838696</v>
      </c>
      <c r="F99" s="319">
        <v>71849.99139068923</v>
      </c>
      <c r="G99" s="334">
        <v>46249.4692501041</v>
      </c>
      <c r="H99" s="646"/>
      <c r="I99" s="647"/>
      <c r="J99" s="675"/>
    </row>
    <row r="100" spans="2:10" ht="15">
      <c r="B100" s="316">
        <v>22</v>
      </c>
      <c r="C100" s="395">
        <v>38412</v>
      </c>
      <c r="D100" s="318">
        <v>56742.38704697254</v>
      </c>
      <c r="E100" s="318">
        <v>65644.46064024551</v>
      </c>
      <c r="F100" s="319">
        <v>71229.43831564486</v>
      </c>
      <c r="G100" s="334">
        <v>44523.217535765245</v>
      </c>
      <c r="H100" s="646"/>
      <c r="I100" s="647"/>
      <c r="J100" s="675"/>
    </row>
    <row r="101" spans="2:10" ht="15">
      <c r="B101" s="316">
        <v>23</v>
      </c>
      <c r="C101" s="395">
        <v>38443</v>
      </c>
      <c r="D101" s="318">
        <v>55343.7497442788</v>
      </c>
      <c r="E101" s="318">
        <v>64614.38955064884</v>
      </c>
      <c r="F101" s="319">
        <v>70567.93343914526</v>
      </c>
      <c r="G101" s="334">
        <v>42756.014019971175</v>
      </c>
      <c r="H101" s="646"/>
      <c r="I101" s="647"/>
      <c r="J101" s="675"/>
    </row>
    <row r="102" spans="2:10" ht="15.75" thickBot="1">
      <c r="B102" s="326">
        <v>24</v>
      </c>
      <c r="C102" s="396">
        <v>38473</v>
      </c>
      <c r="D102" s="328">
        <v>53904.160640129834</v>
      </c>
      <c r="E102" s="328">
        <v>63543.36665959694</v>
      </c>
      <c r="F102" s="335">
        <v>69865.47676119042</v>
      </c>
      <c r="G102" s="336">
        <v>40947.85870272186</v>
      </c>
      <c r="H102" s="640"/>
      <c r="I102" s="673"/>
      <c r="J102" s="676"/>
    </row>
    <row r="103" spans="2:10" ht="18.75" thickTop="1">
      <c r="B103" s="337"/>
      <c r="C103" s="338"/>
      <c r="D103" s="339"/>
      <c r="E103" s="339"/>
      <c r="F103" s="339"/>
      <c r="G103" s="340"/>
      <c r="H103" s="225"/>
      <c r="I103" s="225"/>
      <c r="J103" s="341"/>
    </row>
    <row r="105" spans="4:6" ht="13.5" thickBot="1">
      <c r="D105" s="308" t="s">
        <v>314</v>
      </c>
      <c r="E105" s="308" t="s">
        <v>315</v>
      </c>
      <c r="F105" s="309"/>
    </row>
    <row r="106" spans="2:6" ht="14.25" thickBot="1" thickTop="1">
      <c r="B106" s="310" t="s">
        <v>316</v>
      </c>
      <c r="C106" s="311">
        <v>0.2</v>
      </c>
      <c r="D106" s="312">
        <f>C106*C106</f>
        <v>0.04000000000000001</v>
      </c>
      <c r="E106" s="312">
        <f>+(1-C106)*(1-C106)</f>
        <v>0.6400000000000001</v>
      </c>
      <c r="F106" s="312">
        <v>0.2</v>
      </c>
    </row>
    <row r="107" ht="14.25" thickBot="1" thickTop="1"/>
    <row r="108" spans="2:10" ht="17.25" thickBot="1" thickTop="1">
      <c r="B108" s="313" t="s">
        <v>317</v>
      </c>
      <c r="C108" s="289" t="s">
        <v>318</v>
      </c>
      <c r="D108" s="289" t="s">
        <v>319</v>
      </c>
      <c r="E108" s="289" t="s">
        <v>320</v>
      </c>
      <c r="F108" s="314" t="s">
        <v>321</v>
      </c>
      <c r="G108" s="315" t="s">
        <v>307</v>
      </c>
      <c r="H108" s="290" t="s">
        <v>308</v>
      </c>
      <c r="I108" s="289" t="s">
        <v>309</v>
      </c>
      <c r="J108" s="291" t="s">
        <v>310</v>
      </c>
    </row>
    <row r="109" spans="2:10" ht="15.75" thickTop="1">
      <c r="B109" s="316">
        <v>1</v>
      </c>
      <c r="C109" s="317">
        <v>76082</v>
      </c>
      <c r="D109" s="318">
        <v>76082</v>
      </c>
      <c r="E109" s="318">
        <v>76082</v>
      </c>
      <c r="F109" s="319">
        <v>76082</v>
      </c>
      <c r="G109" s="320">
        <v>76082</v>
      </c>
      <c r="H109" s="321">
        <v>0</v>
      </c>
      <c r="I109" s="322">
        <v>0</v>
      </c>
      <c r="J109" s="323">
        <v>0</v>
      </c>
    </row>
    <row r="110" spans="2:10" ht="15">
      <c r="B110" s="316">
        <v>2</v>
      </c>
      <c r="C110" s="324">
        <v>88460</v>
      </c>
      <c r="D110" s="318">
        <v>78557.6</v>
      </c>
      <c r="E110" s="318">
        <v>76577.12</v>
      </c>
      <c r="F110" s="319">
        <v>76181.024</v>
      </c>
      <c r="G110" s="320">
        <v>76082</v>
      </c>
      <c r="H110" s="321">
        <v>12378</v>
      </c>
      <c r="I110" s="325">
        <v>153214884</v>
      </c>
      <c r="J110" s="297">
        <v>0.1399276509156681</v>
      </c>
    </row>
    <row r="111" spans="2:10" ht="15">
      <c r="B111" s="316">
        <v>3</v>
      </c>
      <c r="C111" s="324">
        <v>74997</v>
      </c>
      <c r="D111" s="318">
        <v>77845.48</v>
      </c>
      <c r="E111" s="318">
        <v>76830.79200000002</v>
      </c>
      <c r="F111" s="319">
        <v>76310.97760000001</v>
      </c>
      <c r="G111" s="320">
        <v>83508.8</v>
      </c>
      <c r="H111" s="321">
        <v>-8511.800000000017</v>
      </c>
      <c r="I111" s="325">
        <v>72450739.2400003</v>
      </c>
      <c r="J111" s="297">
        <v>0.11349520647492589</v>
      </c>
    </row>
    <row r="112" spans="2:10" ht="15">
      <c r="B112" s="316">
        <v>4</v>
      </c>
      <c r="C112" s="324">
        <v>70935</v>
      </c>
      <c r="D112" s="318">
        <v>76463.38400000002</v>
      </c>
      <c r="E112" s="318">
        <v>76757.31040000002</v>
      </c>
      <c r="F112" s="319">
        <v>76400.24416000002</v>
      </c>
      <c r="G112" s="320">
        <v>79887.08</v>
      </c>
      <c r="H112" s="321">
        <v>-8952.079999999958</v>
      </c>
      <c r="I112" s="325">
        <v>80139736.32639925</v>
      </c>
      <c r="J112" s="297">
        <v>0.12620117008528875</v>
      </c>
    </row>
    <row r="113" spans="2:10" ht="15">
      <c r="B113" s="316">
        <v>5</v>
      </c>
      <c r="C113" s="324">
        <v>86646</v>
      </c>
      <c r="D113" s="318">
        <v>78499.90720000002</v>
      </c>
      <c r="E113" s="318">
        <v>77105.82976000002</v>
      </c>
      <c r="F113" s="319">
        <v>76541.36128000003</v>
      </c>
      <c r="G113" s="320">
        <v>75078.80000000006</v>
      </c>
      <c r="H113" s="321">
        <v>11567.199999999939</v>
      </c>
      <c r="I113" s="325">
        <v>133800115.83999859</v>
      </c>
      <c r="J113" s="297">
        <v>0.13349952681023866</v>
      </c>
    </row>
    <row r="114" spans="2:10" ht="15">
      <c r="B114" s="316">
        <v>6</v>
      </c>
      <c r="C114" s="324">
        <v>64178</v>
      </c>
      <c r="D114" s="318">
        <v>75635.52576000002</v>
      </c>
      <c r="E114" s="318">
        <v>76811.76896000002</v>
      </c>
      <c r="F114" s="319">
        <v>76595.44281600002</v>
      </c>
      <c r="G114" s="320">
        <v>81538.76800000004</v>
      </c>
      <c r="H114" s="321">
        <v>-17360.76800000004</v>
      </c>
      <c r="I114" s="325">
        <v>301396265.5498254</v>
      </c>
      <c r="J114" s="297">
        <v>0.27050964504970615</v>
      </c>
    </row>
    <row r="115" spans="2:10" ht="15">
      <c r="B115" s="316">
        <v>7</v>
      </c>
      <c r="C115" s="324">
        <v>65024</v>
      </c>
      <c r="D115" s="318">
        <v>73513.22060800002</v>
      </c>
      <c r="E115" s="318">
        <v>76152.05928960002</v>
      </c>
      <c r="F115" s="319">
        <v>76506.76611072003</v>
      </c>
      <c r="G115" s="320">
        <v>71989.33216000005</v>
      </c>
      <c r="H115" s="321">
        <v>-6965.332160000049</v>
      </c>
      <c r="I115" s="325">
        <v>48515852.09913095</v>
      </c>
      <c r="J115" s="297">
        <v>0.1071194045275598</v>
      </c>
    </row>
    <row r="116" spans="2:10" ht="15">
      <c r="B116" s="316">
        <v>8</v>
      </c>
      <c r="C116" s="324">
        <v>53390</v>
      </c>
      <c r="D116" s="318">
        <v>69488.57648640001</v>
      </c>
      <c r="E116" s="318">
        <v>74819.36272896003</v>
      </c>
      <c r="F116" s="319">
        <v>76169.28543436802</v>
      </c>
      <c r="G116" s="320">
        <v>66645.71622400002</v>
      </c>
      <c r="H116" s="321">
        <v>-13255.716224000018</v>
      </c>
      <c r="I116" s="325">
        <v>175714012.6112173</v>
      </c>
      <c r="J116" s="297">
        <v>0.2482808807641884</v>
      </c>
    </row>
    <row r="117" spans="2:10" ht="15">
      <c r="B117" s="316">
        <v>9</v>
      </c>
      <c r="C117" s="324">
        <v>52773</v>
      </c>
      <c r="D117" s="318">
        <v>66145.46118912002</v>
      </c>
      <c r="E117" s="318">
        <v>73084.58242099202</v>
      </c>
      <c r="F117" s="319">
        <v>75552.34483169283</v>
      </c>
      <c r="G117" s="320">
        <v>56604.99440639994</v>
      </c>
      <c r="H117" s="321">
        <v>-3831.994406399943</v>
      </c>
      <c r="I117" s="325">
        <v>14684181.13068045</v>
      </c>
      <c r="J117" s="297">
        <v>0.07261278317321249</v>
      </c>
    </row>
    <row r="118" spans="2:10" ht="15">
      <c r="B118" s="316">
        <v>10</v>
      </c>
      <c r="C118" s="324">
        <v>62822</v>
      </c>
      <c r="D118" s="318">
        <v>65480.76895129602</v>
      </c>
      <c r="E118" s="318">
        <v>71563.81972705283</v>
      </c>
      <c r="F118" s="319">
        <v>74754.63981076483</v>
      </c>
      <c r="G118" s="320">
        <v>50485.06149119999</v>
      </c>
      <c r="H118" s="321">
        <v>12336.938508800013</v>
      </c>
      <c r="I118" s="325">
        <v>152200051.7699127</v>
      </c>
      <c r="J118" s="297">
        <v>0.1963792701410336</v>
      </c>
    </row>
    <row r="119" spans="2:10" ht="15">
      <c r="B119" s="316">
        <v>11</v>
      </c>
      <c r="C119" s="324">
        <v>56898</v>
      </c>
      <c r="D119" s="318">
        <v>63764.21516103682</v>
      </c>
      <c r="E119" s="318">
        <v>70003.89881384964</v>
      </c>
      <c r="F119" s="319">
        <v>73804.49161138179</v>
      </c>
      <c r="G119" s="320">
        <v>53357.845025279996</v>
      </c>
      <c r="H119" s="321">
        <v>3540.1549747200042</v>
      </c>
      <c r="I119" s="325">
        <v>12532697.245034793</v>
      </c>
      <c r="J119" s="297">
        <v>0.06221932185173476</v>
      </c>
    </row>
    <row r="120" spans="2:10" ht="15.75" thickBot="1">
      <c r="B120" s="326">
        <v>12</v>
      </c>
      <c r="C120" s="327">
        <v>66036</v>
      </c>
      <c r="D120" s="328">
        <v>64218.57212882946</v>
      </c>
      <c r="E120" s="318">
        <v>68846.8334768456</v>
      </c>
      <c r="F120" s="319">
        <v>72812.95998447455</v>
      </c>
      <c r="G120" s="320">
        <v>52153.53113364475</v>
      </c>
      <c r="H120" s="321">
        <v>13882.468866355252</v>
      </c>
      <c r="I120" s="330">
        <v>192722941.82532287</v>
      </c>
      <c r="J120" s="297">
        <v>0.21022576876787286</v>
      </c>
    </row>
    <row r="121" spans="2:10" ht="15.75" thickTop="1">
      <c r="B121" s="331">
        <v>13</v>
      </c>
      <c r="C121" s="394">
        <v>38139</v>
      </c>
      <c r="D121" s="332">
        <v>62854.58965420444</v>
      </c>
      <c r="E121" s="332">
        <v>67648.38471231738</v>
      </c>
      <c r="F121" s="333">
        <v>71780.04493004312</v>
      </c>
      <c r="G121" s="342">
        <v>57398.65975570431</v>
      </c>
      <c r="H121" s="644" t="s">
        <v>311</v>
      </c>
      <c r="I121" s="645"/>
      <c r="J121" s="677">
        <v>111447623.1364602</v>
      </c>
    </row>
    <row r="122" spans="2:10" ht="15">
      <c r="B122" s="316">
        <v>14</v>
      </c>
      <c r="C122" s="395">
        <v>38169</v>
      </c>
      <c r="D122" s="318">
        <v>61449.223752055215</v>
      </c>
      <c r="E122" s="318">
        <v>66408.55252026496</v>
      </c>
      <c r="F122" s="319">
        <v>70705.74644808749</v>
      </c>
      <c r="G122" s="334">
        <v>55827.760143458305</v>
      </c>
      <c r="H122" s="646"/>
      <c r="I122" s="647"/>
      <c r="J122" s="678"/>
    </row>
    <row r="123" spans="2:10" ht="15">
      <c r="B123" s="316">
        <v>15</v>
      </c>
      <c r="C123" s="395">
        <v>38200</v>
      </c>
      <c r="D123" s="318">
        <v>60002.47442238178</v>
      </c>
      <c r="E123" s="318">
        <v>65127.33690068833</v>
      </c>
      <c r="F123" s="319">
        <v>69590.06453860766</v>
      </c>
      <c r="G123" s="334">
        <v>54215.477103688</v>
      </c>
      <c r="H123" s="646"/>
      <c r="I123" s="647"/>
      <c r="J123" s="678"/>
    </row>
    <row r="124" spans="2:10" ht="15">
      <c r="B124" s="316">
        <v>16</v>
      </c>
      <c r="C124" s="395">
        <v>38231</v>
      </c>
      <c r="D124" s="318">
        <v>58514.34166518415</v>
      </c>
      <c r="E124" s="318">
        <v>63804.737853587496</v>
      </c>
      <c r="F124" s="319">
        <v>68432.99920160364</v>
      </c>
      <c r="G124" s="334">
        <v>52561.810636393566</v>
      </c>
      <c r="H124" s="646"/>
      <c r="I124" s="647"/>
      <c r="J124" s="678"/>
    </row>
    <row r="125" spans="2:10" ht="15">
      <c r="B125" s="316">
        <v>17</v>
      </c>
      <c r="C125" s="395">
        <v>38261</v>
      </c>
      <c r="D125" s="318">
        <v>56984.825480462314</v>
      </c>
      <c r="E125" s="318">
        <v>62440.755378962465</v>
      </c>
      <c r="F125" s="319">
        <v>67234.5504370754</v>
      </c>
      <c r="G125" s="334">
        <v>50866.76074157495</v>
      </c>
      <c r="H125" s="646"/>
      <c r="I125" s="647"/>
      <c r="J125" s="678"/>
    </row>
    <row r="126" spans="2:10" ht="15">
      <c r="B126" s="316">
        <v>18</v>
      </c>
      <c r="C126" s="395">
        <v>38292</v>
      </c>
      <c r="D126" s="318">
        <v>55413.92586821627</v>
      </c>
      <c r="E126" s="318">
        <v>61035.38947681323</v>
      </c>
      <c r="F126" s="319">
        <v>65994.71824502297</v>
      </c>
      <c r="G126" s="334">
        <v>49130.32741923208</v>
      </c>
      <c r="H126" s="646"/>
      <c r="I126" s="647"/>
      <c r="J126" s="678"/>
    </row>
    <row r="127" spans="2:10" ht="15">
      <c r="B127" s="316">
        <v>19</v>
      </c>
      <c r="C127" s="395">
        <v>38322</v>
      </c>
      <c r="D127" s="318">
        <v>53801.64282844603</v>
      </c>
      <c r="E127" s="318">
        <v>59588.64014713979</v>
      </c>
      <c r="F127" s="319">
        <v>64713.502625446345</v>
      </c>
      <c r="G127" s="334">
        <v>47352.510669365045</v>
      </c>
      <c r="H127" s="648" t="s">
        <v>312</v>
      </c>
      <c r="I127" s="649"/>
      <c r="J127" s="674">
        <v>14.00392190467858</v>
      </c>
    </row>
    <row r="128" spans="2:10" ht="15">
      <c r="B128" s="316">
        <v>20</v>
      </c>
      <c r="C128" s="395">
        <v>38353</v>
      </c>
      <c r="D128" s="318">
        <v>52147.97636115159</v>
      </c>
      <c r="E128" s="318">
        <v>58100.507389942155</v>
      </c>
      <c r="F128" s="319">
        <v>63390.903578345504</v>
      </c>
      <c r="G128" s="334">
        <v>45533.31049197381</v>
      </c>
      <c r="H128" s="646"/>
      <c r="I128" s="647"/>
      <c r="J128" s="675"/>
    </row>
    <row r="129" spans="2:10" ht="15">
      <c r="B129" s="316">
        <v>21</v>
      </c>
      <c r="C129" s="395">
        <v>38384</v>
      </c>
      <c r="D129" s="318">
        <v>50452.92646633295</v>
      </c>
      <c r="E129" s="318">
        <v>56570.991205220314</v>
      </c>
      <c r="F129" s="319">
        <v>62026.921103720466</v>
      </c>
      <c r="G129" s="334">
        <v>43672.726887058336</v>
      </c>
      <c r="H129" s="646"/>
      <c r="I129" s="647"/>
      <c r="J129" s="675"/>
    </row>
    <row r="130" spans="2:10" ht="15">
      <c r="B130" s="316">
        <v>22</v>
      </c>
      <c r="C130" s="395">
        <v>38412</v>
      </c>
      <c r="D130" s="318">
        <v>48716.49314399011</v>
      </c>
      <c r="E130" s="318">
        <v>55000.09159297428</v>
      </c>
      <c r="F130" s="319">
        <v>60621.55520157123</v>
      </c>
      <c r="G130" s="334">
        <v>41770.75985461874</v>
      </c>
      <c r="H130" s="646"/>
      <c r="I130" s="647"/>
      <c r="J130" s="675"/>
    </row>
    <row r="131" spans="2:10" ht="15">
      <c r="B131" s="316">
        <v>23</v>
      </c>
      <c r="C131" s="395">
        <v>38443</v>
      </c>
      <c r="D131" s="318">
        <v>46938.676394123075</v>
      </c>
      <c r="E131" s="318">
        <v>53387.808553204035</v>
      </c>
      <c r="F131" s="319">
        <v>59174.8058718978</v>
      </c>
      <c r="G131" s="334">
        <v>39827.40939465488</v>
      </c>
      <c r="H131" s="646"/>
      <c r="I131" s="647"/>
      <c r="J131" s="675"/>
    </row>
    <row r="132" spans="2:10" ht="15.75" thickBot="1">
      <c r="B132" s="326">
        <v>24</v>
      </c>
      <c r="C132" s="396">
        <v>38473</v>
      </c>
      <c r="D132" s="328">
        <v>45119.47621673184</v>
      </c>
      <c r="E132" s="328">
        <v>51734.1420859096</v>
      </c>
      <c r="F132" s="335">
        <v>57686.67311470017</v>
      </c>
      <c r="G132" s="336">
        <v>37842.675507166874</v>
      </c>
      <c r="H132" s="640"/>
      <c r="I132" s="673"/>
      <c r="J132" s="676"/>
    </row>
    <row r="133" spans="2:10" s="75" customFormat="1" ht="18.75" thickTop="1">
      <c r="B133" s="343"/>
      <c r="C133" s="344"/>
      <c r="D133" s="345"/>
      <c r="E133" s="345"/>
      <c r="F133" s="345"/>
      <c r="G133" s="340"/>
      <c r="H133" s="346"/>
      <c r="I133" s="346"/>
      <c r="J133" s="347"/>
    </row>
    <row r="134" spans="4:6" ht="13.5" thickBot="1">
      <c r="D134" s="308" t="s">
        <v>314</v>
      </c>
      <c r="E134" s="308" t="s">
        <v>315</v>
      </c>
      <c r="F134" s="309"/>
    </row>
    <row r="135" spans="2:6" ht="14.25" thickBot="1" thickTop="1">
      <c r="B135" s="310" t="s">
        <v>316</v>
      </c>
      <c r="C135" s="311">
        <v>0.3</v>
      </c>
      <c r="D135" s="312">
        <f>C135*C135</f>
        <v>0.09</v>
      </c>
      <c r="E135" s="312">
        <f>+(1-C135)*(1-C135)</f>
        <v>0.48999999999999994</v>
      </c>
      <c r="F135" s="312">
        <v>0.3</v>
      </c>
    </row>
    <row r="136" ht="14.25" thickBot="1" thickTop="1"/>
    <row r="137" spans="2:10" ht="17.25" thickBot="1" thickTop="1">
      <c r="B137" s="313" t="s">
        <v>317</v>
      </c>
      <c r="C137" s="289" t="s">
        <v>318</v>
      </c>
      <c r="D137" s="289" t="s">
        <v>319</v>
      </c>
      <c r="E137" s="289" t="s">
        <v>320</v>
      </c>
      <c r="F137" s="314" t="s">
        <v>321</v>
      </c>
      <c r="G137" s="315" t="s">
        <v>307</v>
      </c>
      <c r="H137" s="290" t="s">
        <v>308</v>
      </c>
      <c r="I137" s="289" t="s">
        <v>309</v>
      </c>
      <c r="J137" s="291" t="s">
        <v>310</v>
      </c>
    </row>
    <row r="138" spans="2:10" ht="15.75" thickTop="1">
      <c r="B138" s="316">
        <v>1</v>
      </c>
      <c r="C138" s="317">
        <v>76082</v>
      </c>
      <c r="D138" s="318">
        <v>76082</v>
      </c>
      <c r="E138" s="318">
        <v>76082</v>
      </c>
      <c r="F138" s="319">
        <v>76082</v>
      </c>
      <c r="G138" s="320">
        <v>76082</v>
      </c>
      <c r="H138" s="321">
        <v>0</v>
      </c>
      <c r="I138" s="348">
        <v>0</v>
      </c>
      <c r="J138" s="349">
        <v>0</v>
      </c>
    </row>
    <row r="139" spans="2:10" ht="15">
      <c r="B139" s="316">
        <v>2</v>
      </c>
      <c r="C139" s="324">
        <v>88460</v>
      </c>
      <c r="D139" s="318">
        <v>79795.4</v>
      </c>
      <c r="E139" s="318">
        <v>77196.02</v>
      </c>
      <c r="F139" s="319">
        <v>76416.20599999999</v>
      </c>
      <c r="G139" s="320">
        <v>76081.99999999994</v>
      </c>
      <c r="H139" s="321">
        <v>12378.000000000058</v>
      </c>
      <c r="I139" s="350">
        <v>153214884.00000143</v>
      </c>
      <c r="J139" s="351">
        <v>0.13992765091566875</v>
      </c>
    </row>
    <row r="140" spans="2:10" ht="15">
      <c r="B140" s="316">
        <v>3</v>
      </c>
      <c r="C140" s="324">
        <v>74997</v>
      </c>
      <c r="D140" s="318">
        <v>78355.88</v>
      </c>
      <c r="E140" s="318">
        <v>77543.97799999999</v>
      </c>
      <c r="F140" s="319">
        <v>76754.53759999998</v>
      </c>
      <c r="G140" s="320">
        <v>87222.19999999515</v>
      </c>
      <c r="H140" s="321">
        <v>-12225.199999995151</v>
      </c>
      <c r="I140" s="350">
        <v>149455515.03988144</v>
      </c>
      <c r="J140" s="351">
        <v>0.16300918703408337</v>
      </c>
    </row>
    <row r="141" spans="2:10" ht="15">
      <c r="B141" s="316">
        <v>4</v>
      </c>
      <c r="C141" s="324">
        <v>70935</v>
      </c>
      <c r="D141" s="318">
        <v>76129.61599999998</v>
      </c>
      <c r="E141" s="318">
        <v>77119.66939999998</v>
      </c>
      <c r="F141" s="319">
        <v>76864.07713999998</v>
      </c>
      <c r="G141" s="320">
        <v>79561.57999999874</v>
      </c>
      <c r="H141" s="321">
        <v>-8626.579999998736</v>
      </c>
      <c r="I141" s="350">
        <v>74417882.49637818</v>
      </c>
      <c r="J141" s="351">
        <v>0.12161246211318441</v>
      </c>
    </row>
    <row r="142" spans="2:10" ht="15">
      <c r="B142" s="316">
        <v>5</v>
      </c>
      <c r="C142" s="324">
        <v>86646</v>
      </c>
      <c r="D142" s="318">
        <v>79284.53119999998</v>
      </c>
      <c r="E142" s="318">
        <v>77769.12793999998</v>
      </c>
      <c r="F142" s="319">
        <v>77135.59237999997</v>
      </c>
      <c r="G142" s="320">
        <v>72173.12000000212</v>
      </c>
      <c r="H142" s="321">
        <v>14472.87999999788</v>
      </c>
      <c r="I142" s="350">
        <v>209464255.49433863</v>
      </c>
      <c r="J142" s="351">
        <v>0.16703460055857028</v>
      </c>
    </row>
    <row r="143" spans="2:10" ht="15">
      <c r="B143" s="316">
        <v>6</v>
      </c>
      <c r="C143" s="324">
        <v>64178</v>
      </c>
      <c r="D143" s="318">
        <v>74752.57183999999</v>
      </c>
      <c r="E143" s="318">
        <v>76864.16110999997</v>
      </c>
      <c r="F143" s="319">
        <v>77054.16299899996</v>
      </c>
      <c r="G143" s="320">
        <v>83249.12299999726</v>
      </c>
      <c r="H143" s="321">
        <v>-19071.122999997257</v>
      </c>
      <c r="I143" s="350">
        <v>363707732.4810244</v>
      </c>
      <c r="J143" s="351">
        <v>0.2971598211224603</v>
      </c>
    </row>
    <row r="144" spans="2:10" ht="15">
      <c r="B144" s="316">
        <v>7</v>
      </c>
      <c r="C144" s="324">
        <v>65024</v>
      </c>
      <c r="D144" s="318">
        <v>71834.000288</v>
      </c>
      <c r="E144" s="318">
        <v>75355.11286339998</v>
      </c>
      <c r="F144" s="319">
        <v>76544.44795831997</v>
      </c>
      <c r="G144" s="320">
        <v>67814.40884000412</v>
      </c>
      <c r="H144" s="321">
        <v>-2790.408840004122</v>
      </c>
      <c r="I144" s="350">
        <v>7786381.494373149</v>
      </c>
      <c r="J144" s="351">
        <v>0.042913521776638194</v>
      </c>
    </row>
    <row r="145" spans="2:10" ht="15">
      <c r="B145" s="316">
        <v>8</v>
      </c>
      <c r="C145" s="324">
        <v>53390</v>
      </c>
      <c r="D145" s="318">
        <v>66300.8002016</v>
      </c>
      <c r="E145" s="318">
        <v>72638.81906485997</v>
      </c>
      <c r="F145" s="319">
        <v>75372.75929028196</v>
      </c>
      <c r="G145" s="320">
        <v>62045.10991400646</v>
      </c>
      <c r="H145" s="321">
        <v>-8655.109914006462</v>
      </c>
      <c r="I145" s="350">
        <v>74910927.62353294</v>
      </c>
      <c r="J145" s="351">
        <v>0.16211106787800078</v>
      </c>
    </row>
    <row r="146" spans="2:10" ht="15">
      <c r="B146" s="316">
        <v>9</v>
      </c>
      <c r="C146" s="324">
        <v>52773</v>
      </c>
      <c r="D146" s="318">
        <v>62242.46014112</v>
      </c>
      <c r="E146" s="318">
        <v>69519.91138773797</v>
      </c>
      <c r="F146" s="319">
        <v>73616.90491951875</v>
      </c>
      <c r="G146" s="320">
        <v>49891.225013611285</v>
      </c>
      <c r="H146" s="321">
        <v>2881.7749863887148</v>
      </c>
      <c r="I146" s="350">
        <v>8304627.072175677</v>
      </c>
      <c r="J146" s="351">
        <v>0.05460699574382193</v>
      </c>
    </row>
    <row r="147" spans="2:10" ht="15">
      <c r="B147" s="316">
        <v>10</v>
      </c>
      <c r="C147" s="324">
        <v>62822</v>
      </c>
      <c r="D147" s="318">
        <v>62416.322098783996</v>
      </c>
      <c r="E147" s="318">
        <v>67388.83460105177</v>
      </c>
      <c r="F147" s="319">
        <v>71748.48382397866</v>
      </c>
      <c r="G147" s="320">
        <v>45355.37118711232</v>
      </c>
      <c r="H147" s="321">
        <v>17466.628812887677</v>
      </c>
      <c r="I147" s="350">
        <v>305083122.08719796</v>
      </c>
      <c r="J147" s="351">
        <v>0.27803363173550155</v>
      </c>
    </row>
    <row r="148" spans="2:10" ht="15">
      <c r="B148" s="316">
        <v>11</v>
      </c>
      <c r="C148" s="324">
        <v>56898</v>
      </c>
      <c r="D148" s="318">
        <v>60760.8254691488</v>
      </c>
      <c r="E148" s="318">
        <v>65400.43186148087</v>
      </c>
      <c r="F148" s="319">
        <v>69844.06823522932</v>
      </c>
      <c r="G148" s="320">
        <v>54061.99142342748</v>
      </c>
      <c r="H148" s="321">
        <v>2836.0085765725235</v>
      </c>
      <c r="I148" s="350">
        <v>8042944.646392911</v>
      </c>
      <c r="J148" s="351">
        <v>0.049843730475104986</v>
      </c>
    </row>
    <row r="149" spans="2:10" ht="15.75" thickBot="1">
      <c r="B149" s="326">
        <v>12</v>
      </c>
      <c r="C149" s="327">
        <v>66036</v>
      </c>
      <c r="D149" s="328">
        <v>62343.37782840415</v>
      </c>
      <c r="E149" s="318">
        <v>64483.31565155785</v>
      </c>
      <c r="F149" s="319">
        <v>68235.84246012788</v>
      </c>
      <c r="G149" s="329">
        <v>53732.87752381657</v>
      </c>
      <c r="H149" s="321">
        <v>12303.122476183431</v>
      </c>
      <c r="I149" s="352">
        <v>151366822.6639699</v>
      </c>
      <c r="J149" s="351">
        <v>0.18630932334156264</v>
      </c>
    </row>
    <row r="150" spans="2:10" ht="15.75" thickTop="1">
      <c r="B150" s="331">
        <v>13</v>
      </c>
      <c r="C150" s="394">
        <v>38139</v>
      </c>
      <c r="D150" s="332">
        <v>62413.560997307446</v>
      </c>
      <c r="E150" s="332">
        <v>63862.38925528273</v>
      </c>
      <c r="F150" s="333">
        <v>66923.80649867433</v>
      </c>
      <c r="G150" s="334">
        <v>62577.32172475048</v>
      </c>
      <c r="H150" s="644" t="s">
        <v>311</v>
      </c>
      <c r="I150" s="645"/>
      <c r="J150" s="677">
        <v>125479591.25827222</v>
      </c>
    </row>
    <row r="151" spans="2:10" ht="15">
      <c r="B151" s="316">
        <v>14</v>
      </c>
      <c r="C151" s="395">
        <v>38169</v>
      </c>
      <c r="D151" s="318">
        <v>62779.93397985864</v>
      </c>
      <c r="E151" s="318">
        <v>63537.6526726555</v>
      </c>
      <c r="F151" s="319">
        <v>65907.96035086867</v>
      </c>
      <c r="G151" s="334">
        <v>63634.80427247909</v>
      </c>
      <c r="H151" s="646"/>
      <c r="I151" s="647"/>
      <c r="J151" s="678"/>
    </row>
    <row r="152" spans="2:10" ht="15">
      <c r="B152" s="316">
        <v>15</v>
      </c>
      <c r="C152" s="395">
        <v>38200</v>
      </c>
      <c r="D152" s="318">
        <v>63442.49677605774</v>
      </c>
      <c r="E152" s="318">
        <v>63509.10590367617</v>
      </c>
      <c r="F152" s="319">
        <v>65188.30401671092</v>
      </c>
      <c r="G152" s="334">
        <v>64988.47663385564</v>
      </c>
      <c r="H152" s="646"/>
      <c r="I152" s="647"/>
      <c r="J152" s="678"/>
    </row>
    <row r="153" spans="2:10" ht="15">
      <c r="B153" s="316">
        <v>16</v>
      </c>
      <c r="C153" s="395">
        <v>38231</v>
      </c>
      <c r="D153" s="318">
        <v>64401.24938590474</v>
      </c>
      <c r="E153" s="318">
        <v>63776.74894834474</v>
      </c>
      <c r="F153" s="319">
        <v>64764.83749620107</v>
      </c>
      <c r="G153" s="334">
        <v>66638.3388088801</v>
      </c>
      <c r="H153" s="646"/>
      <c r="I153" s="647"/>
      <c r="J153" s="678"/>
    </row>
    <row r="154" spans="2:10" ht="15">
      <c r="B154" s="316">
        <v>17</v>
      </c>
      <c r="C154" s="395">
        <v>38261</v>
      </c>
      <c r="D154" s="318">
        <v>65656.19180939965</v>
      </c>
      <c r="E154" s="318">
        <v>64340.58180666121</v>
      </c>
      <c r="F154" s="319">
        <v>64637.56078933911</v>
      </c>
      <c r="G154" s="334">
        <v>68584.39079755248</v>
      </c>
      <c r="H154" s="646"/>
      <c r="I154" s="647"/>
      <c r="J154" s="678"/>
    </row>
    <row r="155" spans="2:10" ht="15">
      <c r="B155" s="316">
        <v>18</v>
      </c>
      <c r="C155" s="395">
        <v>38292</v>
      </c>
      <c r="D155" s="318">
        <v>67207.32404654245</v>
      </c>
      <c r="E155" s="318">
        <v>65200.60447862558</v>
      </c>
      <c r="F155" s="319">
        <v>64806.473896125055</v>
      </c>
      <c r="G155" s="334">
        <v>70826.63259987274</v>
      </c>
      <c r="H155" s="646"/>
      <c r="I155" s="647"/>
      <c r="J155" s="678"/>
    </row>
    <row r="156" spans="2:10" ht="15">
      <c r="B156" s="316">
        <v>19</v>
      </c>
      <c r="C156" s="395">
        <v>38322</v>
      </c>
      <c r="D156" s="318">
        <v>69054.64609733314</v>
      </c>
      <c r="E156" s="318">
        <v>66356.81696423785</v>
      </c>
      <c r="F156" s="319">
        <v>65271.57681655888</v>
      </c>
      <c r="G156" s="334">
        <v>73365.06421584089</v>
      </c>
      <c r="H156" s="648" t="s">
        <v>312</v>
      </c>
      <c r="I156" s="649"/>
      <c r="J156" s="674">
        <v>13.854683272454979</v>
      </c>
    </row>
    <row r="157" spans="2:10" ht="15">
      <c r="B157" s="316">
        <v>20</v>
      </c>
      <c r="C157" s="395">
        <v>38353</v>
      </c>
      <c r="D157" s="318">
        <v>71198.15796177175</v>
      </c>
      <c r="E157" s="318">
        <v>67809.21926349802</v>
      </c>
      <c r="F157" s="319">
        <v>66032.86955064062</v>
      </c>
      <c r="G157" s="334">
        <v>76199.68564545692</v>
      </c>
      <c r="H157" s="646"/>
      <c r="I157" s="647"/>
      <c r="J157" s="675"/>
    </row>
    <row r="158" spans="2:10" ht="15">
      <c r="B158" s="316">
        <v>21</v>
      </c>
      <c r="C158" s="395">
        <v>38384</v>
      </c>
      <c r="D158" s="318">
        <v>73637.85963985824</v>
      </c>
      <c r="E158" s="318">
        <v>69557.81137640608</v>
      </c>
      <c r="F158" s="319">
        <v>67090.35209837026</v>
      </c>
      <c r="G158" s="334">
        <v>79330.49688872084</v>
      </c>
      <c r="H158" s="646"/>
      <c r="I158" s="647"/>
      <c r="J158" s="675"/>
    </row>
    <row r="159" spans="2:10" ht="15">
      <c r="B159" s="316">
        <v>22</v>
      </c>
      <c r="C159" s="395">
        <v>38412</v>
      </c>
      <c r="D159" s="318">
        <v>76373.75113159267</v>
      </c>
      <c r="E159" s="318">
        <v>71602.59330296205</v>
      </c>
      <c r="F159" s="319">
        <v>68444.0244597478</v>
      </c>
      <c r="G159" s="334">
        <v>82757.4979456327</v>
      </c>
      <c r="H159" s="646"/>
      <c r="I159" s="647"/>
      <c r="J159" s="675"/>
    </row>
    <row r="160" spans="2:10" ht="15">
      <c r="B160" s="316">
        <v>23</v>
      </c>
      <c r="C160" s="395">
        <v>38443</v>
      </c>
      <c r="D160" s="318">
        <v>79405.832436975</v>
      </c>
      <c r="E160" s="318">
        <v>73943.56504316593</v>
      </c>
      <c r="F160" s="319">
        <v>70093.88663477324</v>
      </c>
      <c r="G160" s="334">
        <v>86480.68881619256</v>
      </c>
      <c r="H160" s="646"/>
      <c r="I160" s="647"/>
      <c r="J160" s="675"/>
    </row>
    <row r="161" spans="2:10" ht="15.75" thickBot="1">
      <c r="B161" s="326">
        <v>24</v>
      </c>
      <c r="C161" s="396">
        <v>38473</v>
      </c>
      <c r="D161" s="328">
        <v>82734.10355600526</v>
      </c>
      <c r="E161" s="328">
        <v>76580.72659701772</v>
      </c>
      <c r="F161" s="335">
        <v>72039.93862344658</v>
      </c>
      <c r="G161" s="336">
        <v>90500.06950040028</v>
      </c>
      <c r="H161" s="640"/>
      <c r="I161" s="673"/>
      <c r="J161" s="676"/>
    </row>
    <row r="162" spans="2:10" s="75" customFormat="1" ht="18.75" thickTop="1">
      <c r="B162" s="343"/>
      <c r="C162" s="344"/>
      <c r="D162" s="345"/>
      <c r="E162" s="345"/>
      <c r="F162" s="345"/>
      <c r="G162" s="340"/>
      <c r="H162" s="346"/>
      <c r="I162" s="346"/>
      <c r="J162" s="347"/>
    </row>
    <row r="163" spans="2:10" s="75" customFormat="1" ht="18">
      <c r="B163" s="343"/>
      <c r="C163" s="344"/>
      <c r="D163" s="345"/>
      <c r="E163" s="345"/>
      <c r="F163" s="345"/>
      <c r="G163" s="340"/>
      <c r="H163" s="346"/>
      <c r="I163" s="346"/>
      <c r="J163" s="347"/>
    </row>
    <row r="165" spans="4:6" ht="13.5" thickBot="1">
      <c r="D165" s="308" t="s">
        <v>314</v>
      </c>
      <c r="E165" s="308" t="s">
        <v>315</v>
      </c>
      <c r="F165" s="309"/>
    </row>
    <row r="166" spans="2:6" ht="14.25" thickBot="1" thickTop="1">
      <c r="B166" s="310" t="s">
        <v>316</v>
      </c>
      <c r="C166" s="311">
        <v>0.4</v>
      </c>
      <c r="D166" s="312">
        <f>C166*C166</f>
        <v>0.16000000000000003</v>
      </c>
      <c r="E166" s="312">
        <f>+(1-C166)*(1-C166)</f>
        <v>0.36</v>
      </c>
      <c r="F166" s="312">
        <v>0.4</v>
      </c>
    </row>
    <row r="167" ht="14.25" thickBot="1" thickTop="1"/>
    <row r="168" spans="2:10" ht="17.25" thickBot="1" thickTop="1">
      <c r="B168" s="313" t="s">
        <v>317</v>
      </c>
      <c r="C168" s="289" t="s">
        <v>318</v>
      </c>
      <c r="D168" s="289" t="s">
        <v>319</v>
      </c>
      <c r="E168" s="289" t="s">
        <v>320</v>
      </c>
      <c r="F168" s="314" t="s">
        <v>321</v>
      </c>
      <c r="G168" s="315" t="s">
        <v>307</v>
      </c>
      <c r="H168" s="290" t="s">
        <v>308</v>
      </c>
      <c r="I168" s="289" t="s">
        <v>309</v>
      </c>
      <c r="J168" s="291" t="s">
        <v>310</v>
      </c>
    </row>
    <row r="169" spans="2:10" ht="15.75" thickTop="1">
      <c r="B169" s="316">
        <v>1</v>
      </c>
      <c r="C169" s="317">
        <v>76082</v>
      </c>
      <c r="D169" s="318">
        <v>76082</v>
      </c>
      <c r="E169" s="318">
        <v>76082</v>
      </c>
      <c r="F169" s="319">
        <v>76082</v>
      </c>
      <c r="G169" s="320">
        <v>76082</v>
      </c>
      <c r="H169" s="321">
        <v>0</v>
      </c>
      <c r="I169" s="348">
        <v>0</v>
      </c>
      <c r="J169" s="349">
        <v>0</v>
      </c>
    </row>
    <row r="170" spans="2:10" ht="15">
      <c r="B170" s="316">
        <v>2</v>
      </c>
      <c r="C170" s="324">
        <v>88460</v>
      </c>
      <c r="D170" s="318">
        <v>81033.2</v>
      </c>
      <c r="E170" s="318">
        <v>78062.48</v>
      </c>
      <c r="F170" s="319">
        <v>76874.192</v>
      </c>
      <c r="G170" s="320">
        <v>76082</v>
      </c>
      <c r="H170" s="321">
        <v>12378</v>
      </c>
      <c r="I170" s="350">
        <v>153214884.00000072</v>
      </c>
      <c r="J170" s="351">
        <v>0.13992765091566842</v>
      </c>
    </row>
    <row r="171" spans="2:10" ht="15">
      <c r="B171" s="316">
        <v>3</v>
      </c>
      <c r="C171" s="324">
        <v>74997</v>
      </c>
      <c r="D171" s="318">
        <v>78618.72</v>
      </c>
      <c r="E171" s="318">
        <v>78284.976</v>
      </c>
      <c r="F171" s="319">
        <v>77438.50559999999</v>
      </c>
      <c r="G171" s="320">
        <v>90935.59999998409</v>
      </c>
      <c r="H171" s="321">
        <v>-15938.599999984086</v>
      </c>
      <c r="I171" s="350">
        <v>254038969.9594927</v>
      </c>
      <c r="J171" s="351">
        <v>0.2125231675931582</v>
      </c>
    </row>
    <row r="172" spans="2:10" ht="15">
      <c r="B172" s="316">
        <v>4</v>
      </c>
      <c r="C172" s="324">
        <v>70935</v>
      </c>
      <c r="D172" s="318">
        <v>75545.23199999999</v>
      </c>
      <c r="E172" s="318">
        <v>77189.0784</v>
      </c>
      <c r="F172" s="319">
        <v>77338.73472</v>
      </c>
      <c r="G172" s="320">
        <v>77750.71999999663</v>
      </c>
      <c r="H172" s="321">
        <v>-6815.719999996625</v>
      </c>
      <c r="I172" s="350">
        <v>46454039.11835399</v>
      </c>
      <c r="J172" s="351">
        <v>0.09608402058217559</v>
      </c>
    </row>
    <row r="173" spans="2:10" ht="15">
      <c r="B173" s="316">
        <v>5</v>
      </c>
      <c r="C173" s="324">
        <v>86646</v>
      </c>
      <c r="D173" s="318">
        <v>79985.5392</v>
      </c>
      <c r="E173" s="318">
        <v>78307.66272</v>
      </c>
      <c r="F173" s="319">
        <v>77726.30592</v>
      </c>
      <c r="G173" s="320">
        <v>68654.96000000759</v>
      </c>
      <c r="H173" s="321">
        <v>17991.039999992412</v>
      </c>
      <c r="I173" s="350">
        <v>323677520.28132695</v>
      </c>
      <c r="J173" s="351">
        <v>0.20763843685793243</v>
      </c>
    </row>
    <row r="174" spans="2:10" ht="15">
      <c r="B174" s="316">
        <v>6</v>
      </c>
      <c r="C174" s="324">
        <v>64178</v>
      </c>
      <c r="D174" s="318">
        <v>73662.52352</v>
      </c>
      <c r="E174" s="318">
        <v>76449.60704</v>
      </c>
      <c r="F174" s="319">
        <v>77215.626368</v>
      </c>
      <c r="G174" s="320">
        <v>85827.88799999125</v>
      </c>
      <c r="H174" s="321">
        <v>-21649.887999991246</v>
      </c>
      <c r="I174" s="350">
        <v>468717650.4121649</v>
      </c>
      <c r="J174" s="351">
        <v>0.33734126959380545</v>
      </c>
    </row>
    <row r="175" spans="2:10" ht="15">
      <c r="B175" s="316">
        <v>7</v>
      </c>
      <c r="C175" s="324">
        <v>65024</v>
      </c>
      <c r="D175" s="318">
        <v>70207.114112</v>
      </c>
      <c r="E175" s="318">
        <v>73952.6098688</v>
      </c>
      <c r="F175" s="319">
        <v>75910.41976832</v>
      </c>
      <c r="G175" s="320">
        <v>63403.31712001405</v>
      </c>
      <c r="H175" s="321">
        <v>1620.6828799859504</v>
      </c>
      <c r="I175" s="350">
        <v>2626612.9974795547</v>
      </c>
      <c r="J175" s="351">
        <v>0.024924379921043776</v>
      </c>
    </row>
    <row r="176" spans="2:10" ht="15">
      <c r="B176" s="316">
        <v>8</v>
      </c>
      <c r="C176" s="324">
        <v>53390</v>
      </c>
      <c r="D176" s="318">
        <v>63480.268467199996</v>
      </c>
      <c r="E176" s="318">
        <v>69763.67330816001</v>
      </c>
      <c r="F176" s="319">
        <v>73451.721184256</v>
      </c>
      <c r="G176" s="320">
        <v>58998.82713602102</v>
      </c>
      <c r="H176" s="321">
        <v>-5608.82713602102</v>
      </c>
      <c r="I176" s="350">
        <v>31458941.841765758</v>
      </c>
      <c r="J176" s="351">
        <v>0.10505388904328564</v>
      </c>
    </row>
    <row r="177" spans="2:10" ht="15">
      <c r="B177" s="316">
        <v>9</v>
      </c>
      <c r="C177" s="324">
        <v>52773</v>
      </c>
      <c r="D177" s="318">
        <v>59197.36108032</v>
      </c>
      <c r="E177" s="318">
        <v>65537.148417024</v>
      </c>
      <c r="F177" s="319">
        <v>70285.89207736321</v>
      </c>
      <c r="G177" s="320">
        <v>45798.602163236064</v>
      </c>
      <c r="H177" s="321">
        <v>6974.397836763936</v>
      </c>
      <c r="I177" s="350">
        <v>48642225.18545747</v>
      </c>
      <c r="J177" s="351">
        <v>0.13215844914566038</v>
      </c>
    </row>
    <row r="178" spans="2:10" ht="15">
      <c r="B178" s="316">
        <v>10</v>
      </c>
      <c r="C178" s="324">
        <v>62822</v>
      </c>
      <c r="D178" s="318">
        <v>60647.216648192</v>
      </c>
      <c r="E178" s="318">
        <v>63581.1757094912</v>
      </c>
      <c r="F178" s="319">
        <v>67604.0055302144</v>
      </c>
      <c r="G178" s="320">
        <v>44211.48308483875</v>
      </c>
      <c r="H178" s="321">
        <v>18610.51691516125</v>
      </c>
      <c r="I178" s="350">
        <v>346351339.849503</v>
      </c>
      <c r="J178" s="351">
        <v>0.2962420316952859</v>
      </c>
    </row>
    <row r="179" spans="2:10" ht="15">
      <c r="B179" s="316">
        <v>11</v>
      </c>
      <c r="C179" s="324">
        <v>56898</v>
      </c>
      <c r="D179" s="318">
        <v>59147.529988915194</v>
      </c>
      <c r="E179" s="318">
        <v>61807.7174212608</v>
      </c>
      <c r="F179" s="319">
        <v>65285.490286632965</v>
      </c>
      <c r="G179" s="320">
        <v>58781.92587778199</v>
      </c>
      <c r="H179" s="321">
        <v>-1883.9258777819923</v>
      </c>
      <c r="I179" s="350">
        <v>3549176.7129766503</v>
      </c>
      <c r="J179" s="351">
        <v>0.033110581703785585</v>
      </c>
    </row>
    <row r="180" spans="2:10" ht="15.75" thickBot="1">
      <c r="B180" s="326">
        <v>12</v>
      </c>
      <c r="C180" s="327">
        <v>66036</v>
      </c>
      <c r="D180" s="328">
        <v>61902.91799334912</v>
      </c>
      <c r="E180" s="318">
        <v>61845.79765009612</v>
      </c>
      <c r="F180" s="319">
        <v>63909.61323201822</v>
      </c>
      <c r="G180" s="320">
        <v>56984.95491565476</v>
      </c>
      <c r="H180" s="321">
        <v>9051.045084345242</v>
      </c>
      <c r="I180" s="352">
        <v>81921417.11885017</v>
      </c>
      <c r="J180" s="351">
        <v>0.137062285485875</v>
      </c>
    </row>
    <row r="181" spans="2:10" ht="15.75" thickTop="1">
      <c r="B181" s="331">
        <v>13</v>
      </c>
      <c r="C181" s="394">
        <v>38139</v>
      </c>
      <c r="D181" s="332">
        <v>64297.59369460119</v>
      </c>
      <c r="E181" s="332">
        <v>62826.516067898156</v>
      </c>
      <c r="F181" s="333">
        <v>63476.3743663702</v>
      </c>
      <c r="G181" s="342">
        <v>67889.6072464837</v>
      </c>
      <c r="H181" s="644" t="s">
        <v>311</v>
      </c>
      <c r="I181" s="645"/>
      <c r="J181" s="677">
        <v>146721064.78978097</v>
      </c>
    </row>
    <row r="182" spans="2:10" ht="15">
      <c r="B182" s="316">
        <v>14</v>
      </c>
      <c r="C182" s="395">
        <v>38169</v>
      </c>
      <c r="D182" s="318">
        <v>67634.90758481997</v>
      </c>
      <c r="E182" s="318">
        <v>64749.87267466688</v>
      </c>
      <c r="F182" s="319">
        <v>63985.77368968887</v>
      </c>
      <c r="G182" s="334">
        <v>72640.87842014301</v>
      </c>
      <c r="H182" s="646"/>
      <c r="I182" s="647"/>
      <c r="J182" s="678"/>
    </row>
    <row r="183" spans="2:10" ht="15">
      <c r="B183" s="316">
        <v>15</v>
      </c>
      <c r="C183" s="395">
        <v>38200</v>
      </c>
      <c r="D183" s="318">
        <v>71914.8596640054</v>
      </c>
      <c r="E183" s="318">
        <v>67615.86747040229</v>
      </c>
      <c r="F183" s="319">
        <v>65437.81120197424</v>
      </c>
      <c r="G183" s="334">
        <v>78334.78778276913</v>
      </c>
      <c r="H183" s="646"/>
      <c r="I183" s="647"/>
      <c r="J183" s="678"/>
    </row>
    <row r="184" spans="2:10" ht="15">
      <c r="B184" s="316">
        <v>16</v>
      </c>
      <c r="C184" s="395">
        <v>38231</v>
      </c>
      <c r="D184" s="318">
        <v>77137.44993215754</v>
      </c>
      <c r="E184" s="318">
        <v>71424.5004551044</v>
      </c>
      <c r="F184" s="319">
        <v>67832.48690322631</v>
      </c>
      <c r="G184" s="334">
        <v>84971.33533436185</v>
      </c>
      <c r="H184" s="646"/>
      <c r="I184" s="647"/>
      <c r="J184" s="678"/>
    </row>
    <row r="185" spans="2:10" ht="15">
      <c r="B185" s="316">
        <v>17</v>
      </c>
      <c r="C185" s="395">
        <v>38261</v>
      </c>
      <c r="D185" s="318">
        <v>83302.67838927635</v>
      </c>
      <c r="E185" s="318">
        <v>76175.77162877317</v>
      </c>
      <c r="F185" s="319">
        <v>71169.80079344506</v>
      </c>
      <c r="G185" s="334">
        <v>92550.52107492124</v>
      </c>
      <c r="H185" s="646"/>
      <c r="I185" s="647"/>
      <c r="J185" s="678"/>
    </row>
    <row r="186" spans="2:10" ht="15">
      <c r="B186" s="316">
        <v>18</v>
      </c>
      <c r="C186" s="395">
        <v>38292</v>
      </c>
      <c r="D186" s="318">
        <v>90410.54503536187</v>
      </c>
      <c r="E186" s="318">
        <v>81869.68099140865</v>
      </c>
      <c r="F186" s="319">
        <v>75449.75287263049</v>
      </c>
      <c r="G186" s="334">
        <v>101072.34500444733</v>
      </c>
      <c r="H186" s="646"/>
      <c r="I186" s="647"/>
      <c r="J186" s="678"/>
    </row>
    <row r="187" spans="2:10" ht="15">
      <c r="B187" s="316">
        <v>19</v>
      </c>
      <c r="C187" s="395">
        <v>38322</v>
      </c>
      <c r="D187" s="318">
        <v>98461.04987041405</v>
      </c>
      <c r="E187" s="318">
        <v>88506.2285430108</v>
      </c>
      <c r="F187" s="319">
        <v>80672.34314078261</v>
      </c>
      <c r="G187" s="334">
        <v>110536.8071229402</v>
      </c>
      <c r="H187" s="648" t="s">
        <v>312</v>
      </c>
      <c r="I187" s="649"/>
      <c r="J187" s="674">
        <v>14.350551354480636</v>
      </c>
    </row>
    <row r="188" spans="2:10" ht="15">
      <c r="B188" s="316">
        <v>20</v>
      </c>
      <c r="C188" s="395">
        <v>38353</v>
      </c>
      <c r="D188" s="318">
        <v>107454.19289443287</v>
      </c>
      <c r="E188" s="318">
        <v>96085.41428357962</v>
      </c>
      <c r="F188" s="319">
        <v>86837.57159790142</v>
      </c>
      <c r="G188" s="334">
        <v>120943.90743039965</v>
      </c>
      <c r="H188" s="646"/>
      <c r="I188" s="647"/>
      <c r="J188" s="675"/>
    </row>
    <row r="189" spans="2:10" ht="15">
      <c r="B189" s="316">
        <v>21</v>
      </c>
      <c r="C189" s="395">
        <v>38384</v>
      </c>
      <c r="D189" s="318">
        <v>117389.97410741838</v>
      </c>
      <c r="E189" s="318">
        <v>104607.23821311512</v>
      </c>
      <c r="F189" s="319">
        <v>93945.4382439869</v>
      </c>
      <c r="G189" s="334">
        <v>132293.64592682561</v>
      </c>
      <c r="H189" s="646"/>
      <c r="I189" s="647"/>
      <c r="J189" s="675"/>
    </row>
    <row r="190" spans="2:10" ht="15">
      <c r="B190" s="316">
        <v>22</v>
      </c>
      <c r="C190" s="395">
        <v>38412</v>
      </c>
      <c r="D190" s="318">
        <v>128268.39350937054</v>
      </c>
      <c r="E190" s="318">
        <v>114071.70033161729</v>
      </c>
      <c r="F190" s="319">
        <v>101995.94307903905</v>
      </c>
      <c r="G190" s="334">
        <v>144586.02261221837</v>
      </c>
      <c r="H190" s="646"/>
      <c r="I190" s="647"/>
      <c r="J190" s="675"/>
    </row>
    <row r="191" spans="2:10" ht="15">
      <c r="B191" s="316">
        <v>23</v>
      </c>
      <c r="C191" s="395">
        <v>38443</v>
      </c>
      <c r="D191" s="318">
        <v>140089.4511002893</v>
      </c>
      <c r="E191" s="318">
        <v>124478.8006390861</v>
      </c>
      <c r="F191" s="319">
        <v>110989.08610305787</v>
      </c>
      <c r="G191" s="334">
        <v>157821.03748657758</v>
      </c>
      <c r="H191" s="646"/>
      <c r="I191" s="647"/>
      <c r="J191" s="675"/>
    </row>
    <row r="192" spans="2:10" ht="15.75" thickBot="1">
      <c r="B192" s="326">
        <v>24</v>
      </c>
      <c r="C192" s="396">
        <v>38473</v>
      </c>
      <c r="D192" s="328">
        <v>152853.14688017464</v>
      </c>
      <c r="E192" s="328">
        <v>135828.5391355215</v>
      </c>
      <c r="F192" s="335">
        <v>120924.86731604332</v>
      </c>
      <c r="G192" s="336">
        <v>171998.6905499035</v>
      </c>
      <c r="H192" s="640"/>
      <c r="I192" s="673"/>
      <c r="J192" s="676"/>
    </row>
    <row r="193" spans="2:10" s="75" customFormat="1" ht="18.75" thickTop="1">
      <c r="B193" s="343"/>
      <c r="C193" s="344"/>
      <c r="D193" s="345"/>
      <c r="E193" s="345"/>
      <c r="F193" s="345"/>
      <c r="G193" s="340"/>
      <c r="H193" s="346"/>
      <c r="I193" s="346"/>
      <c r="J193" s="347"/>
    </row>
    <row r="194" spans="2:10" s="75" customFormat="1" ht="18">
      <c r="B194" s="343"/>
      <c r="C194" s="344"/>
      <c r="D194" s="345"/>
      <c r="E194" s="345"/>
      <c r="F194" s="345"/>
      <c r="G194" s="340"/>
      <c r="H194" s="346"/>
      <c r="I194" s="346"/>
      <c r="J194" s="347"/>
    </row>
    <row r="195" spans="2:10" s="75" customFormat="1" ht="18">
      <c r="B195" s="343"/>
      <c r="C195" s="344"/>
      <c r="D195" s="345"/>
      <c r="E195" s="345"/>
      <c r="F195" s="345"/>
      <c r="G195" s="340"/>
      <c r="H195" s="346"/>
      <c r="I195" s="346"/>
      <c r="J195" s="347"/>
    </row>
    <row r="196" spans="2:10" s="75" customFormat="1" ht="18">
      <c r="B196" s="343"/>
      <c r="C196" s="344"/>
      <c r="D196" s="345"/>
      <c r="E196" s="345"/>
      <c r="F196" s="345"/>
      <c r="G196" s="340"/>
      <c r="H196" s="346"/>
      <c r="I196" s="346"/>
      <c r="J196" s="347"/>
    </row>
    <row r="197" ht="13.5" thickBot="1"/>
    <row r="198" spans="2:6" ht="14.25" thickBot="1" thickTop="1">
      <c r="B198" s="310" t="s">
        <v>316</v>
      </c>
      <c r="C198" s="311">
        <v>0.5</v>
      </c>
      <c r="D198" s="353">
        <f>C198*C198</f>
        <v>0.25</v>
      </c>
      <c r="E198" s="353">
        <f>+(1-C198)*(1-C198)</f>
        <v>0.25</v>
      </c>
      <c r="F198" s="353">
        <v>0.5</v>
      </c>
    </row>
    <row r="199" ht="14.25" thickBot="1" thickTop="1"/>
    <row r="200" spans="2:10" ht="17.25" thickBot="1" thickTop="1">
      <c r="B200" s="313" t="s">
        <v>317</v>
      </c>
      <c r="C200" s="289" t="s">
        <v>318</v>
      </c>
      <c r="D200" s="289" t="s">
        <v>319</v>
      </c>
      <c r="E200" s="289" t="s">
        <v>320</v>
      </c>
      <c r="F200" s="314" t="s">
        <v>321</v>
      </c>
      <c r="G200" s="315" t="s">
        <v>307</v>
      </c>
      <c r="H200" s="290" t="s">
        <v>308</v>
      </c>
      <c r="I200" s="289" t="s">
        <v>309</v>
      </c>
      <c r="J200" s="291" t="s">
        <v>310</v>
      </c>
    </row>
    <row r="201" spans="2:10" ht="15.75" thickTop="1">
      <c r="B201" s="316">
        <v>1</v>
      </c>
      <c r="C201" s="317">
        <v>76082</v>
      </c>
      <c r="D201" s="318">
        <v>76082</v>
      </c>
      <c r="E201" s="318">
        <v>76082</v>
      </c>
      <c r="F201" s="319">
        <v>76082</v>
      </c>
      <c r="G201" s="320">
        <v>76082</v>
      </c>
      <c r="H201" s="321">
        <v>0</v>
      </c>
      <c r="I201" s="322">
        <v>0</v>
      </c>
      <c r="J201" s="323">
        <v>0</v>
      </c>
    </row>
    <row r="202" spans="2:10" ht="15">
      <c r="B202" s="316">
        <v>2</v>
      </c>
      <c r="C202" s="324">
        <v>88460</v>
      </c>
      <c r="D202" s="318">
        <v>82271</v>
      </c>
      <c r="E202" s="318">
        <v>79176.5</v>
      </c>
      <c r="F202" s="319">
        <v>77629.25</v>
      </c>
      <c r="G202" s="320">
        <v>76082</v>
      </c>
      <c r="H202" s="321">
        <v>12378</v>
      </c>
      <c r="I202" s="325">
        <v>153214884</v>
      </c>
      <c r="J202" s="354">
        <v>0.1399276509156681</v>
      </c>
    </row>
    <row r="203" spans="2:10" ht="15">
      <c r="B203" s="316">
        <v>3</v>
      </c>
      <c r="C203" s="324">
        <v>74997</v>
      </c>
      <c r="D203" s="318">
        <v>78634</v>
      </c>
      <c r="E203" s="318">
        <v>78905.25</v>
      </c>
      <c r="F203" s="319">
        <v>78267.25</v>
      </c>
      <c r="G203" s="320">
        <v>94649</v>
      </c>
      <c r="H203" s="321">
        <v>-19652</v>
      </c>
      <c r="I203" s="325">
        <v>386201104</v>
      </c>
      <c r="J203" s="354">
        <v>0.26203714815259277</v>
      </c>
    </row>
    <row r="204" spans="2:10" ht="15">
      <c r="B204" s="316">
        <v>4</v>
      </c>
      <c r="C204" s="324">
        <v>70935</v>
      </c>
      <c r="D204" s="318">
        <v>74784.5</v>
      </c>
      <c r="E204" s="318">
        <v>76844.875</v>
      </c>
      <c r="F204" s="319">
        <v>77556.0625</v>
      </c>
      <c r="G204" s="320">
        <v>74454.5</v>
      </c>
      <c r="H204" s="321">
        <v>-3519.5</v>
      </c>
      <c r="I204" s="325">
        <v>12386880.25</v>
      </c>
      <c r="J204" s="354">
        <v>0.04961584549235215</v>
      </c>
    </row>
    <row r="205" spans="2:10" ht="15">
      <c r="B205" s="316">
        <v>5</v>
      </c>
      <c r="C205" s="324">
        <v>86646</v>
      </c>
      <c r="D205" s="318">
        <v>80715.25</v>
      </c>
      <c r="E205" s="318">
        <v>78780.0625</v>
      </c>
      <c r="F205" s="319">
        <v>78168.0625</v>
      </c>
      <c r="G205" s="320">
        <v>65267</v>
      </c>
      <c r="H205" s="321">
        <v>21379</v>
      </c>
      <c r="I205" s="325">
        <v>457061641</v>
      </c>
      <c r="J205" s="354">
        <v>0.24673960713708654</v>
      </c>
    </row>
    <row r="206" spans="2:10" ht="15">
      <c r="B206" s="316">
        <v>6</v>
      </c>
      <c r="C206" s="324">
        <v>64178</v>
      </c>
      <c r="D206" s="318">
        <v>72446.625</v>
      </c>
      <c r="E206" s="318">
        <v>75613.34375</v>
      </c>
      <c r="F206" s="319">
        <v>76890.703125</v>
      </c>
      <c r="G206" s="320">
        <v>89878.375</v>
      </c>
      <c r="H206" s="321">
        <v>-25700.375</v>
      </c>
      <c r="I206" s="325">
        <v>660509275.140625</v>
      </c>
      <c r="J206" s="354">
        <v>0.4004545950325657</v>
      </c>
    </row>
    <row r="207" spans="2:10" ht="15">
      <c r="B207" s="316">
        <v>7</v>
      </c>
      <c r="C207" s="324">
        <v>65024</v>
      </c>
      <c r="D207" s="318">
        <v>68735.3125</v>
      </c>
      <c r="E207" s="318">
        <v>72174.328125</v>
      </c>
      <c r="F207" s="319">
        <v>74532.515625</v>
      </c>
      <c r="G207" s="320">
        <v>58555.75</v>
      </c>
      <c r="H207" s="321">
        <v>6468.25</v>
      </c>
      <c r="I207" s="325">
        <v>41838258.0625</v>
      </c>
      <c r="J207" s="354">
        <v>0.0994748093011811</v>
      </c>
    </row>
    <row r="208" spans="2:10" ht="15">
      <c r="B208" s="316">
        <v>8</v>
      </c>
      <c r="C208" s="324">
        <v>53390</v>
      </c>
      <c r="D208" s="318">
        <v>61062.65625</v>
      </c>
      <c r="E208" s="318">
        <v>66618.4921875</v>
      </c>
      <c r="F208" s="319">
        <v>70575.50390625</v>
      </c>
      <c r="G208" s="320">
        <v>57533.96875</v>
      </c>
      <c r="H208" s="321">
        <v>-4143.96875</v>
      </c>
      <c r="I208" s="325">
        <v>17172477.000976562</v>
      </c>
      <c r="J208" s="354">
        <v>0.0776169460573141</v>
      </c>
    </row>
    <row r="209" spans="2:10" ht="15">
      <c r="B209" s="316">
        <v>9</v>
      </c>
      <c r="C209" s="324">
        <v>52773</v>
      </c>
      <c r="D209" s="318">
        <v>56917.828125</v>
      </c>
      <c r="E209" s="318">
        <v>61768.16015625</v>
      </c>
      <c r="F209" s="319">
        <v>66171.83203125</v>
      </c>
      <c r="G209" s="320">
        <v>43555.6875</v>
      </c>
      <c r="H209" s="321">
        <v>9217.3125</v>
      </c>
      <c r="I209" s="325">
        <v>84958849.72265625</v>
      </c>
      <c r="J209" s="354">
        <v>0.1746596270820306</v>
      </c>
    </row>
    <row r="210" spans="2:10" ht="15">
      <c r="B210" s="316">
        <v>10</v>
      </c>
      <c r="C210" s="324">
        <v>62822</v>
      </c>
      <c r="D210" s="318">
        <v>59869.9140625</v>
      </c>
      <c r="E210" s="318">
        <v>60819.037109375</v>
      </c>
      <c r="F210" s="319">
        <v>63495.4345703125</v>
      </c>
      <c r="G210" s="320">
        <v>45430.5234375</v>
      </c>
      <c r="H210" s="321">
        <v>17391.4765625</v>
      </c>
      <c r="I210" s="325">
        <v>302463457.0239868</v>
      </c>
      <c r="J210" s="354">
        <v>0.2768373589268091</v>
      </c>
    </row>
    <row r="211" spans="2:10" ht="15">
      <c r="B211" s="316">
        <v>11</v>
      </c>
      <c r="C211" s="324">
        <v>56898</v>
      </c>
      <c r="D211" s="318">
        <v>58383.95703125</v>
      </c>
      <c r="E211" s="318">
        <v>59601.4970703125</v>
      </c>
      <c r="F211" s="319">
        <v>61548.4658203125</v>
      </c>
      <c r="G211" s="320">
        <v>64880.765625</v>
      </c>
      <c r="H211" s="321">
        <v>-7982.765625</v>
      </c>
      <c r="I211" s="325">
        <v>63724547.02368164</v>
      </c>
      <c r="J211" s="354">
        <v>0.1402995821469999</v>
      </c>
    </row>
    <row r="212" spans="2:10" ht="15.75" thickBot="1">
      <c r="B212" s="326">
        <v>12</v>
      </c>
      <c r="C212" s="327">
        <v>66036</v>
      </c>
      <c r="D212" s="328">
        <v>62209.978515625</v>
      </c>
      <c r="E212" s="318">
        <v>60905.73779296875</v>
      </c>
      <c r="F212" s="319">
        <v>61227.101806640625</v>
      </c>
      <c r="G212" s="320">
        <v>58866.591796875</v>
      </c>
      <c r="H212" s="321">
        <v>7169.408203125</v>
      </c>
      <c r="I212" s="330">
        <v>51400413.98303604</v>
      </c>
      <c r="J212" s="354">
        <v>0.10856817801085772</v>
      </c>
    </row>
    <row r="213" spans="2:10" ht="15" customHeight="1" thickTop="1">
      <c r="B213" s="331">
        <v>13</v>
      </c>
      <c r="C213" s="394">
        <v>38139</v>
      </c>
      <c r="D213" s="332">
        <v>66765.4287109375</v>
      </c>
      <c r="E213" s="332">
        <v>63835.583251953125</v>
      </c>
      <c r="F213" s="333">
        <v>62531.342529296875</v>
      </c>
      <c r="G213" s="342">
        <v>71320.87890625</v>
      </c>
      <c r="H213" s="644" t="s">
        <v>311</v>
      </c>
      <c r="I213" s="645"/>
      <c r="J213" s="677">
        <v>185910982.26728854</v>
      </c>
    </row>
    <row r="214" spans="2:10" ht="14.25" customHeight="1">
      <c r="B214" s="316">
        <v>14</v>
      </c>
      <c r="C214" s="395">
        <v>38169</v>
      </c>
      <c r="D214" s="318">
        <v>72946.48364257812</v>
      </c>
      <c r="E214" s="318">
        <v>68391.03344726562</v>
      </c>
      <c r="F214" s="319">
        <v>65461.18798828125</v>
      </c>
      <c r="G214" s="334">
        <v>79127.53857421875</v>
      </c>
      <c r="H214" s="646"/>
      <c r="I214" s="647"/>
      <c r="J214" s="678"/>
    </row>
    <row r="215" spans="2:10" ht="14.25" customHeight="1">
      <c r="B215" s="316">
        <v>15</v>
      </c>
      <c r="C215" s="395">
        <v>38200</v>
      </c>
      <c r="D215" s="318">
        <v>80753.14331054688</v>
      </c>
      <c r="E215" s="318">
        <v>74572.08837890625</v>
      </c>
      <c r="F215" s="319">
        <v>70016.63818359375</v>
      </c>
      <c r="G215" s="334">
        <v>88559.80297851562</v>
      </c>
      <c r="H215" s="646"/>
      <c r="I215" s="647"/>
      <c r="J215" s="678"/>
    </row>
    <row r="216" spans="2:10" ht="14.25" customHeight="1">
      <c r="B216" s="316">
        <v>16</v>
      </c>
      <c r="C216" s="395">
        <v>38231</v>
      </c>
      <c r="D216" s="318">
        <v>90185.40771484375</v>
      </c>
      <c r="E216" s="318">
        <v>82378.748046875</v>
      </c>
      <c r="F216" s="319">
        <v>76197.69311523438</v>
      </c>
      <c r="G216" s="334">
        <v>99617.67211914062</v>
      </c>
      <c r="H216" s="646"/>
      <c r="I216" s="647"/>
      <c r="J216" s="678"/>
    </row>
    <row r="217" spans="2:10" ht="14.25" customHeight="1">
      <c r="B217" s="316">
        <v>17</v>
      </c>
      <c r="C217" s="395">
        <v>38261</v>
      </c>
      <c r="D217" s="318">
        <v>101243.27685546875</v>
      </c>
      <c r="E217" s="318">
        <v>91811.01245117188</v>
      </c>
      <c r="F217" s="319">
        <v>84004.35278320312</v>
      </c>
      <c r="G217" s="334">
        <v>112301.14599609375</v>
      </c>
      <c r="H217" s="646"/>
      <c r="I217" s="647"/>
      <c r="J217" s="678"/>
    </row>
    <row r="218" spans="2:10" ht="14.25" customHeight="1">
      <c r="B218" s="316">
        <v>18</v>
      </c>
      <c r="C218" s="395">
        <v>38292</v>
      </c>
      <c r="D218" s="318">
        <v>113926.75073242188</v>
      </c>
      <c r="E218" s="318">
        <v>102868.88159179688</v>
      </c>
      <c r="F218" s="319">
        <v>93436.6171875</v>
      </c>
      <c r="G218" s="334">
        <v>126610.224609375</v>
      </c>
      <c r="H218" s="646"/>
      <c r="I218" s="647"/>
      <c r="J218" s="678"/>
    </row>
    <row r="219" spans="2:10" ht="14.25" customHeight="1">
      <c r="B219" s="316">
        <v>19</v>
      </c>
      <c r="C219" s="395">
        <v>38322</v>
      </c>
      <c r="D219" s="318">
        <v>128235.82934570312</v>
      </c>
      <c r="E219" s="318">
        <v>115552.35546875</v>
      </c>
      <c r="F219" s="319">
        <v>104494.486328125</v>
      </c>
      <c r="G219" s="334">
        <v>142544.90795898438</v>
      </c>
      <c r="H219" s="648" t="s">
        <v>312</v>
      </c>
      <c r="I219" s="649"/>
      <c r="J219" s="674">
        <v>16.468594568795485</v>
      </c>
    </row>
    <row r="220" spans="2:10" ht="14.25" customHeight="1">
      <c r="B220" s="316">
        <v>20</v>
      </c>
      <c r="C220" s="395">
        <v>38353</v>
      </c>
      <c r="D220" s="318">
        <v>144170.5126953125</v>
      </c>
      <c r="E220" s="318">
        <v>129861.43408203125</v>
      </c>
      <c r="F220" s="319">
        <v>117177.96020507812</v>
      </c>
      <c r="G220" s="334">
        <v>160105.19604492188</v>
      </c>
      <c r="H220" s="646"/>
      <c r="I220" s="647"/>
      <c r="J220" s="675"/>
    </row>
    <row r="221" spans="2:10" ht="14.25" customHeight="1">
      <c r="B221" s="316">
        <v>21</v>
      </c>
      <c r="C221" s="395">
        <v>38384</v>
      </c>
      <c r="D221" s="318">
        <v>161730.80078125</v>
      </c>
      <c r="E221" s="318">
        <v>145796.11743164062</v>
      </c>
      <c r="F221" s="319">
        <v>131487.03881835938</v>
      </c>
      <c r="G221" s="334">
        <v>179291.0888671875</v>
      </c>
      <c r="H221" s="646"/>
      <c r="I221" s="647"/>
      <c r="J221" s="675"/>
    </row>
    <row r="222" spans="2:10" ht="14.25" customHeight="1">
      <c r="B222" s="316">
        <v>22</v>
      </c>
      <c r="C222" s="395">
        <v>38412</v>
      </c>
      <c r="D222" s="318">
        <v>180916.69360351562</v>
      </c>
      <c r="E222" s="318">
        <v>163356.40551757812</v>
      </c>
      <c r="F222" s="319">
        <v>147421.72216796875</v>
      </c>
      <c r="G222" s="334">
        <v>200102.58642578125</v>
      </c>
      <c r="H222" s="646"/>
      <c r="I222" s="647"/>
      <c r="J222" s="675"/>
    </row>
    <row r="223" spans="2:10" ht="14.25" customHeight="1">
      <c r="B223" s="316">
        <v>23</v>
      </c>
      <c r="C223" s="395">
        <v>38443</v>
      </c>
      <c r="D223" s="318">
        <v>201728.19116210938</v>
      </c>
      <c r="E223" s="318">
        <v>182542.29833984375</v>
      </c>
      <c r="F223" s="319">
        <v>164982.01025390625</v>
      </c>
      <c r="G223" s="334">
        <v>222539.68872070312</v>
      </c>
      <c r="H223" s="646"/>
      <c r="I223" s="647"/>
      <c r="J223" s="675"/>
    </row>
    <row r="224" spans="2:10" ht="15" customHeight="1" thickBot="1">
      <c r="B224" s="326">
        <v>24</v>
      </c>
      <c r="C224" s="396">
        <v>38473</v>
      </c>
      <c r="D224" s="328">
        <v>224165.29345703125</v>
      </c>
      <c r="E224" s="328">
        <v>203353.7958984375</v>
      </c>
      <c r="F224" s="335">
        <v>184167.90307617188</v>
      </c>
      <c r="G224" s="336">
        <v>246602.39575195312</v>
      </c>
      <c r="H224" s="640"/>
      <c r="I224" s="673"/>
      <c r="J224" s="676"/>
    </row>
    <row r="225" ht="13.5" thickTop="1"/>
    <row r="229" ht="13.5" thickBot="1"/>
    <row r="230" spans="2:6" ht="14.25" thickBot="1" thickTop="1">
      <c r="B230" s="310" t="s">
        <v>316</v>
      </c>
      <c r="C230" s="311">
        <v>0.6</v>
      </c>
      <c r="D230" s="353">
        <v>0.36</v>
      </c>
      <c r="E230" s="353">
        <v>0.16</v>
      </c>
      <c r="F230" s="353">
        <v>0.6</v>
      </c>
    </row>
    <row r="231" spans="4:6" ht="14.25" thickBot="1" thickTop="1">
      <c r="D231" s="403"/>
      <c r="E231" s="403"/>
      <c r="F231" s="403"/>
    </row>
    <row r="232" spans="2:10" ht="17.25" thickBot="1" thickTop="1">
      <c r="B232" s="313" t="s">
        <v>317</v>
      </c>
      <c r="C232" s="289" t="s">
        <v>318</v>
      </c>
      <c r="D232" s="289" t="s">
        <v>319</v>
      </c>
      <c r="E232" s="289" t="s">
        <v>320</v>
      </c>
      <c r="F232" s="314" t="s">
        <v>321</v>
      </c>
      <c r="G232" s="315" t="s">
        <v>307</v>
      </c>
      <c r="H232" s="290" t="s">
        <v>308</v>
      </c>
      <c r="I232" s="289" t="s">
        <v>309</v>
      </c>
      <c r="J232" s="291" t="s">
        <v>310</v>
      </c>
    </row>
    <row r="233" spans="2:10" ht="15.75" thickTop="1">
      <c r="B233" s="316">
        <v>1</v>
      </c>
      <c r="C233" s="317">
        <v>76082</v>
      </c>
      <c r="D233" s="318">
        <v>76082</v>
      </c>
      <c r="E233" s="318">
        <v>76082</v>
      </c>
      <c r="F233" s="319">
        <v>76082</v>
      </c>
      <c r="G233" s="320">
        <v>76082</v>
      </c>
      <c r="H233" s="321">
        <v>0</v>
      </c>
      <c r="I233" s="322">
        <v>0</v>
      </c>
      <c r="J233" s="323">
        <v>0</v>
      </c>
    </row>
    <row r="234" spans="2:10" ht="15">
      <c r="B234" s="316">
        <v>2</v>
      </c>
      <c r="C234" s="324">
        <v>88460</v>
      </c>
      <c r="D234" s="318">
        <v>83508.8</v>
      </c>
      <c r="E234" s="318">
        <v>80538.08</v>
      </c>
      <c r="F234" s="319">
        <v>78755.648</v>
      </c>
      <c r="G234" s="404">
        <v>76082</v>
      </c>
      <c r="H234" s="321">
        <v>12378</v>
      </c>
      <c r="I234" s="325">
        <v>153214884</v>
      </c>
      <c r="J234" s="354">
        <v>0.1399276509156681</v>
      </c>
    </row>
    <row r="235" spans="2:10" ht="15">
      <c r="B235" s="316">
        <v>3</v>
      </c>
      <c r="C235" s="324">
        <v>74997</v>
      </c>
      <c r="D235" s="318">
        <v>78401.72</v>
      </c>
      <c r="E235" s="318">
        <v>79256.264</v>
      </c>
      <c r="F235" s="319">
        <v>79056.01759999999</v>
      </c>
      <c r="G235" s="404">
        <v>98362.40000000008</v>
      </c>
      <c r="H235" s="321">
        <v>-23365.40000000008</v>
      </c>
      <c r="I235" s="325">
        <v>545941917.1600038</v>
      </c>
      <c r="J235" s="354">
        <v>0.3115511287118162</v>
      </c>
    </row>
    <row r="236" spans="2:10" ht="15">
      <c r="B236" s="316">
        <v>4</v>
      </c>
      <c r="C236" s="324">
        <v>70935</v>
      </c>
      <c r="D236" s="318">
        <v>73921.688</v>
      </c>
      <c r="E236" s="318">
        <v>76055.5184</v>
      </c>
      <c r="F236" s="319">
        <v>77255.71807999999</v>
      </c>
      <c r="G236" s="404">
        <v>69672.92</v>
      </c>
      <c r="H236" s="321">
        <v>1262.0800000000163</v>
      </c>
      <c r="I236" s="325">
        <v>1592845.9264000412</v>
      </c>
      <c r="J236" s="354">
        <v>0.017792063156411027</v>
      </c>
    </row>
    <row r="237" spans="2:10" ht="15">
      <c r="B237" s="316">
        <v>5</v>
      </c>
      <c r="C237" s="324">
        <v>86646</v>
      </c>
      <c r="D237" s="318">
        <v>81556.2752</v>
      </c>
      <c r="E237" s="318">
        <v>79355.97248</v>
      </c>
      <c r="F237" s="319">
        <v>78515.87071999999</v>
      </c>
      <c r="G237" s="404">
        <v>62751.91999999987</v>
      </c>
      <c r="H237" s="321">
        <v>23894.080000000133</v>
      </c>
      <c r="I237" s="325">
        <v>570927059.0464064</v>
      </c>
      <c r="J237" s="354">
        <v>0.27576668282436734</v>
      </c>
    </row>
    <row r="238" spans="2:10" ht="15">
      <c r="B238" s="316">
        <v>6</v>
      </c>
      <c r="C238" s="324">
        <v>64178</v>
      </c>
      <c r="D238" s="318">
        <v>71129.31008</v>
      </c>
      <c r="E238" s="318">
        <v>74419.97503999999</v>
      </c>
      <c r="F238" s="319">
        <v>76058.33331199999</v>
      </c>
      <c r="G238" s="404">
        <v>95558.28800000006</v>
      </c>
      <c r="H238" s="321">
        <v>-31380.28800000006</v>
      </c>
      <c r="I238" s="325">
        <v>984722474.9629477</v>
      </c>
      <c r="J238" s="354">
        <v>0.48895708809872634</v>
      </c>
    </row>
    <row r="239" spans="2:10" ht="15">
      <c r="B239" s="316">
        <v>7</v>
      </c>
      <c r="C239" s="324">
        <v>65024</v>
      </c>
      <c r="D239" s="318">
        <v>67466.12403199999</v>
      </c>
      <c r="E239" s="318">
        <v>70247.66443519999</v>
      </c>
      <c r="F239" s="319">
        <v>72571.93198591999</v>
      </c>
      <c r="G239" s="404">
        <v>52575.73087999999</v>
      </c>
      <c r="H239" s="321">
        <v>12448.269120000012</v>
      </c>
      <c r="I239" s="325">
        <v>154959404.08394587</v>
      </c>
      <c r="J239" s="354">
        <v>0.19144114665354348</v>
      </c>
    </row>
    <row r="240" spans="2:10" ht="15">
      <c r="B240" s="316">
        <v>8</v>
      </c>
      <c r="C240" s="324">
        <v>53390</v>
      </c>
      <c r="D240" s="318">
        <v>59020.4496128</v>
      </c>
      <c r="E240" s="318">
        <v>63511.335541759996</v>
      </c>
      <c r="F240" s="319">
        <v>67135.574119424</v>
      </c>
      <c r="G240" s="404">
        <v>57654.31769600004</v>
      </c>
      <c r="H240" s="321">
        <v>-4264.317696000042</v>
      </c>
      <c r="I240" s="325">
        <v>18184405.412419107</v>
      </c>
      <c r="J240" s="354">
        <v>0.07987109376287772</v>
      </c>
    </row>
    <row r="241" spans="2:10" ht="15">
      <c r="B241" s="316">
        <v>9</v>
      </c>
      <c r="C241" s="324">
        <v>52773</v>
      </c>
      <c r="D241" s="318">
        <v>55271.979845120004</v>
      </c>
      <c r="E241" s="318">
        <v>58567.722123776</v>
      </c>
      <c r="F241" s="319">
        <v>61994.8629220352</v>
      </c>
      <c r="G241" s="404">
        <v>42376.68884480011</v>
      </c>
      <c r="H241" s="321">
        <v>10396.311155199888</v>
      </c>
      <c r="I241" s="325">
        <v>108083285.63573363</v>
      </c>
      <c r="J241" s="354">
        <v>0.19700057141341004</v>
      </c>
    </row>
    <row r="242" spans="2:10" ht="15">
      <c r="B242" s="316">
        <v>10</v>
      </c>
      <c r="C242" s="324">
        <v>62822</v>
      </c>
      <c r="D242" s="318">
        <v>59801.991938048</v>
      </c>
      <c r="E242" s="318">
        <v>59308.2840123392</v>
      </c>
      <c r="F242" s="319">
        <v>60382.9155762176</v>
      </c>
      <c r="G242" s="404">
        <v>47853.864895999955</v>
      </c>
      <c r="H242" s="321">
        <v>14968.135104000045</v>
      </c>
      <c r="I242" s="325">
        <v>224045068.49159843</v>
      </c>
      <c r="J242" s="354">
        <v>0.23826263258094368</v>
      </c>
    </row>
    <row r="243" spans="2:10" ht="15">
      <c r="B243" s="316">
        <v>11</v>
      </c>
      <c r="C243" s="324">
        <v>56898</v>
      </c>
      <c r="D243" s="318">
        <v>58059.596775219194</v>
      </c>
      <c r="E243" s="318">
        <v>58559.0716700672</v>
      </c>
      <c r="F243" s="319">
        <v>59288.60923252736</v>
      </c>
      <c r="G243" s="404">
        <v>70838.38356223993</v>
      </c>
      <c r="H243" s="321">
        <v>-13940.383562239935</v>
      </c>
      <c r="I243" s="325">
        <v>194334293.86236936</v>
      </c>
      <c r="J243" s="354">
        <v>0.24500656547224745</v>
      </c>
    </row>
    <row r="244" spans="2:10" ht="15.75" thickBot="1">
      <c r="B244" s="326">
        <v>12</v>
      </c>
      <c r="C244" s="327">
        <v>66036</v>
      </c>
      <c r="D244" s="328">
        <v>62845.43871008768</v>
      </c>
      <c r="E244" s="318">
        <v>61130.89189407949</v>
      </c>
      <c r="F244" s="319">
        <v>60393.97882945864</v>
      </c>
      <c r="G244" s="405">
        <v>58248.80121067504</v>
      </c>
      <c r="H244" s="321">
        <v>7787.198789324961</v>
      </c>
      <c r="I244" s="330">
        <v>60640464.98446413</v>
      </c>
      <c r="J244" s="354">
        <v>0.11792353851421893</v>
      </c>
    </row>
    <row r="245" spans="2:10" ht="15.75" thickTop="1">
      <c r="B245" s="331">
        <v>13</v>
      </c>
      <c r="C245" s="394">
        <v>38139</v>
      </c>
      <c r="D245" s="332">
        <v>69083.38550180243</v>
      </c>
      <c r="E245" s="332">
        <v>65902.38805871326</v>
      </c>
      <c r="F245" s="333">
        <v>63699.024367011414</v>
      </c>
      <c r="G245" s="334">
        <v>73242.01669627894</v>
      </c>
      <c r="H245" s="644" t="s">
        <v>311</v>
      </c>
      <c r="I245" s="645"/>
      <c r="J245" s="677">
        <v>251387175.29719076</v>
      </c>
    </row>
    <row r="246" spans="2:10" ht="15">
      <c r="B246" s="316">
        <v>14</v>
      </c>
      <c r="C246" s="395">
        <v>38169</v>
      </c>
      <c r="D246" s="318">
        <v>77521.00823413869</v>
      </c>
      <c r="E246" s="318">
        <v>72873.5601639685</v>
      </c>
      <c r="F246" s="319">
        <v>69203.74584518567</v>
      </c>
      <c r="G246" s="334">
        <v>83146.0900556962</v>
      </c>
      <c r="H246" s="646"/>
      <c r="I246" s="647"/>
      <c r="J246" s="678"/>
    </row>
    <row r="247" spans="2:10" ht="15">
      <c r="B247" s="316">
        <v>15</v>
      </c>
      <c r="C247" s="395">
        <v>38200</v>
      </c>
      <c r="D247" s="318">
        <v>88158.3069070964</v>
      </c>
      <c r="E247" s="318">
        <v>82044.40820984525</v>
      </c>
      <c r="F247" s="319">
        <v>76908.14326398142</v>
      </c>
      <c r="G247" s="334">
        <v>95249.83935573499</v>
      </c>
      <c r="H247" s="646"/>
      <c r="I247" s="647"/>
      <c r="J247" s="678"/>
    </row>
    <row r="248" spans="2:10" ht="15">
      <c r="B248" s="316">
        <v>16</v>
      </c>
      <c r="C248" s="395">
        <v>38231</v>
      </c>
      <c r="D248" s="318">
        <v>100995.2815206756</v>
      </c>
      <c r="E248" s="318">
        <v>93414.93219634346</v>
      </c>
      <c r="F248" s="319">
        <v>86812.21662339865</v>
      </c>
      <c r="G248" s="334">
        <v>109553.26459639496</v>
      </c>
      <c r="H248" s="646"/>
      <c r="I248" s="647"/>
      <c r="J248" s="678"/>
    </row>
    <row r="249" spans="2:10" ht="15">
      <c r="B249" s="316">
        <v>17</v>
      </c>
      <c r="C249" s="395">
        <v>38261</v>
      </c>
      <c r="D249" s="318">
        <v>116031.93207487627</v>
      </c>
      <c r="E249" s="318">
        <v>106985.13212346315</v>
      </c>
      <c r="F249" s="319">
        <v>98915.96592343735</v>
      </c>
      <c r="G249" s="334">
        <v>126056.36577767681</v>
      </c>
      <c r="H249" s="646"/>
      <c r="I249" s="647"/>
      <c r="J249" s="678"/>
    </row>
    <row r="250" spans="2:10" ht="15">
      <c r="B250" s="316">
        <v>18</v>
      </c>
      <c r="C250" s="395">
        <v>38292</v>
      </c>
      <c r="D250" s="318">
        <v>133268.2585696982</v>
      </c>
      <c r="E250" s="318">
        <v>122755.00799120418</v>
      </c>
      <c r="F250" s="319">
        <v>113219.39116409745</v>
      </c>
      <c r="G250" s="334">
        <v>144759.14289957972</v>
      </c>
      <c r="H250" s="646"/>
      <c r="I250" s="647"/>
      <c r="J250" s="678"/>
    </row>
    <row r="251" spans="2:10" ht="15">
      <c r="B251" s="316">
        <v>19</v>
      </c>
      <c r="C251" s="395">
        <v>38322</v>
      </c>
      <c r="D251" s="318">
        <v>152704.26100514148</v>
      </c>
      <c r="E251" s="318">
        <v>140724.55979956657</v>
      </c>
      <c r="F251" s="319">
        <v>129722.49234537892</v>
      </c>
      <c r="G251" s="334">
        <v>165661.59596210392</v>
      </c>
      <c r="H251" s="648" t="s">
        <v>312</v>
      </c>
      <c r="I251" s="649"/>
      <c r="J251" s="674">
        <v>19.195834684201916</v>
      </c>
    </row>
    <row r="252" spans="2:10" ht="15">
      <c r="B252" s="316">
        <v>20</v>
      </c>
      <c r="C252" s="395">
        <v>38353</v>
      </c>
      <c r="D252" s="318">
        <v>174339.93938120612</v>
      </c>
      <c r="E252" s="318">
        <v>160893.7875485503</v>
      </c>
      <c r="F252" s="319">
        <v>148425.26946728176</v>
      </c>
      <c r="G252" s="334">
        <v>188763.72496524896</v>
      </c>
      <c r="H252" s="646"/>
      <c r="I252" s="647"/>
      <c r="J252" s="675"/>
    </row>
    <row r="253" spans="2:10" ht="15">
      <c r="B253" s="316">
        <v>21</v>
      </c>
      <c r="C253" s="395">
        <v>38384</v>
      </c>
      <c r="D253" s="318">
        <v>198175.29369789216</v>
      </c>
      <c r="E253" s="318">
        <v>183262.6912381554</v>
      </c>
      <c r="F253" s="319">
        <v>169327.72252980596</v>
      </c>
      <c r="G253" s="334">
        <v>214065.52990901645</v>
      </c>
      <c r="H253" s="646"/>
      <c r="I253" s="647"/>
      <c r="J253" s="675"/>
    </row>
    <row r="254" spans="2:10" ht="15">
      <c r="B254" s="316">
        <v>22</v>
      </c>
      <c r="C254" s="395">
        <v>38412</v>
      </c>
      <c r="D254" s="318">
        <v>224210.32395519965</v>
      </c>
      <c r="E254" s="318">
        <v>207831.27086838195</v>
      </c>
      <c r="F254" s="319">
        <v>192429.85153295155</v>
      </c>
      <c r="G254" s="334">
        <v>241567.0107934049</v>
      </c>
      <c r="H254" s="646"/>
      <c r="I254" s="647"/>
      <c r="J254" s="675"/>
    </row>
    <row r="255" spans="2:10" ht="15">
      <c r="B255" s="316">
        <v>23</v>
      </c>
      <c r="C255" s="395">
        <v>38443</v>
      </c>
      <c r="D255" s="318">
        <v>252445.0301531286</v>
      </c>
      <c r="E255" s="318">
        <v>234599.52643922996</v>
      </c>
      <c r="F255" s="319">
        <v>217731.6564767186</v>
      </c>
      <c r="G255" s="334">
        <v>271268.1676184146</v>
      </c>
      <c r="H255" s="646"/>
      <c r="I255" s="647"/>
      <c r="J255" s="675"/>
    </row>
    <row r="256" spans="2:10" ht="15.75" thickBot="1">
      <c r="B256" s="326">
        <v>24</v>
      </c>
      <c r="C256" s="396">
        <v>38473</v>
      </c>
      <c r="D256" s="328">
        <v>282879.4122916787</v>
      </c>
      <c r="E256" s="328">
        <v>263567.4579506992</v>
      </c>
      <c r="F256" s="335">
        <v>245233.13736110696</v>
      </c>
      <c r="G256" s="336">
        <v>303169.000384046</v>
      </c>
      <c r="H256" s="640"/>
      <c r="I256" s="673"/>
      <c r="J256" s="676"/>
    </row>
    <row r="257" ht="13.5" thickTop="1"/>
    <row r="261" spans="2:10" ht="18">
      <c r="B261" s="343"/>
      <c r="C261" s="344"/>
      <c r="D261" s="345"/>
      <c r="E261" s="345"/>
      <c r="F261" s="345"/>
      <c r="G261" s="340"/>
      <c r="H261" s="346"/>
      <c r="I261" s="346"/>
      <c r="J261" s="347"/>
    </row>
    <row r="262" spans="4:5" ht="13.5" thickBot="1">
      <c r="D262" s="398"/>
      <c r="E262" s="398"/>
    </row>
    <row r="263" spans="2:6" ht="14.25" thickBot="1" thickTop="1">
      <c r="B263" s="310" t="s">
        <v>316</v>
      </c>
      <c r="C263" s="311">
        <v>0.7</v>
      </c>
      <c r="D263" s="406">
        <v>0.49</v>
      </c>
      <c r="E263" s="406">
        <v>0.09</v>
      </c>
      <c r="F263" s="406">
        <v>0.7</v>
      </c>
    </row>
    <row r="264" ht="14.25" thickBot="1" thickTop="1"/>
    <row r="265" spans="2:10" ht="17.25" thickBot="1" thickTop="1">
      <c r="B265" s="313" t="s">
        <v>317</v>
      </c>
      <c r="C265" s="289" t="s">
        <v>318</v>
      </c>
      <c r="D265" s="289" t="s">
        <v>319</v>
      </c>
      <c r="E265" s="289" t="s">
        <v>320</v>
      </c>
      <c r="F265" s="314" t="s">
        <v>321</v>
      </c>
      <c r="G265" s="315" t="s">
        <v>307</v>
      </c>
      <c r="H265" s="290" t="s">
        <v>308</v>
      </c>
      <c r="I265" s="289" t="s">
        <v>309</v>
      </c>
      <c r="J265" s="291" t="s">
        <v>310</v>
      </c>
    </row>
    <row r="266" spans="2:10" ht="15" thickTop="1">
      <c r="B266" s="316">
        <v>1</v>
      </c>
      <c r="C266" s="317">
        <v>76082</v>
      </c>
      <c r="D266" s="318">
        <v>76082</v>
      </c>
      <c r="E266" s="318">
        <v>76082</v>
      </c>
      <c r="F266" s="319">
        <v>76082</v>
      </c>
      <c r="G266" s="407">
        <v>76082</v>
      </c>
      <c r="H266" s="321">
        <v>0</v>
      </c>
      <c r="I266" s="348">
        <v>0</v>
      </c>
      <c r="J266" s="349">
        <v>0</v>
      </c>
    </row>
    <row r="267" spans="2:10" ht="14.25">
      <c r="B267" s="316">
        <v>2</v>
      </c>
      <c r="C267" s="324">
        <v>88460</v>
      </c>
      <c r="D267" s="318">
        <v>84746.6</v>
      </c>
      <c r="E267" s="318">
        <v>82147.22</v>
      </c>
      <c r="F267" s="319">
        <v>80327.654</v>
      </c>
      <c r="G267" s="407">
        <v>76081.99999239168</v>
      </c>
      <c r="H267" s="321">
        <v>12378.000007608323</v>
      </c>
      <c r="I267" s="350">
        <v>153214884.18835166</v>
      </c>
      <c r="J267" s="351">
        <v>0.13992765100167673</v>
      </c>
    </row>
    <row r="268" spans="2:10" ht="14.25">
      <c r="B268" s="316">
        <v>3</v>
      </c>
      <c r="C268" s="324">
        <v>74997</v>
      </c>
      <c r="D268" s="318">
        <v>77921.88</v>
      </c>
      <c r="E268" s="318">
        <v>79189.48199999999</v>
      </c>
      <c r="F268" s="319">
        <v>79530.93359999999</v>
      </c>
      <c r="G268" s="407">
        <v>102075.79999168997</v>
      </c>
      <c r="H268" s="321">
        <v>-27078.79999168997</v>
      </c>
      <c r="I268" s="350">
        <v>733261408.9899487</v>
      </c>
      <c r="J268" s="351">
        <v>0.3610651091602327</v>
      </c>
    </row>
    <row r="269" spans="2:10" ht="14.25">
      <c r="B269" s="316">
        <v>4</v>
      </c>
      <c r="C269" s="324">
        <v>70935</v>
      </c>
      <c r="D269" s="318">
        <v>73031.064</v>
      </c>
      <c r="E269" s="318">
        <v>74878.5894</v>
      </c>
      <c r="F269" s="319">
        <v>76274.29265999999</v>
      </c>
      <c r="G269" s="407">
        <v>63405.979992133565</v>
      </c>
      <c r="H269" s="321">
        <v>7529.020007866435</v>
      </c>
      <c r="I269" s="350">
        <v>56686142.27885309</v>
      </c>
      <c r="J269" s="351">
        <v>0.10613970547496207</v>
      </c>
    </row>
    <row r="270" spans="2:10" ht="14.25">
      <c r="B270" s="316">
        <v>5</v>
      </c>
      <c r="C270" s="324">
        <v>86646</v>
      </c>
      <c r="D270" s="318">
        <v>82561.5192</v>
      </c>
      <c r="E270" s="318">
        <v>80256.64025999999</v>
      </c>
      <c r="F270" s="319">
        <v>79061.93598</v>
      </c>
      <c r="G270" s="407">
        <v>61852.39999257855</v>
      </c>
      <c r="H270" s="321">
        <v>24793.600007421453</v>
      </c>
      <c r="I270" s="350">
        <v>614722601.3280091</v>
      </c>
      <c r="J270" s="351">
        <v>0.2861482354340818</v>
      </c>
    </row>
    <row r="271" spans="2:10" ht="14.25">
      <c r="B271" s="316">
        <v>6</v>
      </c>
      <c r="C271" s="324">
        <v>64178</v>
      </c>
      <c r="D271" s="318">
        <v>69693.05576</v>
      </c>
      <c r="E271" s="318">
        <v>72862.13111</v>
      </c>
      <c r="F271" s="319">
        <v>74722.072571</v>
      </c>
      <c r="G271" s="407">
        <v>102579.72299188538</v>
      </c>
      <c r="H271" s="321">
        <v>-38401.722991885385</v>
      </c>
      <c r="I271" s="350">
        <v>1474692328.7454987</v>
      </c>
      <c r="J271" s="351">
        <v>0.59836272541814</v>
      </c>
    </row>
    <row r="272" spans="2:10" ht="14.25">
      <c r="B272" s="316">
        <v>7</v>
      </c>
      <c r="C272" s="324">
        <v>65024</v>
      </c>
      <c r="D272" s="318">
        <v>66424.716728</v>
      </c>
      <c r="E272" s="318">
        <v>68355.9410426</v>
      </c>
      <c r="F272" s="319">
        <v>70265.78050112</v>
      </c>
      <c r="G272" s="407">
        <v>44583.539152833866</v>
      </c>
      <c r="H272" s="321">
        <v>20440.460847166134</v>
      </c>
      <c r="I272" s="350">
        <v>417812439.64453167</v>
      </c>
      <c r="J272" s="351">
        <v>0.3143525597804831</v>
      </c>
    </row>
    <row r="273" spans="2:10" ht="14.25">
      <c r="B273" s="316">
        <v>8</v>
      </c>
      <c r="C273" s="324">
        <v>53390</v>
      </c>
      <c r="D273" s="318">
        <v>57300.4150184</v>
      </c>
      <c r="E273" s="318">
        <v>60617.07282566</v>
      </c>
      <c r="F273" s="319">
        <v>63511.685128298</v>
      </c>
      <c r="G273" s="407">
        <v>59749.69282722892</v>
      </c>
      <c r="H273" s="321">
        <v>-6359.692827228922</v>
      </c>
      <c r="I273" s="350">
        <v>40445692.85670701</v>
      </c>
      <c r="J273" s="351">
        <v>0.119117677977691</v>
      </c>
    </row>
    <row r="274" spans="2:10" ht="14.25">
      <c r="B274" s="316">
        <v>9</v>
      </c>
      <c r="C274" s="324">
        <v>52773</v>
      </c>
      <c r="D274" s="318">
        <v>54131.224505520004</v>
      </c>
      <c r="E274" s="318">
        <v>56076.97900156201</v>
      </c>
      <c r="F274" s="319">
        <v>58307.390839582804</v>
      </c>
      <c r="G274" s="407">
        <v>41555.49449245352</v>
      </c>
      <c r="H274" s="321">
        <v>11217.505507546477</v>
      </c>
      <c r="I274" s="350">
        <v>125832429.81183554</v>
      </c>
      <c r="J274" s="351">
        <v>0.2125614520218005</v>
      </c>
    </row>
    <row r="275" spans="2:10" ht="14.25">
      <c r="B275" s="316">
        <v>10</v>
      </c>
      <c r="C275" s="324">
        <v>62822</v>
      </c>
      <c r="D275" s="318">
        <v>60214.767351655995</v>
      </c>
      <c r="E275" s="318">
        <v>58973.4308466278</v>
      </c>
      <c r="F275" s="319">
        <v>58773.618844514305</v>
      </c>
      <c r="G275" s="407">
        <v>50808.23553515365</v>
      </c>
      <c r="H275" s="321">
        <v>12013.764464846347</v>
      </c>
      <c r="I275" s="350">
        <v>144330536.6168048</v>
      </c>
      <c r="J275" s="351">
        <v>0.19123498877537085</v>
      </c>
    </row>
    <row r="276" spans="2:10" ht="14.25">
      <c r="B276" s="316">
        <v>11</v>
      </c>
      <c r="C276" s="324">
        <v>56898</v>
      </c>
      <c r="D276" s="318">
        <v>57893.030205496805</v>
      </c>
      <c r="E276" s="318">
        <v>58217.15039783611</v>
      </c>
      <c r="F276" s="319">
        <v>58384.09093183957</v>
      </c>
      <c r="G276" s="407">
        <v>75925.05017262953</v>
      </c>
      <c r="H276" s="321">
        <v>-19027.050172629533</v>
      </c>
      <c r="I276" s="350">
        <v>362028638.27176154</v>
      </c>
      <c r="J276" s="351">
        <v>0.3344063090553189</v>
      </c>
    </row>
    <row r="277" spans="2:10" ht="15" thickBot="1">
      <c r="B277" s="326">
        <v>12</v>
      </c>
      <c r="C277" s="327">
        <v>66036</v>
      </c>
      <c r="D277" s="328">
        <v>63593.10906164904</v>
      </c>
      <c r="E277" s="318">
        <v>61980.32146250516</v>
      </c>
      <c r="F277" s="319">
        <v>60901.45230330549</v>
      </c>
      <c r="G277" s="408">
        <v>55066.18891038059</v>
      </c>
      <c r="H277" s="321">
        <v>10969.811089619412</v>
      </c>
      <c r="I277" s="352">
        <v>120336755.34193704</v>
      </c>
      <c r="J277" s="351">
        <v>0.1661186487615757</v>
      </c>
    </row>
    <row r="278" spans="2:10" ht="15.75" thickTop="1">
      <c r="B278" s="331">
        <v>13</v>
      </c>
      <c r="C278" s="394">
        <v>38139</v>
      </c>
      <c r="D278" s="332">
        <v>71508.97910366197</v>
      </c>
      <c r="E278" s="332">
        <v>68650.38181131493</v>
      </c>
      <c r="F278" s="333">
        <v>66325.7029589121</v>
      </c>
      <c r="G278" s="334">
        <v>74901.4948296952</v>
      </c>
      <c r="H278" s="644" t="s">
        <v>311</v>
      </c>
      <c r="I278" s="645"/>
      <c r="J278" s="677">
        <v>353613654.8395199</v>
      </c>
    </row>
    <row r="279" spans="2:10" ht="15">
      <c r="B279" s="316">
        <v>14</v>
      </c>
      <c r="C279" s="395">
        <v>38169</v>
      </c>
      <c r="D279" s="318">
        <v>82331.73842981565</v>
      </c>
      <c r="E279" s="318">
        <v>78227.33144426544</v>
      </c>
      <c r="F279" s="319">
        <v>74656.84289865944</v>
      </c>
      <c r="G279" s="334">
        <v>86970.06384834368</v>
      </c>
      <c r="H279" s="646"/>
      <c r="I279" s="647"/>
      <c r="J279" s="678"/>
    </row>
    <row r="280" spans="2:10" ht="15">
      <c r="B280" s="316">
        <v>15</v>
      </c>
      <c r="C280" s="395">
        <v>38200</v>
      </c>
      <c r="D280" s="318">
        <v>96061.38704011042</v>
      </c>
      <c r="E280" s="318">
        <v>90711.17036135693</v>
      </c>
      <c r="F280" s="319">
        <v>85894.87212254768</v>
      </c>
      <c r="G280" s="334">
        <v>101945.52215084212</v>
      </c>
      <c r="H280" s="646"/>
      <c r="I280" s="647"/>
      <c r="J280" s="678"/>
    </row>
    <row r="281" spans="2:10" ht="15">
      <c r="B281" s="316">
        <v>16</v>
      </c>
      <c r="C281" s="395">
        <v>38231</v>
      </c>
      <c r="D281" s="318">
        <v>112697.92493454632</v>
      </c>
      <c r="E281" s="318">
        <v>106101.8985625895</v>
      </c>
      <c r="F281" s="319">
        <v>100039.79063057694</v>
      </c>
      <c r="G281" s="334">
        <v>119827.86973719136</v>
      </c>
      <c r="H281" s="646"/>
      <c r="I281" s="647"/>
      <c r="J281" s="678"/>
    </row>
    <row r="282" spans="2:10" ht="15">
      <c r="B282" s="316">
        <v>17</v>
      </c>
      <c r="C282" s="395">
        <v>38261</v>
      </c>
      <c r="D282" s="318">
        <v>132241.3521131236</v>
      </c>
      <c r="E282" s="318">
        <v>124399.51604796338</v>
      </c>
      <c r="F282" s="319">
        <v>117091.59842274744</v>
      </c>
      <c r="G282" s="334">
        <v>140617.10660739127</v>
      </c>
      <c r="H282" s="646"/>
      <c r="I282" s="647"/>
      <c r="J282" s="678"/>
    </row>
    <row r="283" spans="2:10" ht="15">
      <c r="B283" s="316">
        <v>18</v>
      </c>
      <c r="C283" s="395">
        <v>38292</v>
      </c>
      <c r="D283" s="318">
        <v>154691.66857584214</v>
      </c>
      <c r="E283" s="318">
        <v>145604.02281747852</v>
      </c>
      <c r="F283" s="319">
        <v>137050.2954990592</v>
      </c>
      <c r="G283" s="334">
        <v>164313.2327614422</v>
      </c>
      <c r="H283" s="646"/>
      <c r="I283" s="647"/>
      <c r="J283" s="678"/>
    </row>
    <row r="284" spans="2:10" ht="15">
      <c r="B284" s="316">
        <v>19</v>
      </c>
      <c r="C284" s="395">
        <v>38322</v>
      </c>
      <c r="D284" s="318">
        <v>180048.87432270235</v>
      </c>
      <c r="E284" s="318">
        <v>169715.41887113522</v>
      </c>
      <c r="F284" s="319">
        <v>159915.88185951242</v>
      </c>
      <c r="G284" s="334">
        <v>190916.24819934368</v>
      </c>
      <c r="H284" s="648" t="s">
        <v>312</v>
      </c>
      <c r="I284" s="649"/>
      <c r="J284" s="674">
        <v>23.578625523844448</v>
      </c>
    </row>
    <row r="285" spans="2:10" ht="15">
      <c r="B285" s="316">
        <v>20</v>
      </c>
      <c r="C285" s="395">
        <v>38353</v>
      </c>
      <c r="D285" s="318">
        <v>208312.96935370466</v>
      </c>
      <c r="E285" s="318">
        <v>196733.7042089338</v>
      </c>
      <c r="F285" s="319">
        <v>185688.3575041074</v>
      </c>
      <c r="G285" s="334">
        <v>220426.1529210969</v>
      </c>
      <c r="H285" s="646"/>
      <c r="I285" s="647"/>
      <c r="J285" s="675"/>
    </row>
    <row r="286" spans="2:10" ht="15">
      <c r="B286" s="316">
        <v>21</v>
      </c>
      <c r="C286" s="395">
        <v>38384</v>
      </c>
      <c r="D286" s="318">
        <v>239483.95366884908</v>
      </c>
      <c r="E286" s="318">
        <v>226658.87883087448</v>
      </c>
      <c r="F286" s="319">
        <v>214367.72243284434</v>
      </c>
      <c r="G286" s="334">
        <v>252842.94692670275</v>
      </c>
      <c r="H286" s="646"/>
      <c r="I286" s="647"/>
      <c r="J286" s="675"/>
    </row>
    <row r="287" spans="2:10" ht="15">
      <c r="B287" s="316">
        <v>22</v>
      </c>
      <c r="C287" s="395">
        <v>38412</v>
      </c>
      <c r="D287" s="318">
        <v>273561.82726813573</v>
      </c>
      <c r="E287" s="318">
        <v>259490.94273695734</v>
      </c>
      <c r="F287" s="319">
        <v>245953.97664572342</v>
      </c>
      <c r="G287" s="334">
        <v>288166.63021615846</v>
      </c>
      <c r="H287" s="646"/>
      <c r="I287" s="647"/>
      <c r="J287" s="675"/>
    </row>
    <row r="288" spans="2:10" ht="15">
      <c r="B288" s="316">
        <v>23</v>
      </c>
      <c r="C288" s="395">
        <v>38443</v>
      </c>
      <c r="D288" s="318">
        <v>310546.5901515659</v>
      </c>
      <c r="E288" s="318">
        <v>295229.89592718333</v>
      </c>
      <c r="F288" s="319">
        <v>280447.1201427453</v>
      </c>
      <c r="G288" s="334">
        <v>326397.2027894668</v>
      </c>
      <c r="H288" s="646"/>
      <c r="I288" s="647"/>
      <c r="J288" s="675"/>
    </row>
    <row r="289" spans="2:10" ht="15.75" thickBot="1">
      <c r="B289" s="326">
        <v>24</v>
      </c>
      <c r="C289" s="396">
        <v>38473</v>
      </c>
      <c r="D289" s="328">
        <v>350438.2423191394</v>
      </c>
      <c r="E289" s="328">
        <v>333875.7384015526</v>
      </c>
      <c r="F289" s="335">
        <v>317847.1529239104</v>
      </c>
      <c r="G289" s="336">
        <v>367534.66464662924</v>
      </c>
      <c r="H289" s="640"/>
      <c r="I289" s="673"/>
      <c r="J289" s="676"/>
    </row>
    <row r="290" ht="13.5" thickTop="1"/>
    <row r="293" spans="4:5" ht="13.5" thickBot="1">
      <c r="D293" s="398"/>
      <c r="E293" s="398"/>
    </row>
    <row r="294" spans="2:6" ht="14.25" thickBot="1" thickTop="1">
      <c r="B294" s="310" t="s">
        <v>316</v>
      </c>
      <c r="C294" s="311">
        <v>0.8</v>
      </c>
      <c r="D294" s="406">
        <v>0.64</v>
      </c>
      <c r="E294" s="406">
        <v>0.04</v>
      </c>
      <c r="F294" s="406">
        <v>0.8</v>
      </c>
    </row>
    <row r="295" ht="14.25" thickBot="1" thickTop="1"/>
    <row r="296" spans="2:10" ht="17.25" thickBot="1" thickTop="1">
      <c r="B296" s="313" t="s">
        <v>317</v>
      </c>
      <c r="C296" s="289" t="s">
        <v>318</v>
      </c>
      <c r="D296" s="289" t="s">
        <v>319</v>
      </c>
      <c r="E296" s="289" t="s">
        <v>320</v>
      </c>
      <c r="F296" s="314" t="s">
        <v>321</v>
      </c>
      <c r="G296" s="315" t="s">
        <v>307</v>
      </c>
      <c r="H296" s="290" t="s">
        <v>308</v>
      </c>
      <c r="I296" s="289" t="s">
        <v>309</v>
      </c>
      <c r="J296" s="291" t="s">
        <v>310</v>
      </c>
    </row>
    <row r="297" spans="2:10" ht="15" thickTop="1">
      <c r="B297" s="316">
        <v>1</v>
      </c>
      <c r="C297" s="317">
        <v>76082</v>
      </c>
      <c r="D297" s="318">
        <v>76082</v>
      </c>
      <c r="E297" s="318">
        <v>76082</v>
      </c>
      <c r="F297" s="319">
        <v>76082</v>
      </c>
      <c r="G297" s="407">
        <v>76082</v>
      </c>
      <c r="H297" s="321">
        <v>0</v>
      </c>
      <c r="I297" s="348">
        <v>0</v>
      </c>
      <c r="J297" s="349">
        <v>0</v>
      </c>
    </row>
    <row r="298" spans="2:10" ht="14.25">
      <c r="B298" s="316">
        <v>2</v>
      </c>
      <c r="C298" s="324">
        <v>88460</v>
      </c>
      <c r="D298" s="318">
        <v>85984.4</v>
      </c>
      <c r="E298" s="318">
        <v>84003.92</v>
      </c>
      <c r="F298" s="319">
        <v>82419.536</v>
      </c>
      <c r="G298" s="407">
        <v>76082</v>
      </c>
      <c r="H298" s="321">
        <v>12378</v>
      </c>
      <c r="I298" s="350">
        <v>153214884</v>
      </c>
      <c r="J298" s="351">
        <v>0.1399276509156681</v>
      </c>
    </row>
    <row r="299" spans="2:10" ht="14.25">
      <c r="B299" s="316">
        <v>3</v>
      </c>
      <c r="C299" s="324">
        <v>74997</v>
      </c>
      <c r="D299" s="318">
        <v>77194.48</v>
      </c>
      <c r="E299" s="318">
        <v>78556.368</v>
      </c>
      <c r="F299" s="319">
        <v>79329.00159999999</v>
      </c>
      <c r="G299" s="407">
        <v>105789.2</v>
      </c>
      <c r="H299" s="321">
        <v>-30792.200000000186</v>
      </c>
      <c r="I299" s="350">
        <v>948159580.8400115</v>
      </c>
      <c r="J299" s="351">
        <v>0.41057908983026237</v>
      </c>
    </row>
    <row r="300" spans="2:10" ht="14.25">
      <c r="B300" s="316">
        <v>4</v>
      </c>
      <c r="C300" s="324">
        <v>70935</v>
      </c>
      <c r="D300" s="318">
        <v>72186.896</v>
      </c>
      <c r="E300" s="318">
        <v>73460.7904</v>
      </c>
      <c r="F300" s="319">
        <v>74634.43264</v>
      </c>
      <c r="G300" s="407">
        <v>55653.67999999947</v>
      </c>
      <c r="H300" s="321">
        <v>15281.32000000053</v>
      </c>
      <c r="I300" s="350">
        <v>233518740.94241622</v>
      </c>
      <c r="J300" s="351">
        <v>0.21542708113062</v>
      </c>
    </row>
    <row r="301" spans="2:10" ht="14.25">
      <c r="B301" s="316">
        <v>5</v>
      </c>
      <c r="C301" s="324">
        <v>86646</v>
      </c>
      <c r="D301" s="318">
        <v>83754.1792</v>
      </c>
      <c r="E301" s="318">
        <v>81695.50144</v>
      </c>
      <c r="F301" s="319">
        <v>80283.28768</v>
      </c>
      <c r="G301" s="407">
        <v>63311.11999999941</v>
      </c>
      <c r="H301" s="321">
        <v>23334.880000000587</v>
      </c>
      <c r="I301" s="350">
        <v>544516624.6144273</v>
      </c>
      <c r="J301" s="351">
        <v>0.269312836137855</v>
      </c>
    </row>
    <row r="302" spans="2:10" ht="14.25">
      <c r="B302" s="316">
        <v>6</v>
      </c>
      <c r="C302" s="324">
        <v>64178</v>
      </c>
      <c r="D302" s="318">
        <v>68093.23584</v>
      </c>
      <c r="E302" s="318">
        <v>70813.68896</v>
      </c>
      <c r="F302" s="319">
        <v>72707.608704</v>
      </c>
      <c r="G302" s="407">
        <v>110209.16800000006</v>
      </c>
      <c r="H302" s="321">
        <v>-46031.16800000006</v>
      </c>
      <c r="I302" s="350">
        <v>2118868427.4442298</v>
      </c>
      <c r="J302" s="351">
        <v>0.7172421702140931</v>
      </c>
    </row>
    <row r="303" spans="2:10" ht="14.25">
      <c r="B303" s="316">
        <v>7</v>
      </c>
      <c r="C303" s="324">
        <v>65024</v>
      </c>
      <c r="D303" s="318">
        <v>65637.84716800001</v>
      </c>
      <c r="E303" s="318">
        <v>66673.0155264</v>
      </c>
      <c r="F303" s="319">
        <v>67879.93416192001</v>
      </c>
      <c r="G303" s="407">
        <v>33827.63583999942</v>
      </c>
      <c r="H303" s="321">
        <v>31196.36416000058</v>
      </c>
      <c r="I303" s="350">
        <v>973213136.8033687</v>
      </c>
      <c r="J303" s="351">
        <v>0.4797669192913475</v>
      </c>
    </row>
    <row r="304" spans="2:10" ht="14.25">
      <c r="B304" s="316">
        <v>8</v>
      </c>
      <c r="C304" s="324">
        <v>53390</v>
      </c>
      <c r="D304" s="318">
        <v>55839.5694336</v>
      </c>
      <c r="E304" s="318">
        <v>58006.25865216</v>
      </c>
      <c r="F304" s="319">
        <v>59980.993754112</v>
      </c>
      <c r="G304" s="407">
        <v>64755.762304000324</v>
      </c>
      <c r="H304" s="321">
        <v>-11365.762304000324</v>
      </c>
      <c r="I304" s="350">
        <v>129180552.75103475</v>
      </c>
      <c r="J304" s="351">
        <v>0.21288185622776407</v>
      </c>
    </row>
    <row r="305" spans="2:10" ht="14.25">
      <c r="B305" s="316">
        <v>9</v>
      </c>
      <c r="C305" s="324">
        <v>52773</v>
      </c>
      <c r="D305" s="318">
        <v>53386.31388672</v>
      </c>
      <c r="E305" s="318">
        <v>54310.302839808006</v>
      </c>
      <c r="F305" s="319">
        <v>55444.441022668805</v>
      </c>
      <c r="G305" s="407">
        <v>40207.2704256</v>
      </c>
      <c r="H305" s="321">
        <v>12565.7295744</v>
      </c>
      <c r="I305" s="350">
        <v>157897559.7369508</v>
      </c>
      <c r="J305" s="351">
        <v>0.23810906286169065</v>
      </c>
    </row>
    <row r="306" spans="2:10" ht="14.25">
      <c r="B306" s="316">
        <v>10</v>
      </c>
      <c r="C306" s="324">
        <v>62822</v>
      </c>
      <c r="D306" s="318">
        <v>60934.862777344</v>
      </c>
      <c r="E306" s="318">
        <v>59609.9507898368</v>
      </c>
      <c r="F306" s="319">
        <v>58776.8488364032</v>
      </c>
      <c r="G306" s="407">
        <v>54020.0998656</v>
      </c>
      <c r="H306" s="321">
        <v>8801.900134399999</v>
      </c>
      <c r="I306" s="350">
        <v>77473445.97595072</v>
      </c>
      <c r="J306" s="351">
        <v>0.14010856283467574</v>
      </c>
    </row>
    <row r="307" spans="2:10" ht="14.25">
      <c r="B307" s="316">
        <v>11</v>
      </c>
      <c r="C307" s="324">
        <v>56898</v>
      </c>
      <c r="D307" s="318">
        <v>57705.3725554688</v>
      </c>
      <c r="E307" s="318">
        <v>58086.2882023424</v>
      </c>
      <c r="F307" s="319">
        <v>58224.40032915456</v>
      </c>
      <c r="G307" s="407">
        <v>79854.67356671998</v>
      </c>
      <c r="H307" s="321">
        <v>-22956.673566719983</v>
      </c>
      <c r="I307" s="350">
        <v>527008861.24894</v>
      </c>
      <c r="J307" s="351">
        <v>0.40347065919223846</v>
      </c>
    </row>
    <row r="308" spans="2:10" ht="15" thickBot="1">
      <c r="B308" s="326">
        <v>12</v>
      </c>
      <c r="C308" s="327">
        <v>66036</v>
      </c>
      <c r="D308" s="328">
        <v>64369.87451109376</v>
      </c>
      <c r="E308" s="318">
        <v>63113.157249343494</v>
      </c>
      <c r="F308" s="319">
        <v>62135.40586530571</v>
      </c>
      <c r="G308" s="407">
        <v>49730.70631956495</v>
      </c>
      <c r="H308" s="321">
        <v>16305.293680435047</v>
      </c>
      <c r="I308" s="352">
        <v>265862602.00523508</v>
      </c>
      <c r="J308" s="351">
        <v>0.24691522321816958</v>
      </c>
    </row>
    <row r="309" spans="2:10" ht="15.75" thickTop="1">
      <c r="B309" s="331">
        <v>13</v>
      </c>
      <c r="C309" s="394">
        <v>38139</v>
      </c>
      <c r="D309" s="332">
        <v>74976.06111234425</v>
      </c>
      <c r="E309" s="332">
        <v>72603.4803397441</v>
      </c>
      <c r="F309" s="333">
        <v>70509.86544485642</v>
      </c>
      <c r="G309" s="342">
        <v>77627.60776265687</v>
      </c>
      <c r="H309" s="644" t="s">
        <v>311</v>
      </c>
      <c r="I309" s="645"/>
      <c r="J309" s="677">
        <v>510742868.0302138</v>
      </c>
    </row>
    <row r="310" spans="2:10" ht="15">
      <c r="B310" s="316">
        <v>14</v>
      </c>
      <c r="C310" s="395">
        <v>38169</v>
      </c>
      <c r="D310" s="318">
        <v>90045.70175699405</v>
      </c>
      <c r="E310" s="318">
        <v>86557.25747354406</v>
      </c>
      <c r="F310" s="319">
        <v>83347.77906780654</v>
      </c>
      <c r="G310" s="334">
        <v>93813.1119181565</v>
      </c>
      <c r="H310" s="646"/>
      <c r="I310" s="647"/>
      <c r="J310" s="678"/>
    </row>
    <row r="311" spans="2:10" ht="15">
      <c r="B311" s="316">
        <v>15</v>
      </c>
      <c r="C311" s="395">
        <v>38200</v>
      </c>
      <c r="D311" s="318">
        <v>109578.79644504335</v>
      </c>
      <c r="E311" s="318">
        <v>104974.48865074349</v>
      </c>
      <c r="F311" s="319">
        <v>100649.1467341561</v>
      </c>
      <c r="G311" s="334">
        <v>114462.0701170552</v>
      </c>
      <c r="H311" s="646"/>
      <c r="I311" s="647"/>
      <c r="J311" s="678"/>
    </row>
    <row r="312" spans="2:10" ht="15">
      <c r="B312" s="316">
        <v>16</v>
      </c>
      <c r="C312" s="395">
        <v>38231</v>
      </c>
      <c r="D312" s="318">
        <v>133575.3451764918</v>
      </c>
      <c r="E312" s="318">
        <v>127855.17387134214</v>
      </c>
      <c r="F312" s="319">
        <v>122413.96844390493</v>
      </c>
      <c r="G312" s="334">
        <v>139574.48235935392</v>
      </c>
      <c r="H312" s="646"/>
      <c r="I312" s="647"/>
      <c r="J312" s="678"/>
    </row>
    <row r="313" spans="2:10" ht="15">
      <c r="B313" s="316">
        <v>17</v>
      </c>
      <c r="C313" s="395">
        <v>38261</v>
      </c>
      <c r="D313" s="318">
        <v>162035.34795133918</v>
      </c>
      <c r="E313" s="318">
        <v>155199.31313533976</v>
      </c>
      <c r="F313" s="319">
        <v>148642.2441970528</v>
      </c>
      <c r="G313" s="334">
        <v>169150.348645051</v>
      </c>
      <c r="H313" s="646"/>
      <c r="I313" s="647"/>
      <c r="J313" s="678"/>
    </row>
    <row r="314" spans="2:10" ht="15">
      <c r="B314" s="316">
        <v>18</v>
      </c>
      <c r="C314" s="395">
        <v>38292</v>
      </c>
      <c r="D314" s="318">
        <v>194958.80476958485</v>
      </c>
      <c r="E314" s="318">
        <v>187006.90644273584</v>
      </c>
      <c r="F314" s="319">
        <v>179333.97399359924</v>
      </c>
      <c r="G314" s="334">
        <v>203189.66897414718</v>
      </c>
      <c r="H314" s="646"/>
      <c r="I314" s="647"/>
      <c r="J314" s="678"/>
    </row>
    <row r="315" spans="2:10" ht="15">
      <c r="B315" s="316">
        <v>19</v>
      </c>
      <c r="C315" s="395">
        <v>38322</v>
      </c>
      <c r="D315" s="318">
        <v>232345.71563122756</v>
      </c>
      <c r="E315" s="318">
        <v>223277.95379352922</v>
      </c>
      <c r="F315" s="319">
        <v>214489.15783354323</v>
      </c>
      <c r="G315" s="334">
        <v>241692.44334663916</v>
      </c>
      <c r="H315" s="648" t="s">
        <v>312</v>
      </c>
      <c r="I315" s="649"/>
      <c r="J315" s="674">
        <v>28.947842598786547</v>
      </c>
    </row>
    <row r="316" spans="2:10" ht="15">
      <c r="B316" s="316">
        <v>20</v>
      </c>
      <c r="C316" s="395">
        <v>38353</v>
      </c>
      <c r="D316" s="318">
        <v>274196.08053626854</v>
      </c>
      <c r="E316" s="318">
        <v>264012.4551877207</v>
      </c>
      <c r="F316" s="319">
        <v>254107.79571688522</v>
      </c>
      <c r="G316" s="334">
        <v>284658.6717625279</v>
      </c>
      <c r="H316" s="646"/>
      <c r="I316" s="647"/>
      <c r="J316" s="675"/>
    </row>
    <row r="317" spans="2:10" ht="15">
      <c r="B317" s="316">
        <v>21</v>
      </c>
      <c r="C317" s="395">
        <v>38384</v>
      </c>
      <c r="D317" s="318">
        <v>320509.89948470664</v>
      </c>
      <c r="E317" s="318">
        <v>309210.41062530945</v>
      </c>
      <c r="F317" s="319">
        <v>298189.88764362456</v>
      </c>
      <c r="G317" s="334">
        <v>332088.3542218162</v>
      </c>
      <c r="H317" s="646"/>
      <c r="I317" s="647"/>
      <c r="J317" s="675"/>
    </row>
    <row r="318" spans="2:10" ht="15">
      <c r="B318" s="316">
        <v>22</v>
      </c>
      <c r="C318" s="395">
        <v>38412</v>
      </c>
      <c r="D318" s="318">
        <v>371287.1724765386</v>
      </c>
      <c r="E318" s="318">
        <v>358871.8201062928</v>
      </c>
      <c r="F318" s="319">
        <v>346735.4336137591</v>
      </c>
      <c r="G318" s="334">
        <v>383981.49072450027</v>
      </c>
      <c r="H318" s="646"/>
      <c r="I318" s="647"/>
      <c r="J318" s="675"/>
    </row>
    <row r="319" spans="2:10" ht="15">
      <c r="B319" s="316">
        <v>23</v>
      </c>
      <c r="C319" s="395">
        <v>38443</v>
      </c>
      <c r="D319" s="318">
        <v>426527.89951176365</v>
      </c>
      <c r="E319" s="318">
        <v>412996.6836306695</v>
      </c>
      <c r="F319" s="319">
        <v>399744.4336272874</v>
      </c>
      <c r="G319" s="334">
        <v>440338.08127056994</v>
      </c>
      <c r="H319" s="646"/>
      <c r="I319" s="647"/>
      <c r="J319" s="675"/>
    </row>
    <row r="320" spans="2:10" ht="15.75" thickBot="1">
      <c r="B320" s="326">
        <v>24</v>
      </c>
      <c r="C320" s="396">
        <v>38473</v>
      </c>
      <c r="D320" s="328">
        <v>486232.0805903796</v>
      </c>
      <c r="E320" s="328">
        <v>471585.0011984376</v>
      </c>
      <c r="F320" s="335">
        <v>457216.8876842075</v>
      </c>
      <c r="G320" s="336">
        <v>501158.12586003356</v>
      </c>
      <c r="H320" s="640"/>
      <c r="I320" s="673"/>
      <c r="J320" s="676"/>
    </row>
    <row r="321" spans="2:10" ht="18.75" thickTop="1">
      <c r="B321" s="343"/>
      <c r="C321" s="345"/>
      <c r="D321" s="345"/>
      <c r="E321" s="345"/>
      <c r="F321" s="345"/>
      <c r="G321" s="340"/>
      <c r="H321" s="346"/>
      <c r="I321" s="346"/>
      <c r="J321" s="347"/>
    </row>
    <row r="322" spans="2:10" ht="18">
      <c r="B322" s="343"/>
      <c r="C322" s="345"/>
      <c r="D322" s="345"/>
      <c r="E322" s="345"/>
      <c r="F322" s="345"/>
      <c r="G322" s="340"/>
      <c r="H322" s="346"/>
      <c r="I322" s="346"/>
      <c r="J322" s="347"/>
    </row>
    <row r="323" spans="2:10" ht="18">
      <c r="B323" s="343"/>
      <c r="C323" s="345"/>
      <c r="D323" s="345"/>
      <c r="E323" s="345"/>
      <c r="F323" s="345"/>
      <c r="G323" s="340"/>
      <c r="H323" s="346"/>
      <c r="I323" s="346"/>
      <c r="J323" s="347"/>
    </row>
    <row r="330" ht="13.5" thickBot="1"/>
    <row r="331" spans="2:6" ht="14.25" thickBot="1" thickTop="1">
      <c r="B331" s="310" t="s">
        <v>316</v>
      </c>
      <c r="C331" s="311">
        <v>0.9</v>
      </c>
      <c r="D331" s="406">
        <v>0.81</v>
      </c>
      <c r="E331" s="406">
        <v>0.01</v>
      </c>
      <c r="F331" s="406">
        <v>0.9</v>
      </c>
    </row>
    <row r="332" ht="14.25" thickBot="1" thickTop="1"/>
    <row r="333" spans="2:10" ht="17.25" thickBot="1" thickTop="1">
      <c r="B333" s="313" t="s">
        <v>317</v>
      </c>
      <c r="C333" s="289" t="s">
        <v>318</v>
      </c>
      <c r="D333" s="289" t="s">
        <v>319</v>
      </c>
      <c r="E333" s="289" t="s">
        <v>320</v>
      </c>
      <c r="F333" s="314" t="s">
        <v>321</v>
      </c>
      <c r="G333" s="315" t="s">
        <v>307</v>
      </c>
      <c r="H333" s="290" t="s">
        <v>308</v>
      </c>
      <c r="I333" s="289" t="s">
        <v>309</v>
      </c>
      <c r="J333" s="291" t="s">
        <v>310</v>
      </c>
    </row>
    <row r="334" spans="2:10" ht="15" thickTop="1">
      <c r="B334" s="316">
        <v>1</v>
      </c>
      <c r="C334" s="317">
        <v>76082</v>
      </c>
      <c r="D334" s="318">
        <v>76082</v>
      </c>
      <c r="E334" s="318">
        <v>76082</v>
      </c>
      <c r="F334" s="319">
        <v>76082</v>
      </c>
      <c r="G334" s="407">
        <v>76082</v>
      </c>
      <c r="H334" s="321">
        <v>0</v>
      </c>
      <c r="I334" s="348">
        <v>0</v>
      </c>
      <c r="J334" s="349">
        <v>0</v>
      </c>
    </row>
    <row r="335" spans="2:10" ht="14.25">
      <c r="B335" s="316">
        <v>2</v>
      </c>
      <c r="C335" s="324">
        <v>88460</v>
      </c>
      <c r="D335" s="318">
        <v>87222.2</v>
      </c>
      <c r="E335" s="318">
        <v>86108.18</v>
      </c>
      <c r="F335" s="319">
        <v>85105.56199999999</v>
      </c>
      <c r="G335" s="407">
        <v>76082</v>
      </c>
      <c r="H335" s="321">
        <v>12378</v>
      </c>
      <c r="I335" s="350">
        <v>153214884</v>
      </c>
      <c r="J335" s="351">
        <v>0.1399276509156681</v>
      </c>
    </row>
    <row r="336" spans="2:10" ht="14.25">
      <c r="B336" s="316">
        <v>3</v>
      </c>
      <c r="C336" s="324">
        <v>74997</v>
      </c>
      <c r="D336" s="318">
        <v>76219.52</v>
      </c>
      <c r="E336" s="318">
        <v>77208.386</v>
      </c>
      <c r="F336" s="319">
        <v>77998.10359999999</v>
      </c>
      <c r="G336" s="407">
        <v>109502.60000000149</v>
      </c>
      <c r="H336" s="321">
        <v>-34505.60000000149</v>
      </c>
      <c r="I336" s="350">
        <v>1190636431.360103</v>
      </c>
      <c r="J336" s="351">
        <v>0.4600930703895021</v>
      </c>
    </row>
    <row r="337" spans="2:10" ht="14.25">
      <c r="B337" s="316">
        <v>4</v>
      </c>
      <c r="C337" s="324">
        <v>70935</v>
      </c>
      <c r="D337" s="318">
        <v>71463.452</v>
      </c>
      <c r="E337" s="318">
        <v>72037.94540000001</v>
      </c>
      <c r="F337" s="319">
        <v>72633.96122000001</v>
      </c>
      <c r="G337" s="407">
        <v>46416.01999999862</v>
      </c>
      <c r="H337" s="321">
        <v>24518.98000000138</v>
      </c>
      <c r="I337" s="350">
        <v>601180380.2404675</v>
      </c>
      <c r="J337" s="351">
        <v>0.34565419045607076</v>
      </c>
    </row>
    <row r="338" spans="2:10" ht="14.25">
      <c r="B338" s="316">
        <v>5</v>
      </c>
      <c r="C338" s="324">
        <v>86646</v>
      </c>
      <c r="D338" s="318">
        <v>85127.7452</v>
      </c>
      <c r="E338" s="318">
        <v>83818.76522000002</v>
      </c>
      <c r="F338" s="319">
        <v>82700.28482000002</v>
      </c>
      <c r="G338" s="407">
        <v>67870.75999999978</v>
      </c>
      <c r="H338" s="321">
        <v>18775.240000000224</v>
      </c>
      <c r="I338" s="350">
        <v>352509637.05760837</v>
      </c>
      <c r="J338" s="351">
        <v>0.21668905662119686</v>
      </c>
    </row>
    <row r="339" spans="2:10" ht="14.25">
      <c r="B339" s="316">
        <v>6</v>
      </c>
      <c r="C339" s="324">
        <v>64178</v>
      </c>
      <c r="D339" s="318">
        <v>66272.97452</v>
      </c>
      <c r="E339" s="318">
        <v>68027.55359000001</v>
      </c>
      <c r="F339" s="319">
        <v>69494.826713</v>
      </c>
      <c r="G339" s="407">
        <v>117267.50299999956</v>
      </c>
      <c r="H339" s="321">
        <v>-53089.50299999956</v>
      </c>
      <c r="I339" s="350">
        <v>2818495328.7869625</v>
      </c>
      <c r="J339" s="351">
        <v>0.8272227710430297</v>
      </c>
    </row>
    <row r="340" spans="2:10" ht="14.25">
      <c r="B340" s="316">
        <v>7</v>
      </c>
      <c r="C340" s="324">
        <v>65024</v>
      </c>
      <c r="D340" s="318">
        <v>65148.897452</v>
      </c>
      <c r="E340" s="318">
        <v>65436.7630658</v>
      </c>
      <c r="F340" s="319">
        <v>65842.56943052</v>
      </c>
      <c r="G340" s="407">
        <v>19996.589119997807</v>
      </c>
      <c r="H340" s="321">
        <v>45027.41088000219</v>
      </c>
      <c r="I340" s="350">
        <v>2027467730.5565398</v>
      </c>
      <c r="J340" s="351">
        <v>0.6924737155512148</v>
      </c>
    </row>
    <row r="341" spans="2:10" ht="14.25">
      <c r="B341" s="316">
        <v>8</v>
      </c>
      <c r="C341" s="324">
        <v>53390</v>
      </c>
      <c r="D341" s="318">
        <v>54565.889745199995</v>
      </c>
      <c r="E341" s="318">
        <v>55652.977077259995</v>
      </c>
      <c r="F341" s="319">
        <v>56671.936312585996</v>
      </c>
      <c r="G341" s="407">
        <v>74064.3164060004</v>
      </c>
      <c r="H341" s="321">
        <v>-20674.316406000406</v>
      </c>
      <c r="I341" s="350">
        <v>427427358.85541755</v>
      </c>
      <c r="J341" s="351">
        <v>0.3872319986139803</v>
      </c>
    </row>
    <row r="342" spans="2:10" ht="14.25">
      <c r="B342" s="316">
        <v>9</v>
      </c>
      <c r="C342" s="324">
        <v>52773</v>
      </c>
      <c r="D342" s="318">
        <v>52952.28897452</v>
      </c>
      <c r="E342" s="318">
        <v>53222.357784794</v>
      </c>
      <c r="F342" s="319">
        <v>53567.3156375732</v>
      </c>
      <c r="G342" s="407">
        <v>36882.20675120037</v>
      </c>
      <c r="H342" s="321">
        <v>15890.79324879963</v>
      </c>
      <c r="I342" s="350">
        <v>252517310.07609588</v>
      </c>
      <c r="J342" s="351">
        <v>0.30111597310745325</v>
      </c>
    </row>
    <row r="343" spans="2:10" ht="14.25">
      <c r="B343" s="316">
        <v>10</v>
      </c>
      <c r="C343" s="324">
        <v>62822</v>
      </c>
      <c r="D343" s="318">
        <v>61835.028897452</v>
      </c>
      <c r="E343" s="318">
        <v>60973.7617861862</v>
      </c>
      <c r="F343" s="319">
        <v>60233.1171713249</v>
      </c>
      <c r="G343" s="407">
        <v>57740.505122299306</v>
      </c>
      <c r="H343" s="321">
        <v>5081.494877700694</v>
      </c>
      <c r="I343" s="350">
        <v>25821590.19209839</v>
      </c>
      <c r="J343" s="351">
        <v>0.08088718725447604</v>
      </c>
    </row>
    <row r="344" spans="2:10" ht="14.25">
      <c r="B344" s="316">
        <v>11</v>
      </c>
      <c r="C344" s="324">
        <v>56898</v>
      </c>
      <c r="D344" s="318">
        <v>57391.702889745204</v>
      </c>
      <c r="E344" s="318">
        <v>57749.9087793893</v>
      </c>
      <c r="F344" s="319">
        <v>57998.22961858286</v>
      </c>
      <c r="G344" s="407">
        <v>82509.9496505605</v>
      </c>
      <c r="H344" s="321">
        <v>-25611.949650560506</v>
      </c>
      <c r="I344" s="350">
        <v>655971964.9028465</v>
      </c>
      <c r="J344" s="351">
        <v>0.45013796004359563</v>
      </c>
    </row>
    <row r="345" spans="2:10" ht="15" thickBot="1">
      <c r="B345" s="326">
        <v>12</v>
      </c>
      <c r="C345" s="327">
        <v>66036</v>
      </c>
      <c r="D345" s="328">
        <v>65171.57028897452</v>
      </c>
      <c r="E345" s="318">
        <v>64429.404138016</v>
      </c>
      <c r="F345" s="319">
        <v>63786.286686072686</v>
      </c>
      <c r="G345" s="407">
        <v>42821.13894825149</v>
      </c>
      <c r="H345" s="321">
        <v>23214.861051748507</v>
      </c>
      <c r="I345" s="352">
        <v>538929773.6519898</v>
      </c>
      <c r="J345" s="351">
        <v>0.35154856520304845</v>
      </c>
    </row>
    <row r="346" spans="2:10" ht="15.75" thickTop="1">
      <c r="B346" s="331">
        <v>13</v>
      </c>
      <c r="C346" s="394">
        <v>38139</v>
      </c>
      <c r="D346" s="332">
        <v>80765.44855896995</v>
      </c>
      <c r="E346" s="332">
        <v>79131.84411687455</v>
      </c>
      <c r="F346" s="333">
        <v>77597.28837379436</v>
      </c>
      <c r="G346" s="342">
        <v>82498.10170008056</v>
      </c>
      <c r="H346" s="644" t="s">
        <v>311</v>
      </c>
      <c r="I346" s="645"/>
      <c r="J346" s="677">
        <v>753681032.473344</v>
      </c>
    </row>
    <row r="347" spans="2:10" ht="15">
      <c r="B347" s="316">
        <v>14</v>
      </c>
      <c r="C347" s="395">
        <v>38169</v>
      </c>
      <c r="D347" s="318">
        <v>104382.2714491978</v>
      </c>
      <c r="E347" s="318">
        <v>101857.22871596548</v>
      </c>
      <c r="F347" s="319">
        <v>99431.23468174836</v>
      </c>
      <c r="G347" s="334">
        <v>107006.36288144533</v>
      </c>
      <c r="H347" s="646"/>
      <c r="I347" s="647"/>
      <c r="J347" s="678"/>
    </row>
    <row r="348" spans="2:10" ht="15">
      <c r="B348" s="316">
        <v>15</v>
      </c>
      <c r="C348" s="395">
        <v>38200</v>
      </c>
      <c r="D348" s="318">
        <v>136022.03895965524</v>
      </c>
      <c r="E348" s="318">
        <v>132605.55793528626</v>
      </c>
      <c r="F348" s="319">
        <v>129288.12560993247</v>
      </c>
      <c r="G348" s="334">
        <v>139537.56868303753</v>
      </c>
      <c r="H348" s="646"/>
      <c r="I348" s="647"/>
      <c r="J348" s="678"/>
    </row>
    <row r="349" spans="2:10" ht="15">
      <c r="B349" s="316">
        <v>16</v>
      </c>
      <c r="C349" s="395">
        <v>38231</v>
      </c>
      <c r="D349" s="318">
        <v>175684.75109034454</v>
      </c>
      <c r="E349" s="318">
        <v>171376.8317748387</v>
      </c>
      <c r="F349" s="319">
        <v>167167.96115834807</v>
      </c>
      <c r="G349" s="334">
        <v>180091.7191048637</v>
      </c>
      <c r="H349" s="646"/>
      <c r="I349" s="647"/>
      <c r="J349" s="678"/>
    </row>
    <row r="350" spans="2:10" ht="15">
      <c r="B350" s="316">
        <v>17</v>
      </c>
      <c r="C350" s="395">
        <v>38261</v>
      </c>
      <c r="D350" s="318">
        <v>223370.40784126005</v>
      </c>
      <c r="E350" s="318">
        <v>218171.05023461793</v>
      </c>
      <c r="F350" s="319">
        <v>213070.74132699094</v>
      </c>
      <c r="G350" s="334">
        <v>228668.81414692663</v>
      </c>
      <c r="H350" s="646"/>
      <c r="I350" s="647"/>
      <c r="J350" s="678"/>
    </row>
    <row r="351" spans="2:10" ht="15">
      <c r="B351" s="316">
        <v>18</v>
      </c>
      <c r="C351" s="395">
        <v>38292</v>
      </c>
      <c r="D351" s="318">
        <v>279079.00921240286</v>
      </c>
      <c r="E351" s="318">
        <v>272988.2133146244</v>
      </c>
      <c r="F351" s="319">
        <v>266996.466115861</v>
      </c>
      <c r="G351" s="334">
        <v>285268.8538091965</v>
      </c>
      <c r="H351" s="646"/>
      <c r="I351" s="647"/>
      <c r="J351" s="678"/>
    </row>
    <row r="352" spans="2:10" ht="15">
      <c r="B352" s="316">
        <v>19</v>
      </c>
      <c r="C352" s="395">
        <v>38322</v>
      </c>
      <c r="D352" s="318">
        <v>342810.5552037647</v>
      </c>
      <c r="E352" s="318">
        <v>335828.32101485063</v>
      </c>
      <c r="F352" s="319">
        <v>328945.1355249517</v>
      </c>
      <c r="G352" s="334">
        <v>349891.83809169754</v>
      </c>
      <c r="H352" s="648" t="s">
        <v>312</v>
      </c>
      <c r="I352" s="649"/>
      <c r="J352" s="674">
        <v>35.441517826660295</v>
      </c>
    </row>
    <row r="353" spans="2:10" ht="15">
      <c r="B353" s="316">
        <v>20</v>
      </c>
      <c r="C353" s="395">
        <v>38353</v>
      </c>
      <c r="D353" s="318">
        <v>414565.04581533815</v>
      </c>
      <c r="E353" s="318">
        <v>406691.3733352894</v>
      </c>
      <c r="F353" s="319">
        <v>398916.7495542556</v>
      </c>
      <c r="G353" s="334">
        <v>422537.7669944167</v>
      </c>
      <c r="H353" s="646"/>
      <c r="I353" s="647"/>
      <c r="J353" s="675"/>
    </row>
    <row r="354" spans="2:10" ht="15">
      <c r="B354" s="316">
        <v>21</v>
      </c>
      <c r="C354" s="395">
        <v>38384</v>
      </c>
      <c r="D354" s="318">
        <v>494342.48104711215</v>
      </c>
      <c r="E354" s="318">
        <v>485577.3702759299</v>
      </c>
      <c r="F354" s="319">
        <v>476911.3082037625</v>
      </c>
      <c r="G354" s="334">
        <v>503206.6405173242</v>
      </c>
      <c r="H354" s="646"/>
      <c r="I354" s="647"/>
      <c r="J354" s="675"/>
    </row>
    <row r="355" spans="2:10" ht="15">
      <c r="B355" s="316">
        <v>22</v>
      </c>
      <c r="C355" s="395">
        <v>38412</v>
      </c>
      <c r="D355" s="318">
        <v>582142.8608990725</v>
      </c>
      <c r="E355" s="318">
        <v>572486.3118367583</v>
      </c>
      <c r="F355" s="319">
        <v>562928.8114734587</v>
      </c>
      <c r="G355" s="334">
        <v>591898.4586604163</v>
      </c>
      <c r="H355" s="646"/>
      <c r="I355" s="647"/>
      <c r="J355" s="675"/>
    </row>
    <row r="356" spans="2:10" ht="15">
      <c r="B356" s="316">
        <v>23</v>
      </c>
      <c r="C356" s="395">
        <v>38443</v>
      </c>
      <c r="D356" s="318">
        <v>677966.1853712243</v>
      </c>
      <c r="E356" s="318">
        <v>667418.1980177778</v>
      </c>
      <c r="F356" s="319">
        <v>656969.2593633459</v>
      </c>
      <c r="G356" s="334">
        <v>688613.2214236781</v>
      </c>
      <c r="H356" s="646"/>
      <c r="I356" s="647"/>
      <c r="J356" s="675"/>
    </row>
    <row r="357" spans="2:10" ht="15.75" thickBot="1">
      <c r="B357" s="326">
        <v>24</v>
      </c>
      <c r="C357" s="396">
        <v>38473</v>
      </c>
      <c r="D357" s="328">
        <v>781812.4544635814</v>
      </c>
      <c r="E357" s="328">
        <v>770373.028819001</v>
      </c>
      <c r="F357" s="335">
        <v>759032.6518734355</v>
      </c>
      <c r="G357" s="336">
        <v>793350.9288071692</v>
      </c>
      <c r="H357" s="640"/>
      <c r="I357" s="673"/>
      <c r="J357" s="676"/>
    </row>
    <row r="358" ht="13.5" thickTop="1"/>
    <row r="359" ht="12.75">
      <c r="G359" s="136"/>
    </row>
    <row r="401" spans="2:7" ht="18">
      <c r="B401" s="683" t="s">
        <v>322</v>
      </c>
      <c r="C401" s="683"/>
      <c r="D401" s="683"/>
      <c r="E401" s="683"/>
      <c r="F401" s="683"/>
      <c r="G401" s="683"/>
    </row>
    <row r="402" spans="2:7" ht="18">
      <c r="B402" s="397"/>
      <c r="C402" s="397"/>
      <c r="D402" s="397"/>
      <c r="E402" s="397"/>
      <c r="F402" s="397"/>
      <c r="G402" s="397"/>
    </row>
    <row r="403" spans="2:7" ht="18">
      <c r="B403" s="397"/>
      <c r="C403" s="397"/>
      <c r="D403" s="397"/>
      <c r="E403" s="397"/>
      <c r="F403" s="397"/>
      <c r="G403" s="397"/>
    </row>
    <row r="404" ht="13.5" thickBot="1"/>
    <row r="405" spans="3:8" ht="16.5" thickTop="1">
      <c r="C405" s="652" t="s">
        <v>329</v>
      </c>
      <c r="D405" s="653"/>
      <c r="E405" s="653"/>
      <c r="F405" s="654"/>
      <c r="G405" s="409" t="s">
        <v>323</v>
      </c>
      <c r="H405" s="410">
        <v>0.1</v>
      </c>
    </row>
    <row r="406" spans="3:8" ht="15.75">
      <c r="C406" s="655" t="s">
        <v>330</v>
      </c>
      <c r="D406" s="641"/>
      <c r="E406" s="641"/>
      <c r="F406" s="642"/>
      <c r="G406" s="411" t="s">
        <v>324</v>
      </c>
      <c r="H406" s="412">
        <v>0.1</v>
      </c>
    </row>
    <row r="407" spans="3:8" ht="13.5" thickBot="1">
      <c r="C407" s="413"/>
      <c r="D407" s="414"/>
      <c r="E407" s="414"/>
      <c r="F407" s="415"/>
      <c r="G407" s="416" t="s">
        <v>325</v>
      </c>
      <c r="H407" s="417">
        <v>0.4</v>
      </c>
    </row>
    <row r="408" spans="3:8" ht="13.5" thickTop="1">
      <c r="C408" s="305"/>
      <c r="D408" s="305"/>
      <c r="E408" s="305"/>
      <c r="F408" s="305"/>
      <c r="G408" s="418"/>
      <c r="H408" s="419"/>
    </row>
    <row r="409" spans="3:8" ht="12.75">
      <c r="C409" s="305"/>
      <c r="D409" s="305"/>
      <c r="E409" s="305"/>
      <c r="F409" s="305"/>
      <c r="G409" s="418"/>
      <c r="H409" s="419"/>
    </row>
    <row r="410" spans="3:8" ht="12.75">
      <c r="C410" s="305"/>
      <c r="D410" s="305"/>
      <c r="E410" s="305"/>
      <c r="F410" s="305"/>
      <c r="G410" s="418"/>
      <c r="H410" s="419"/>
    </row>
    <row r="412" spans="2:9" ht="12.75">
      <c r="B412" s="643" t="s">
        <v>326</v>
      </c>
      <c r="C412" s="643"/>
      <c r="D412" s="643"/>
      <c r="E412" s="643"/>
      <c r="F412" s="643"/>
      <c r="G412" s="643"/>
      <c r="H412" s="643"/>
      <c r="I412" s="643"/>
    </row>
    <row r="413" ht="13.5" thickBot="1"/>
    <row r="414" spans="2:9" ht="15" thickTop="1">
      <c r="B414" s="355" t="s">
        <v>146</v>
      </c>
      <c r="C414" s="356">
        <v>0.9385636898893392</v>
      </c>
      <c r="D414" s="355" t="s">
        <v>149</v>
      </c>
      <c r="E414" s="356">
        <v>0.9580733022308987</v>
      </c>
      <c r="F414" s="355" t="s">
        <v>152</v>
      </c>
      <c r="G414" s="356">
        <v>0.9702717011448562</v>
      </c>
      <c r="H414" s="355" t="s">
        <v>143</v>
      </c>
      <c r="I414" s="356">
        <v>1.0471495669352633</v>
      </c>
    </row>
    <row r="415" spans="2:9" ht="14.25">
      <c r="B415" s="357" t="s">
        <v>147</v>
      </c>
      <c r="C415" s="358">
        <v>1.123712830524136</v>
      </c>
      <c r="D415" s="357" t="s">
        <v>150</v>
      </c>
      <c r="E415" s="358">
        <v>1.2084815471063166</v>
      </c>
      <c r="F415" s="357" t="s">
        <v>141</v>
      </c>
      <c r="G415" s="358">
        <v>0.8255083470814979</v>
      </c>
      <c r="H415" s="357" t="s">
        <v>144</v>
      </c>
      <c r="I415" s="358">
        <v>0.9869153665175199</v>
      </c>
    </row>
    <row r="416" spans="2:9" ht="15" thickBot="1">
      <c r="B416" s="359" t="s">
        <v>148</v>
      </c>
      <c r="C416" s="360">
        <v>0.9818905946829153</v>
      </c>
      <c r="D416" s="359" t="s">
        <v>151</v>
      </c>
      <c r="E416" s="360">
        <v>0.9253249047035595</v>
      </c>
      <c r="F416" s="359" t="s">
        <v>142</v>
      </c>
      <c r="G416" s="360">
        <v>0.846612267527744</v>
      </c>
      <c r="H416" s="359" t="s">
        <v>145</v>
      </c>
      <c r="I416" s="360">
        <v>1.1938953611354481</v>
      </c>
    </row>
    <row r="417" spans="2:9" ht="15" thickTop="1">
      <c r="B417" s="420"/>
      <c r="C417" s="421"/>
      <c r="D417" s="420"/>
      <c r="E417" s="421"/>
      <c r="F417" s="420"/>
      <c r="G417" s="421"/>
      <c r="H417" s="420"/>
      <c r="I417" s="421"/>
    </row>
    <row r="418" spans="2:9" ht="14.25">
      <c r="B418" s="420"/>
      <c r="C418" s="421"/>
      <c r="D418" s="420"/>
      <c r="E418" s="421"/>
      <c r="G418" s="421"/>
      <c r="H418" s="420"/>
      <c r="I418" s="421"/>
    </row>
    <row r="419" spans="2:9" ht="14.25">
      <c r="B419" s="420"/>
      <c r="C419" s="421"/>
      <c r="D419" s="420"/>
      <c r="E419" s="421"/>
      <c r="G419" s="421"/>
      <c r="H419" s="420"/>
      <c r="I419" s="421"/>
    </row>
    <row r="420" spans="2:9" ht="14.25">
      <c r="B420" s="420"/>
      <c r="C420" s="421"/>
      <c r="D420" s="420"/>
      <c r="E420" s="421"/>
      <c r="G420" s="421"/>
      <c r="H420" s="420"/>
      <c r="I420" s="421"/>
    </row>
    <row r="421" spans="2:9" ht="14.25">
      <c r="B421" s="420"/>
      <c r="C421" s="421"/>
      <c r="D421" s="420"/>
      <c r="E421" s="421"/>
      <c r="F421" s="420"/>
      <c r="G421" s="421"/>
      <c r="H421" s="420"/>
      <c r="I421" s="421"/>
    </row>
    <row r="422" ht="13.5" thickBot="1"/>
    <row r="423" spans="2:10" ht="17.25" thickBot="1" thickTop="1">
      <c r="B423" s="361" t="s">
        <v>317</v>
      </c>
      <c r="C423" s="362" t="s">
        <v>319</v>
      </c>
      <c r="D423" s="362" t="s">
        <v>327</v>
      </c>
      <c r="E423" s="363" t="s">
        <v>328</v>
      </c>
      <c r="F423" s="315" t="s">
        <v>318</v>
      </c>
      <c r="G423" s="178" t="s">
        <v>307</v>
      </c>
      <c r="H423" s="290" t="s">
        <v>308</v>
      </c>
      <c r="I423" s="289" t="s">
        <v>309</v>
      </c>
      <c r="J423" s="364" t="s">
        <v>310</v>
      </c>
    </row>
    <row r="424" spans="2:10" ht="16.5" thickTop="1">
      <c r="B424" s="365">
        <v>0</v>
      </c>
      <c r="C424" s="366">
        <v>76082</v>
      </c>
      <c r="D424" s="366">
        <v>-2340.98</v>
      </c>
      <c r="E424" s="367"/>
      <c r="F424" s="368"/>
      <c r="G424" s="369"/>
      <c r="H424" s="331"/>
      <c r="I424" s="370"/>
      <c r="J424" s="371"/>
    </row>
    <row r="425" spans="2:10" ht="15">
      <c r="B425" s="372">
        <v>1</v>
      </c>
      <c r="C425" s="373">
        <v>74473.134</v>
      </c>
      <c r="D425" s="373">
        <v>-2267.7685999999994</v>
      </c>
      <c r="E425" s="374">
        <v>0.9717795368568473</v>
      </c>
      <c r="F425" s="375">
        <v>76082</v>
      </c>
      <c r="G425" s="376">
        <v>69210.64382740356</v>
      </c>
      <c r="H425" s="377">
        <v>6871.356172596439</v>
      </c>
      <c r="I425" s="325">
        <v>47215535.650679186</v>
      </c>
      <c r="J425" s="378">
        <v>0.09031513594012301</v>
      </c>
    </row>
    <row r="426" spans="2:10" ht="15">
      <c r="B426" s="372">
        <v>2</v>
      </c>
      <c r="C426" s="373">
        <v>72856.94686000001</v>
      </c>
      <c r="D426" s="373">
        <v>-2202.6104539999988</v>
      </c>
      <c r="E426" s="374">
        <v>1.159891749925002</v>
      </c>
      <c r="F426" s="375">
        <v>88460</v>
      </c>
      <c r="G426" s="376">
        <v>81138.09553266352</v>
      </c>
      <c r="H426" s="377">
        <v>7321.904467336484</v>
      </c>
      <c r="I426" s="325">
        <v>53610285.02880196</v>
      </c>
      <c r="J426" s="378">
        <v>0.08277079434022705</v>
      </c>
    </row>
    <row r="427" spans="2:10" ht="15">
      <c r="B427" s="372">
        <v>3</v>
      </c>
      <c r="C427" s="373">
        <v>71226.92276540001</v>
      </c>
      <c r="D427" s="373">
        <v>-2145.3518180599985</v>
      </c>
      <c r="E427" s="374">
        <v>1.0103065601745778</v>
      </c>
      <c r="F427" s="375">
        <v>74997</v>
      </c>
      <c r="G427" s="376">
        <v>69374.82839061412</v>
      </c>
      <c r="H427" s="377">
        <v>5622.171609385885</v>
      </c>
      <c r="I427" s="325">
        <v>31608813.60538467</v>
      </c>
      <c r="J427" s="378">
        <v>0.0749652867366146</v>
      </c>
    </row>
    <row r="428" spans="2:10" ht="15">
      <c r="B428" s="372">
        <v>4</v>
      </c>
      <c r="C428" s="373">
        <v>69577.33585260602</v>
      </c>
      <c r="D428" s="373">
        <v>-2095.775327533398</v>
      </c>
      <c r="E428" s="374">
        <v>0.9826491904961309</v>
      </c>
      <c r="F428" s="375">
        <v>70935</v>
      </c>
      <c r="G428" s="376">
        <v>66185.20880081617</v>
      </c>
      <c r="H428" s="377">
        <v>4749.791199183834</v>
      </c>
      <c r="I428" s="325">
        <v>22560516.4358442</v>
      </c>
      <c r="J428" s="378">
        <v>0.06695976879091892</v>
      </c>
    </row>
    <row r="429" spans="2:10" ht="15">
      <c r="B429" s="372">
        <v>5</v>
      </c>
      <c r="C429" s="373">
        <v>67903.22847256536</v>
      </c>
      <c r="D429" s="373">
        <v>-2053.6085327841242</v>
      </c>
      <c r="E429" s="374">
        <v>1.2354976493160281</v>
      </c>
      <c r="F429" s="375">
        <v>86646</v>
      </c>
      <c r="G429" s="376">
        <v>81550.22066448831</v>
      </c>
      <c r="H429" s="377">
        <v>5095.779335511688</v>
      </c>
      <c r="I429" s="325">
        <v>25966967.03622794</v>
      </c>
      <c r="J429" s="378">
        <v>0.058811478146846806</v>
      </c>
    </row>
    <row r="430" spans="2:10" ht="15">
      <c r="B430" s="372">
        <v>6</v>
      </c>
      <c r="C430" s="373">
        <v>66200.38394580311</v>
      </c>
      <c r="D430" s="373">
        <v>-2018.5321321819363</v>
      </c>
      <c r="E430" s="374">
        <v>0.9429751711213625</v>
      </c>
      <c r="F430" s="375">
        <v>64178</v>
      </c>
      <c r="G430" s="376">
        <v>60932.293295543685</v>
      </c>
      <c r="H430" s="377">
        <v>3245.7067044563155</v>
      </c>
      <c r="I430" s="325">
        <v>10534612.011352677</v>
      </c>
      <c r="J430" s="378">
        <v>0.050573509683323185</v>
      </c>
    </row>
    <row r="431" spans="2:10" ht="15">
      <c r="B431" s="372">
        <v>7</v>
      </c>
      <c r="C431" s="373">
        <v>64465.29463225906</v>
      </c>
      <c r="D431" s="373">
        <v>-1990.1878503181483</v>
      </c>
      <c r="E431" s="374">
        <v>0.9856297254987234</v>
      </c>
      <c r="F431" s="375">
        <v>65024</v>
      </c>
      <c r="G431" s="376">
        <v>62273.834541829296</v>
      </c>
      <c r="H431" s="377">
        <v>2750.1654581707044</v>
      </c>
      <c r="I431" s="325">
        <v>7563410.04731528</v>
      </c>
      <c r="J431" s="378">
        <v>0.04229462134243824</v>
      </c>
    </row>
    <row r="432" spans="2:10" ht="15">
      <c r="B432" s="372">
        <v>8</v>
      </c>
      <c r="C432" s="373">
        <v>62695.126103746814</v>
      </c>
      <c r="D432" s="373">
        <v>-1968.185918137558</v>
      </c>
      <c r="E432" s="374">
        <v>0.8359375474459723</v>
      </c>
      <c r="F432" s="375">
        <v>53390</v>
      </c>
      <c r="G432" s="376">
        <v>51573.722133300114</v>
      </c>
      <c r="H432" s="377">
        <v>1816.2778666998856</v>
      </c>
      <c r="I432" s="325">
        <v>3298865.2890638877</v>
      </c>
      <c r="J432" s="378">
        <v>0.034019064744332</v>
      </c>
    </row>
    <row r="433" spans="2:10" ht="15">
      <c r="B433" s="372">
        <v>9</v>
      </c>
      <c r="C433" s="373">
        <v>60887.67816704833</v>
      </c>
      <c r="D433" s="373">
        <v>-1952.1121199936504</v>
      </c>
      <c r="E433" s="374">
        <v>0.8546581957639008</v>
      </c>
      <c r="F433" s="375">
        <v>52773</v>
      </c>
      <c r="G433" s="376">
        <v>51412.17253056033</v>
      </c>
      <c r="H433" s="377">
        <v>1360.8274694396678</v>
      </c>
      <c r="I433" s="325">
        <v>1851851.4015815698</v>
      </c>
      <c r="J433" s="378">
        <v>0.025786433771808837</v>
      </c>
    </row>
    <row r="434" spans="2:10" ht="15">
      <c r="B434" s="372">
        <v>10</v>
      </c>
      <c r="C434" s="373">
        <v>59041.343442349214</v>
      </c>
      <c r="D434" s="373">
        <v>-1941.534380464197</v>
      </c>
      <c r="E434" s="374">
        <v>1.0539033616489033</v>
      </c>
      <c r="F434" s="375">
        <v>62822</v>
      </c>
      <c r="G434" s="376">
        <v>61714.352463257914</v>
      </c>
      <c r="H434" s="377">
        <v>1107.6475367420862</v>
      </c>
      <c r="I434" s="325">
        <v>1226883.0656508112</v>
      </c>
      <c r="J434" s="378">
        <v>0.01763152298147283</v>
      </c>
    </row>
    <row r="435" spans="2:10" ht="15">
      <c r="B435" s="372">
        <v>11</v>
      </c>
      <c r="C435" s="373">
        <v>57155.06415569651</v>
      </c>
      <c r="D435" s="373">
        <v>-1936.0088710830476</v>
      </c>
      <c r="E435" s="374">
        <v>0.9903501551417542</v>
      </c>
      <c r="F435" s="375">
        <v>56898</v>
      </c>
      <c r="G435" s="376">
        <v>56352.67898839065</v>
      </c>
      <c r="H435" s="377">
        <v>545.3210116093469</v>
      </c>
      <c r="I435" s="325">
        <v>297375.00570264144</v>
      </c>
      <c r="J435" s="378">
        <v>0.00958418593991611</v>
      </c>
    </row>
    <row r="436" spans="2:10" ht="15.75" thickBot="1">
      <c r="B436" s="379">
        <v>12</v>
      </c>
      <c r="C436" s="380">
        <v>55228.28775615212</v>
      </c>
      <c r="D436" s="373">
        <v>-1935.0856239291818</v>
      </c>
      <c r="E436" s="374">
        <v>1.194613858474452</v>
      </c>
      <c r="F436" s="381">
        <v>66036</v>
      </c>
      <c r="G436" s="382">
        <v>65925.77395058188</v>
      </c>
      <c r="H436" s="383">
        <v>110.2260494181246</v>
      </c>
      <c r="I436" s="330">
        <v>12149.781970326847</v>
      </c>
      <c r="J436" s="384">
        <v>0.0016691811953801654</v>
      </c>
    </row>
    <row r="437" spans="2:10" ht="15.75" thickTop="1">
      <c r="B437" s="372">
        <v>13</v>
      </c>
      <c r="C437" s="385">
        <v>53293.20213222294</v>
      </c>
      <c r="D437" s="386">
        <v>-1935.085623929182</v>
      </c>
      <c r="E437" s="387">
        <v>0.9717795368568471</v>
      </c>
      <c r="F437" s="394">
        <v>38139</v>
      </c>
      <c r="G437" s="388">
        <v>51789.24328566995</v>
      </c>
      <c r="H437" s="644" t="s">
        <v>311</v>
      </c>
      <c r="I437" s="645"/>
      <c r="J437" s="677">
        <v>17145605.36329793</v>
      </c>
    </row>
    <row r="438" spans="2:10" ht="15">
      <c r="B438" s="372">
        <v>14</v>
      </c>
      <c r="C438" s="380">
        <v>51358.11650829376</v>
      </c>
      <c r="D438" s="373">
        <v>-1935.0856239291822</v>
      </c>
      <c r="E438" s="374">
        <v>1.159891749925002</v>
      </c>
      <c r="F438" s="395">
        <v>38169</v>
      </c>
      <c r="G438" s="389">
        <v>59569.85562965699</v>
      </c>
      <c r="H438" s="646"/>
      <c r="I438" s="647"/>
      <c r="J438" s="678"/>
    </row>
    <row r="439" spans="2:10" ht="15">
      <c r="B439" s="372">
        <v>15</v>
      </c>
      <c r="C439" s="380">
        <v>49423.030884364576</v>
      </c>
      <c r="D439" s="373">
        <v>-1935.0856239291822</v>
      </c>
      <c r="E439" s="374">
        <v>1.0103065601745778</v>
      </c>
      <c r="F439" s="395">
        <v>38200</v>
      </c>
      <c r="G439" s="389">
        <v>49932.4123261843</v>
      </c>
      <c r="H439" s="646"/>
      <c r="I439" s="647"/>
      <c r="J439" s="678"/>
    </row>
    <row r="440" spans="2:10" ht="15">
      <c r="B440" s="372">
        <v>16</v>
      </c>
      <c r="C440" s="380">
        <v>47487.945260435394</v>
      </c>
      <c r="D440" s="373">
        <v>-1935.0856239291822</v>
      </c>
      <c r="E440" s="374">
        <v>0.9826491904961309</v>
      </c>
      <c r="F440" s="395">
        <v>38231</v>
      </c>
      <c r="G440" s="389">
        <v>46663.99096849142</v>
      </c>
      <c r="H440" s="646"/>
      <c r="I440" s="647"/>
      <c r="J440" s="678"/>
    </row>
    <row r="441" spans="2:10" ht="15">
      <c r="B441" s="372">
        <v>17</v>
      </c>
      <c r="C441" s="380">
        <v>45552.85963650621</v>
      </c>
      <c r="D441" s="373">
        <v>-1935.0856239291822</v>
      </c>
      <c r="E441" s="374">
        <v>1.2354976493160281</v>
      </c>
      <c r="F441" s="395">
        <v>38261</v>
      </c>
      <c r="G441" s="389">
        <v>56280.4510005264</v>
      </c>
      <c r="H441" s="646"/>
      <c r="I441" s="647"/>
      <c r="J441" s="678"/>
    </row>
    <row r="442" spans="2:10" ht="15">
      <c r="B442" s="372">
        <v>18</v>
      </c>
      <c r="C442" s="380">
        <v>43617.774012577036</v>
      </c>
      <c r="D442" s="373">
        <v>-1935.0856239291816</v>
      </c>
      <c r="E442" s="374">
        <v>0.9429751711213624</v>
      </c>
      <c r="F442" s="395">
        <v>38292</v>
      </c>
      <c r="G442" s="389">
        <v>41130.477913442744</v>
      </c>
      <c r="H442" s="646"/>
      <c r="I442" s="647"/>
      <c r="J442" s="678"/>
    </row>
    <row r="443" spans="2:10" ht="15">
      <c r="B443" s="372">
        <v>19</v>
      </c>
      <c r="C443" s="380">
        <v>41682.68838864785</v>
      </c>
      <c r="D443" s="373">
        <v>-1935.0856239291818</v>
      </c>
      <c r="E443" s="374">
        <v>0.9856297254987234</v>
      </c>
      <c r="F443" s="395">
        <v>38322</v>
      </c>
      <c r="G443" s="389">
        <v>41083.69671455181</v>
      </c>
      <c r="H443" s="648" t="s">
        <v>312</v>
      </c>
      <c r="I443" s="649"/>
      <c r="J443" s="674">
        <v>4.628174863445014</v>
      </c>
    </row>
    <row r="444" spans="2:10" ht="15">
      <c r="B444" s="372">
        <v>20</v>
      </c>
      <c r="C444" s="380">
        <v>39747.60276471867</v>
      </c>
      <c r="D444" s="373">
        <v>-1935.085623929182</v>
      </c>
      <c r="E444" s="374">
        <v>0.8359375474459723</v>
      </c>
      <c r="F444" s="395">
        <v>38353</v>
      </c>
      <c r="G444" s="389">
        <v>33226.513571995674</v>
      </c>
      <c r="H444" s="646"/>
      <c r="I444" s="647"/>
      <c r="J444" s="675"/>
    </row>
    <row r="445" spans="2:10" ht="15">
      <c r="B445" s="372">
        <v>21</v>
      </c>
      <c r="C445" s="380">
        <v>37812.51714078949</v>
      </c>
      <c r="D445" s="373">
        <v>-1935.0856239291822</v>
      </c>
      <c r="E445" s="374">
        <v>0.8546581957639008</v>
      </c>
      <c r="F445" s="395">
        <v>38384</v>
      </c>
      <c r="G445" s="389">
        <v>32316.777676838716</v>
      </c>
      <c r="H445" s="646"/>
      <c r="I445" s="647"/>
      <c r="J445" s="675"/>
    </row>
    <row r="446" spans="2:10" ht="15">
      <c r="B446" s="372">
        <v>22</v>
      </c>
      <c r="C446" s="380">
        <v>35877.431516860306</v>
      </c>
      <c r="D446" s="373">
        <v>-1935.0856239291822</v>
      </c>
      <c r="E446" s="374">
        <v>1.0539033616489033</v>
      </c>
      <c r="F446" s="395">
        <v>38412</v>
      </c>
      <c r="G446" s="389">
        <v>37811.34568294739</v>
      </c>
      <c r="H446" s="646"/>
      <c r="I446" s="647"/>
      <c r="J446" s="675"/>
    </row>
    <row r="447" spans="2:10" ht="15">
      <c r="B447" s="372">
        <v>23</v>
      </c>
      <c r="C447" s="380">
        <v>33942.345892931124</v>
      </c>
      <c r="D447" s="373">
        <v>-1935.0856239291822</v>
      </c>
      <c r="E447" s="374">
        <v>0.9903501551417542</v>
      </c>
      <c r="F447" s="395">
        <v>38443</v>
      </c>
      <c r="G447" s="389">
        <v>33614.80752093942</v>
      </c>
      <c r="H447" s="646"/>
      <c r="I447" s="647"/>
      <c r="J447" s="675"/>
    </row>
    <row r="448" spans="2:10" ht="15.75" thickBot="1">
      <c r="B448" s="379">
        <v>24</v>
      </c>
      <c r="C448" s="390">
        <v>32007.26026900194</v>
      </c>
      <c r="D448" s="391">
        <v>-1935.0856239291822</v>
      </c>
      <c r="E448" s="392">
        <v>1.194613858474452</v>
      </c>
      <c r="F448" s="396">
        <v>38473</v>
      </c>
      <c r="G448" s="393">
        <v>38236.31668914843</v>
      </c>
      <c r="H448" s="640"/>
      <c r="I448" s="673"/>
      <c r="J448" s="676"/>
    </row>
    <row r="449" ht="13.5" thickTop="1"/>
    <row r="450" ht="12.75">
      <c r="G450" s="141"/>
    </row>
  </sheetData>
  <mergeCells count="53">
    <mergeCell ref="B1:I1"/>
    <mergeCell ref="B2:I2"/>
    <mergeCell ref="B401:G401"/>
    <mergeCell ref="H213:I218"/>
    <mergeCell ref="H156:I161"/>
    <mergeCell ref="H127:I132"/>
    <mergeCell ref="F44:G49"/>
    <mergeCell ref="H44:H49"/>
    <mergeCell ref="B72:E72"/>
    <mergeCell ref="B5:D5"/>
    <mergeCell ref="J156:J161"/>
    <mergeCell ref="J213:J218"/>
    <mergeCell ref="H219:I224"/>
    <mergeCell ref="J219:J224"/>
    <mergeCell ref="H181:I186"/>
    <mergeCell ref="J181:J186"/>
    <mergeCell ref="H187:I192"/>
    <mergeCell ref="J187:J192"/>
    <mergeCell ref="J127:J132"/>
    <mergeCell ref="H150:I155"/>
    <mergeCell ref="J150:J155"/>
    <mergeCell ref="J91:J96"/>
    <mergeCell ref="H97:I102"/>
    <mergeCell ref="J97:J102"/>
    <mergeCell ref="H121:I126"/>
    <mergeCell ref="J121:J126"/>
    <mergeCell ref="H91:I96"/>
    <mergeCell ref="D20:G20"/>
    <mergeCell ref="F38:G43"/>
    <mergeCell ref="H38:H43"/>
    <mergeCell ref="H245:I250"/>
    <mergeCell ref="J245:J250"/>
    <mergeCell ref="H251:I256"/>
    <mergeCell ref="J251:J256"/>
    <mergeCell ref="H278:I283"/>
    <mergeCell ref="J278:J283"/>
    <mergeCell ref="H284:I289"/>
    <mergeCell ref="J284:J289"/>
    <mergeCell ref="H309:I314"/>
    <mergeCell ref="J309:J314"/>
    <mergeCell ref="H315:I320"/>
    <mergeCell ref="J315:J320"/>
    <mergeCell ref="H346:I351"/>
    <mergeCell ref="J346:J351"/>
    <mergeCell ref="H352:I357"/>
    <mergeCell ref="J352:J357"/>
    <mergeCell ref="J437:J442"/>
    <mergeCell ref="H443:I448"/>
    <mergeCell ref="J443:J448"/>
    <mergeCell ref="C405:F405"/>
    <mergeCell ref="C406:F406"/>
    <mergeCell ref="B412:I412"/>
    <mergeCell ref="H437:I442"/>
  </mergeCells>
  <printOptions/>
  <pageMargins left="0.4" right="0.38" top="1" bottom="0.76" header="0" footer="0"/>
  <pageSetup horizontalDpi="300" verticalDpi="300" orientation="portrait" paperSize="9" scale="75" r:id="rId6"/>
  <legacyDrawing r:id="rId5"/>
  <oleObjects>
    <oleObject progId="Equation.3" shapeId="104744" r:id="rId1"/>
    <oleObject progId="Equation.3" shapeId="104745" r:id="rId2"/>
    <oleObject progId="Equation.3" shapeId="104746" r:id="rId3"/>
    <oleObject progId="Equation.3" shapeId="104747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P150"/>
  <sheetViews>
    <sheetView showGridLines="0" zoomScale="60" zoomScaleNormal="60" workbookViewId="0" topLeftCell="A82">
      <selection activeCell="A82" sqref="A1:P16384"/>
    </sheetView>
  </sheetViews>
  <sheetFormatPr defaultColWidth="11.421875" defaultRowHeight="12.75"/>
  <cols>
    <col min="2" max="2" width="7.421875" style="0" customWidth="1"/>
    <col min="3" max="3" width="14.7109375" style="0" customWidth="1"/>
    <col min="4" max="4" width="9.57421875" style="0" customWidth="1"/>
    <col min="5" max="5" width="9.00390625" style="0" customWidth="1"/>
    <col min="6" max="6" width="9.421875" style="0" customWidth="1"/>
    <col min="7" max="7" width="9.8515625" style="0" customWidth="1"/>
    <col min="8" max="8" width="10.8515625" style="0" customWidth="1"/>
    <col min="9" max="9" width="15.8515625" style="0" customWidth="1"/>
    <col min="10" max="10" width="12.140625" style="0" customWidth="1"/>
    <col min="11" max="11" width="14.7109375" style="0" customWidth="1"/>
    <col min="12" max="12" width="13.421875" style="0" customWidth="1"/>
    <col min="13" max="13" width="10.57421875" style="0" customWidth="1"/>
    <col min="14" max="14" width="12.00390625" style="0" customWidth="1"/>
  </cols>
  <sheetData>
    <row r="1" spans="2:16" ht="15.75">
      <c r="B1" s="666" t="s">
        <v>156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</row>
    <row r="2" spans="2:16" ht="15.75">
      <c r="B2" s="666" t="s">
        <v>157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</row>
    <row r="5" spans="2:5" ht="18">
      <c r="B5" s="688" t="s">
        <v>158</v>
      </c>
      <c r="C5" s="689"/>
      <c r="D5" s="689"/>
      <c r="E5" s="690"/>
    </row>
    <row r="6" ht="13.5" thickBot="1"/>
    <row r="7" spans="2:16" ht="17.25" thickBot="1" thickTop="1">
      <c r="B7" s="76"/>
      <c r="C7" s="77"/>
      <c r="D7" s="78" t="s">
        <v>146</v>
      </c>
      <c r="E7" s="79" t="s">
        <v>147</v>
      </c>
      <c r="F7" s="79" t="s">
        <v>148</v>
      </c>
      <c r="G7" s="79" t="s">
        <v>149</v>
      </c>
      <c r="H7" s="79" t="s">
        <v>150</v>
      </c>
      <c r="I7" s="79" t="s">
        <v>151</v>
      </c>
      <c r="J7" s="79" t="s">
        <v>152</v>
      </c>
      <c r="K7" s="79" t="s">
        <v>141</v>
      </c>
      <c r="L7" s="79" t="s">
        <v>142</v>
      </c>
      <c r="M7" s="79" t="s">
        <v>143</v>
      </c>
      <c r="N7" s="79" t="s">
        <v>144</v>
      </c>
      <c r="O7" s="80" t="s">
        <v>145</v>
      </c>
      <c r="P7" s="81" t="s">
        <v>63</v>
      </c>
    </row>
    <row r="8" spans="2:16" ht="17.25" thickBot="1" thickTop="1">
      <c r="B8" s="82" t="s">
        <v>65</v>
      </c>
      <c r="C8" s="147" t="s">
        <v>6</v>
      </c>
      <c r="D8" s="83" t="s">
        <v>153</v>
      </c>
      <c r="E8" s="84" t="s">
        <v>153</v>
      </c>
      <c r="F8" s="84" t="s">
        <v>153</v>
      </c>
      <c r="G8" s="84" t="s">
        <v>153</v>
      </c>
      <c r="H8" s="84" t="s">
        <v>153</v>
      </c>
      <c r="I8" s="84" t="s">
        <v>153</v>
      </c>
      <c r="J8" s="84" t="s">
        <v>153</v>
      </c>
      <c r="K8" s="84" t="s">
        <v>153</v>
      </c>
      <c r="L8" s="84" t="s">
        <v>153</v>
      </c>
      <c r="M8" s="84" t="s">
        <v>153</v>
      </c>
      <c r="N8" s="84" t="s">
        <v>153</v>
      </c>
      <c r="O8" s="85" t="s">
        <v>153</v>
      </c>
      <c r="P8" s="86" t="s">
        <v>153</v>
      </c>
    </row>
    <row r="9" spans="2:16" ht="16.5" thickTop="1">
      <c r="B9" s="659" t="s">
        <v>12</v>
      </c>
      <c r="C9" s="148" t="s">
        <v>11</v>
      </c>
      <c r="D9" s="506">
        <v>7524</v>
      </c>
      <c r="E9" s="507">
        <v>4807</v>
      </c>
      <c r="F9" s="507">
        <v>6115</v>
      </c>
      <c r="G9" s="507">
        <v>4396</v>
      </c>
      <c r="H9" s="507">
        <v>6349</v>
      </c>
      <c r="I9" s="507">
        <v>4473</v>
      </c>
      <c r="J9" s="507">
        <v>5473</v>
      </c>
      <c r="K9" s="507">
        <v>4407</v>
      </c>
      <c r="L9" s="507">
        <v>5162</v>
      </c>
      <c r="M9" s="507">
        <v>5327</v>
      </c>
      <c r="N9" s="507">
        <v>4919</v>
      </c>
      <c r="O9" s="508">
        <v>4911</v>
      </c>
      <c r="P9" s="400">
        <f>SUM(D9:O9)</f>
        <v>63863</v>
      </c>
    </row>
    <row r="10" spans="2:16" ht="15.75">
      <c r="B10" s="650"/>
      <c r="C10" s="150" t="s">
        <v>13</v>
      </c>
      <c r="D10" s="509">
        <v>12059</v>
      </c>
      <c r="E10" s="510">
        <v>13124</v>
      </c>
      <c r="F10" s="510">
        <v>8099</v>
      </c>
      <c r="G10" s="510">
        <v>0</v>
      </c>
      <c r="H10" s="510">
        <v>5928</v>
      </c>
      <c r="I10" s="510">
        <v>7956</v>
      </c>
      <c r="J10" s="510">
        <v>5377</v>
      </c>
      <c r="K10" s="510">
        <v>4334</v>
      </c>
      <c r="L10" s="510">
        <v>1343</v>
      </c>
      <c r="M10" s="510">
        <v>4126</v>
      </c>
      <c r="N10" s="510">
        <v>4709</v>
      </c>
      <c r="O10" s="511">
        <v>4086</v>
      </c>
      <c r="P10" s="401">
        <f aca="true" t="shared" si="0" ref="P10:P18">SUM(D10:O10)</f>
        <v>71141</v>
      </c>
    </row>
    <row r="11" spans="2:16" ht="15.75">
      <c r="B11" s="650"/>
      <c r="C11" s="150" t="s">
        <v>14</v>
      </c>
      <c r="D11" s="509">
        <v>4698</v>
      </c>
      <c r="E11" s="510">
        <v>10663</v>
      </c>
      <c r="F11" s="510">
        <v>4541</v>
      </c>
      <c r="G11" s="510">
        <v>5177</v>
      </c>
      <c r="H11" s="510">
        <v>5324</v>
      </c>
      <c r="I11" s="510">
        <v>5826</v>
      </c>
      <c r="J11" s="510">
        <v>1913</v>
      </c>
      <c r="K11" s="510">
        <v>1607</v>
      </c>
      <c r="L11" s="510">
        <v>4306</v>
      </c>
      <c r="M11" s="510">
        <v>1212</v>
      </c>
      <c r="N11" s="510">
        <v>1186</v>
      </c>
      <c r="O11" s="511">
        <v>4579</v>
      </c>
      <c r="P11" s="401">
        <f t="shared" si="0"/>
        <v>51032</v>
      </c>
    </row>
    <row r="12" spans="2:16" ht="15.75">
      <c r="B12" s="650"/>
      <c r="C12" s="150" t="s">
        <v>15</v>
      </c>
      <c r="D12" s="509">
        <v>1392</v>
      </c>
      <c r="E12" s="510">
        <v>2794</v>
      </c>
      <c r="F12" s="510">
        <v>234</v>
      </c>
      <c r="G12" s="510">
        <v>8404</v>
      </c>
      <c r="H12" s="510">
        <v>10215</v>
      </c>
      <c r="I12" s="510">
        <v>2353</v>
      </c>
      <c r="J12" s="510">
        <v>3726</v>
      </c>
      <c r="K12" s="510">
        <v>2956</v>
      </c>
      <c r="L12" s="510">
        <v>1217</v>
      </c>
      <c r="M12" s="510">
        <v>575</v>
      </c>
      <c r="N12" s="510">
        <v>2546</v>
      </c>
      <c r="O12" s="511">
        <v>1070</v>
      </c>
      <c r="P12" s="401">
        <f t="shared" si="0"/>
        <v>37482</v>
      </c>
    </row>
    <row r="13" spans="2:16" ht="15.75">
      <c r="B13" s="650"/>
      <c r="C13" s="150" t="s">
        <v>16</v>
      </c>
      <c r="D13" s="509">
        <v>1728</v>
      </c>
      <c r="E13" s="510">
        <v>5204</v>
      </c>
      <c r="F13" s="510">
        <v>2052</v>
      </c>
      <c r="G13" s="510">
        <v>3006</v>
      </c>
      <c r="H13" s="510">
        <v>1823</v>
      </c>
      <c r="I13" s="510">
        <v>1844</v>
      </c>
      <c r="J13" s="510">
        <v>1818</v>
      </c>
      <c r="K13" s="510">
        <v>1502</v>
      </c>
      <c r="L13" s="510">
        <v>1427</v>
      </c>
      <c r="M13" s="510">
        <v>4477</v>
      </c>
      <c r="N13" s="510">
        <v>2398</v>
      </c>
      <c r="O13" s="511">
        <v>4573</v>
      </c>
      <c r="P13" s="401">
        <f t="shared" si="0"/>
        <v>31852</v>
      </c>
    </row>
    <row r="14" spans="2:16" ht="15.75">
      <c r="B14" s="650"/>
      <c r="C14" s="150" t="s">
        <v>17</v>
      </c>
      <c r="D14" s="509">
        <v>1915</v>
      </c>
      <c r="E14" s="510">
        <v>2240</v>
      </c>
      <c r="F14" s="510">
        <v>1364</v>
      </c>
      <c r="G14" s="510">
        <v>2788</v>
      </c>
      <c r="H14" s="510">
        <v>2256</v>
      </c>
      <c r="I14" s="510">
        <v>3006</v>
      </c>
      <c r="J14" s="510">
        <v>2753</v>
      </c>
      <c r="K14" s="510">
        <v>2189</v>
      </c>
      <c r="L14" s="510">
        <v>2450</v>
      </c>
      <c r="M14" s="510">
        <v>2509</v>
      </c>
      <c r="N14" s="510">
        <v>217</v>
      </c>
      <c r="O14" s="511">
        <v>2149</v>
      </c>
      <c r="P14" s="401">
        <f t="shared" si="0"/>
        <v>25836</v>
      </c>
    </row>
    <row r="15" spans="2:16" ht="15.75">
      <c r="B15" s="650"/>
      <c r="C15" s="150" t="s">
        <v>19</v>
      </c>
      <c r="D15" s="509">
        <v>2262</v>
      </c>
      <c r="E15" s="510">
        <v>2696</v>
      </c>
      <c r="F15" s="510">
        <v>2460</v>
      </c>
      <c r="G15" s="510">
        <v>1931</v>
      </c>
      <c r="H15" s="510">
        <v>2568</v>
      </c>
      <c r="I15" s="510">
        <v>1627</v>
      </c>
      <c r="J15" s="510">
        <v>1889</v>
      </c>
      <c r="K15" s="510">
        <v>1525</v>
      </c>
      <c r="L15" s="510">
        <v>1576</v>
      </c>
      <c r="M15" s="510">
        <v>1715</v>
      </c>
      <c r="N15" s="510">
        <v>1749</v>
      </c>
      <c r="O15" s="511">
        <v>1415</v>
      </c>
      <c r="P15" s="401">
        <f t="shared" si="0"/>
        <v>23413</v>
      </c>
    </row>
    <row r="16" spans="2:16" ht="15.75">
      <c r="B16" s="650"/>
      <c r="C16" s="150" t="s">
        <v>20</v>
      </c>
      <c r="D16" s="509">
        <v>4872</v>
      </c>
      <c r="E16" s="510">
        <v>790</v>
      </c>
      <c r="F16" s="510">
        <v>2782</v>
      </c>
      <c r="G16" s="510">
        <v>0</v>
      </c>
      <c r="H16" s="510">
        <v>614</v>
      </c>
      <c r="I16" s="510">
        <v>0</v>
      </c>
      <c r="J16" s="510">
        <v>2556</v>
      </c>
      <c r="K16" s="510">
        <v>2019</v>
      </c>
      <c r="L16" s="510">
        <v>579</v>
      </c>
      <c r="M16" s="510">
        <v>2894</v>
      </c>
      <c r="N16" s="510">
        <v>2273</v>
      </c>
      <c r="O16" s="511">
        <v>1935</v>
      </c>
      <c r="P16" s="401">
        <f t="shared" si="0"/>
        <v>21314</v>
      </c>
    </row>
    <row r="17" spans="2:16" ht="15.75">
      <c r="B17" s="650"/>
      <c r="C17" s="150" t="s">
        <v>21</v>
      </c>
      <c r="D17" s="509">
        <v>1524</v>
      </c>
      <c r="E17" s="510">
        <v>1706</v>
      </c>
      <c r="F17" s="510">
        <v>4061</v>
      </c>
      <c r="G17" s="510">
        <v>3398</v>
      </c>
      <c r="H17" s="510">
        <v>2620</v>
      </c>
      <c r="I17" s="510">
        <v>1607</v>
      </c>
      <c r="J17" s="510">
        <v>2093</v>
      </c>
      <c r="K17" s="510">
        <v>1680</v>
      </c>
      <c r="L17" s="510">
        <v>1385</v>
      </c>
      <c r="M17" s="510">
        <v>1819</v>
      </c>
      <c r="N17" s="510">
        <v>1620</v>
      </c>
      <c r="O17" s="511">
        <v>684</v>
      </c>
      <c r="P17" s="401">
        <f t="shared" si="0"/>
        <v>24197</v>
      </c>
    </row>
    <row r="18" spans="2:16" ht="16.5" thickBot="1">
      <c r="B18" s="651"/>
      <c r="C18" s="152" t="s">
        <v>22</v>
      </c>
      <c r="D18" s="509">
        <v>1350</v>
      </c>
      <c r="E18" s="510">
        <v>1512</v>
      </c>
      <c r="F18" s="510">
        <v>3599</v>
      </c>
      <c r="G18" s="510">
        <v>3011</v>
      </c>
      <c r="H18" s="510">
        <v>2322</v>
      </c>
      <c r="I18" s="510">
        <v>1424</v>
      </c>
      <c r="J18" s="510">
        <v>1854</v>
      </c>
      <c r="K18" s="510">
        <v>1489</v>
      </c>
      <c r="L18" s="510">
        <v>1227</v>
      </c>
      <c r="M18" s="510">
        <v>1612</v>
      </c>
      <c r="N18" s="510">
        <v>1436</v>
      </c>
      <c r="O18" s="511">
        <v>606</v>
      </c>
      <c r="P18" s="402">
        <f t="shared" si="0"/>
        <v>21442</v>
      </c>
    </row>
    <row r="19" spans="2:16" ht="17.25" thickBot="1" thickTop="1">
      <c r="B19" s="108"/>
      <c r="C19" s="154"/>
      <c r="D19" s="110">
        <f>SUM(D9:D18)</f>
        <v>39324</v>
      </c>
      <c r="E19" s="111">
        <f aca="true" t="shared" si="1" ref="E19:O19">SUM(E9:E18)</f>
        <v>45536</v>
      </c>
      <c r="F19" s="111">
        <f t="shared" si="1"/>
        <v>35307</v>
      </c>
      <c r="G19" s="111">
        <f t="shared" si="1"/>
        <v>32111</v>
      </c>
      <c r="H19" s="111">
        <f t="shared" si="1"/>
        <v>40019</v>
      </c>
      <c r="I19" s="111">
        <f t="shared" si="1"/>
        <v>30116</v>
      </c>
      <c r="J19" s="111">
        <f t="shared" si="1"/>
        <v>29452</v>
      </c>
      <c r="K19" s="111">
        <f t="shared" si="1"/>
        <v>23708</v>
      </c>
      <c r="L19" s="111">
        <f t="shared" si="1"/>
        <v>20672</v>
      </c>
      <c r="M19" s="111">
        <f t="shared" si="1"/>
        <v>26266</v>
      </c>
      <c r="N19" s="111">
        <f t="shared" si="1"/>
        <v>23053</v>
      </c>
      <c r="O19" s="112">
        <f t="shared" si="1"/>
        <v>26008</v>
      </c>
      <c r="P19" s="115">
        <f>SUM(P9:P18)</f>
        <v>371572</v>
      </c>
    </row>
    <row r="20" spans="2:16" ht="16.5" thickTop="1">
      <c r="B20" s="108"/>
      <c r="C20" s="121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6"/>
    </row>
    <row r="21" spans="4:16" ht="13.5" thickBot="1"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</row>
    <row r="22" spans="2:16" ht="16.5" thickTop="1">
      <c r="B22" s="656" t="s">
        <v>24</v>
      </c>
      <c r="C22" s="87" t="s">
        <v>23</v>
      </c>
      <c r="D22" s="506">
        <v>1360</v>
      </c>
      <c r="E22" s="507">
        <v>1189</v>
      </c>
      <c r="F22" s="507">
        <v>1987</v>
      </c>
      <c r="G22" s="507">
        <v>960</v>
      </c>
      <c r="H22" s="507">
        <v>3570</v>
      </c>
      <c r="I22" s="507">
        <v>1642</v>
      </c>
      <c r="J22" s="507">
        <v>1460</v>
      </c>
      <c r="K22" s="507">
        <v>1184</v>
      </c>
      <c r="L22" s="507">
        <v>936</v>
      </c>
      <c r="M22" s="507">
        <v>1353</v>
      </c>
      <c r="N22" s="507">
        <v>1253</v>
      </c>
      <c r="O22" s="508">
        <v>1086</v>
      </c>
      <c r="P22" s="400">
        <f>SUM(D22:O22)</f>
        <v>17980</v>
      </c>
    </row>
    <row r="23" spans="2:16" ht="15.75">
      <c r="B23" s="657"/>
      <c r="C23" s="94" t="s">
        <v>25</v>
      </c>
      <c r="D23" s="509">
        <v>807</v>
      </c>
      <c r="E23" s="510">
        <v>506</v>
      </c>
      <c r="F23" s="510">
        <v>617</v>
      </c>
      <c r="G23" s="510">
        <v>545</v>
      </c>
      <c r="H23" s="510">
        <v>1071</v>
      </c>
      <c r="I23" s="510">
        <v>618</v>
      </c>
      <c r="J23" s="510">
        <v>640</v>
      </c>
      <c r="K23" s="510">
        <v>519</v>
      </c>
      <c r="L23" s="510">
        <v>645</v>
      </c>
      <c r="M23" s="510">
        <v>653</v>
      </c>
      <c r="N23" s="510">
        <v>591</v>
      </c>
      <c r="O23" s="511">
        <v>623</v>
      </c>
      <c r="P23" s="401">
        <f aca="true" t="shared" si="2" ref="P23:P36">SUM(D23:O23)</f>
        <v>7835</v>
      </c>
    </row>
    <row r="24" spans="2:16" ht="15.75">
      <c r="B24" s="657"/>
      <c r="C24" s="94" t="s">
        <v>26</v>
      </c>
      <c r="D24" s="509">
        <v>811</v>
      </c>
      <c r="E24" s="510">
        <v>652</v>
      </c>
      <c r="F24" s="510">
        <v>785</v>
      </c>
      <c r="G24" s="510">
        <v>828</v>
      </c>
      <c r="H24" s="510">
        <v>717</v>
      </c>
      <c r="I24" s="510">
        <v>637</v>
      </c>
      <c r="J24" s="510">
        <v>691</v>
      </c>
      <c r="K24" s="510">
        <v>559</v>
      </c>
      <c r="L24" s="510">
        <v>566</v>
      </c>
      <c r="M24" s="510">
        <v>708</v>
      </c>
      <c r="N24" s="510">
        <v>643</v>
      </c>
      <c r="O24" s="511">
        <v>574</v>
      </c>
      <c r="P24" s="401">
        <f t="shared" si="2"/>
        <v>8171</v>
      </c>
    </row>
    <row r="25" spans="2:16" ht="15.75">
      <c r="B25" s="657"/>
      <c r="C25" s="94" t="s">
        <v>27</v>
      </c>
      <c r="D25" s="509">
        <v>0</v>
      </c>
      <c r="E25" s="510">
        <v>202</v>
      </c>
      <c r="F25" s="510">
        <v>0</v>
      </c>
      <c r="G25" s="510">
        <v>0</v>
      </c>
      <c r="H25" s="510">
        <v>392</v>
      </c>
      <c r="I25" s="510">
        <v>322</v>
      </c>
      <c r="J25" s="510">
        <v>1327</v>
      </c>
      <c r="K25" s="510">
        <v>1016</v>
      </c>
      <c r="L25" s="510">
        <v>0</v>
      </c>
      <c r="M25" s="510">
        <v>994</v>
      </c>
      <c r="N25" s="510">
        <v>798</v>
      </c>
      <c r="O25" s="511">
        <v>3128</v>
      </c>
      <c r="P25" s="401">
        <f t="shared" si="2"/>
        <v>8179</v>
      </c>
    </row>
    <row r="26" spans="2:16" ht="15.75">
      <c r="B26" s="657"/>
      <c r="C26" s="94" t="s">
        <v>28</v>
      </c>
      <c r="D26" s="509">
        <v>263</v>
      </c>
      <c r="E26" s="510">
        <v>595</v>
      </c>
      <c r="F26" s="510">
        <v>672</v>
      </c>
      <c r="G26" s="510">
        <v>633</v>
      </c>
      <c r="H26" s="510">
        <v>485</v>
      </c>
      <c r="I26" s="510">
        <v>329</v>
      </c>
      <c r="J26" s="510">
        <v>434</v>
      </c>
      <c r="K26" s="510">
        <v>351</v>
      </c>
      <c r="L26" s="510">
        <v>432</v>
      </c>
      <c r="M26" s="510">
        <v>377</v>
      </c>
      <c r="N26" s="510">
        <v>356</v>
      </c>
      <c r="O26" s="511">
        <v>291</v>
      </c>
      <c r="P26" s="401">
        <f t="shared" si="2"/>
        <v>5218</v>
      </c>
    </row>
    <row r="27" spans="2:16" ht="15.75">
      <c r="B27" s="657"/>
      <c r="C27" s="94" t="s">
        <v>29</v>
      </c>
      <c r="D27" s="509">
        <v>792</v>
      </c>
      <c r="E27" s="510">
        <v>1070</v>
      </c>
      <c r="F27" s="510">
        <v>592</v>
      </c>
      <c r="G27" s="510">
        <v>1741</v>
      </c>
      <c r="H27" s="510">
        <v>1032</v>
      </c>
      <c r="I27" s="510">
        <v>0</v>
      </c>
      <c r="J27" s="510">
        <v>553</v>
      </c>
      <c r="K27" s="510">
        <v>454</v>
      </c>
      <c r="L27" s="510">
        <v>1004</v>
      </c>
      <c r="M27" s="510">
        <v>561</v>
      </c>
      <c r="N27" s="510">
        <v>440</v>
      </c>
      <c r="O27" s="511">
        <v>544</v>
      </c>
      <c r="P27" s="401">
        <f t="shared" si="2"/>
        <v>8783</v>
      </c>
    </row>
    <row r="28" spans="2:16" ht="15.75">
      <c r="B28" s="657"/>
      <c r="C28" s="94" t="s">
        <v>30</v>
      </c>
      <c r="D28" s="509">
        <v>795</v>
      </c>
      <c r="E28" s="510">
        <v>864</v>
      </c>
      <c r="F28" s="510">
        <v>750</v>
      </c>
      <c r="G28" s="510">
        <v>691</v>
      </c>
      <c r="H28" s="510">
        <v>547</v>
      </c>
      <c r="I28" s="510">
        <v>586</v>
      </c>
      <c r="J28" s="510">
        <v>514</v>
      </c>
      <c r="K28" s="510">
        <v>421</v>
      </c>
      <c r="L28" s="510">
        <v>866</v>
      </c>
      <c r="M28" s="510">
        <v>469</v>
      </c>
      <c r="N28" s="510">
        <v>780</v>
      </c>
      <c r="O28" s="511">
        <v>173</v>
      </c>
      <c r="P28" s="401">
        <f t="shared" si="2"/>
        <v>7456</v>
      </c>
    </row>
    <row r="29" spans="2:16" ht="15.75">
      <c r="B29" s="657"/>
      <c r="C29" s="94" t="s">
        <v>31</v>
      </c>
      <c r="D29" s="509">
        <v>592</v>
      </c>
      <c r="E29" s="510">
        <v>504</v>
      </c>
      <c r="F29" s="510">
        <v>1168</v>
      </c>
      <c r="G29" s="510">
        <v>697</v>
      </c>
      <c r="H29" s="510">
        <v>538</v>
      </c>
      <c r="I29" s="510">
        <v>192</v>
      </c>
      <c r="J29" s="510">
        <v>675</v>
      </c>
      <c r="K29" s="510">
        <v>541</v>
      </c>
      <c r="L29" s="510">
        <v>743</v>
      </c>
      <c r="M29" s="510">
        <v>1051</v>
      </c>
      <c r="N29" s="510">
        <v>390</v>
      </c>
      <c r="O29" s="511">
        <v>300</v>
      </c>
      <c r="P29" s="401">
        <f t="shared" si="2"/>
        <v>7391</v>
      </c>
    </row>
    <row r="30" spans="2:16" ht="15.75">
      <c r="B30" s="657"/>
      <c r="C30" s="94" t="s">
        <v>32</v>
      </c>
      <c r="D30" s="509">
        <v>0</v>
      </c>
      <c r="E30" s="510">
        <v>267</v>
      </c>
      <c r="F30" s="510">
        <v>2375</v>
      </c>
      <c r="G30" s="510">
        <v>236</v>
      </c>
      <c r="H30" s="510">
        <v>755</v>
      </c>
      <c r="I30" s="510">
        <v>33</v>
      </c>
      <c r="J30" s="510">
        <v>907</v>
      </c>
      <c r="K30" s="510">
        <v>685</v>
      </c>
      <c r="L30" s="510">
        <v>0</v>
      </c>
      <c r="M30" s="510">
        <v>319</v>
      </c>
      <c r="N30" s="510">
        <v>396</v>
      </c>
      <c r="O30" s="511">
        <v>101</v>
      </c>
      <c r="P30" s="401">
        <f t="shared" si="2"/>
        <v>6074</v>
      </c>
    </row>
    <row r="31" spans="2:16" ht="15.75">
      <c r="B31" s="657"/>
      <c r="C31" s="94" t="s">
        <v>34</v>
      </c>
      <c r="D31" s="509">
        <v>356</v>
      </c>
      <c r="E31" s="510">
        <v>662</v>
      </c>
      <c r="F31" s="510">
        <v>415</v>
      </c>
      <c r="G31" s="510">
        <v>682</v>
      </c>
      <c r="H31" s="510">
        <v>564</v>
      </c>
      <c r="I31" s="510">
        <v>602</v>
      </c>
      <c r="J31" s="510">
        <v>231</v>
      </c>
      <c r="K31" s="510">
        <v>192</v>
      </c>
      <c r="L31" s="510">
        <v>400</v>
      </c>
      <c r="M31" s="510">
        <v>199</v>
      </c>
      <c r="N31" s="510">
        <v>219</v>
      </c>
      <c r="O31" s="511">
        <v>164</v>
      </c>
      <c r="P31" s="401">
        <f t="shared" si="2"/>
        <v>4686</v>
      </c>
    </row>
    <row r="32" spans="2:16" ht="15.75">
      <c r="B32" s="657"/>
      <c r="C32" s="94" t="s">
        <v>35</v>
      </c>
      <c r="D32" s="509">
        <v>662</v>
      </c>
      <c r="E32" s="510">
        <v>954</v>
      </c>
      <c r="F32" s="510">
        <v>113</v>
      </c>
      <c r="G32" s="510">
        <v>680</v>
      </c>
      <c r="H32" s="510">
        <v>512</v>
      </c>
      <c r="I32" s="510">
        <v>271</v>
      </c>
      <c r="J32" s="510">
        <v>131</v>
      </c>
      <c r="K32" s="510">
        <v>150</v>
      </c>
      <c r="L32" s="510">
        <v>24</v>
      </c>
      <c r="M32" s="510">
        <v>409</v>
      </c>
      <c r="N32" s="510">
        <v>242</v>
      </c>
      <c r="O32" s="511">
        <v>494</v>
      </c>
      <c r="P32" s="401">
        <f t="shared" si="2"/>
        <v>4642</v>
      </c>
    </row>
    <row r="33" spans="2:16" ht="15.75">
      <c r="B33" s="657"/>
      <c r="C33" s="94" t="s">
        <v>36</v>
      </c>
      <c r="D33" s="509">
        <v>323</v>
      </c>
      <c r="E33" s="510">
        <v>292</v>
      </c>
      <c r="F33" s="510">
        <v>441</v>
      </c>
      <c r="G33" s="510">
        <v>408</v>
      </c>
      <c r="H33" s="510">
        <v>260</v>
      </c>
      <c r="I33" s="510">
        <v>379</v>
      </c>
      <c r="J33" s="510">
        <v>372</v>
      </c>
      <c r="K33" s="510">
        <v>299</v>
      </c>
      <c r="L33" s="510">
        <v>273</v>
      </c>
      <c r="M33" s="510">
        <v>342</v>
      </c>
      <c r="N33" s="510">
        <v>338</v>
      </c>
      <c r="O33" s="511">
        <v>323</v>
      </c>
      <c r="P33" s="401">
        <f t="shared" si="2"/>
        <v>4050</v>
      </c>
    </row>
    <row r="34" spans="2:16" ht="15.75">
      <c r="B34" s="657"/>
      <c r="C34" s="94" t="s">
        <v>37</v>
      </c>
      <c r="D34" s="509">
        <v>181</v>
      </c>
      <c r="E34" s="510">
        <v>187</v>
      </c>
      <c r="F34" s="510">
        <v>269</v>
      </c>
      <c r="G34" s="510">
        <v>197</v>
      </c>
      <c r="H34" s="510">
        <v>796</v>
      </c>
      <c r="I34" s="510">
        <v>237</v>
      </c>
      <c r="J34" s="510">
        <v>190</v>
      </c>
      <c r="K34" s="510">
        <v>156</v>
      </c>
      <c r="L34" s="510">
        <v>149</v>
      </c>
      <c r="M34" s="510">
        <v>174</v>
      </c>
      <c r="N34" s="510">
        <v>171</v>
      </c>
      <c r="O34" s="511">
        <v>114</v>
      </c>
      <c r="P34" s="401">
        <f t="shared" si="2"/>
        <v>2821</v>
      </c>
    </row>
    <row r="35" spans="2:16" ht="15.75">
      <c r="B35" s="657"/>
      <c r="C35" s="94" t="s">
        <v>38</v>
      </c>
      <c r="D35" s="509">
        <v>274</v>
      </c>
      <c r="E35" s="510">
        <v>799</v>
      </c>
      <c r="F35" s="510">
        <v>603</v>
      </c>
      <c r="G35" s="510">
        <v>887</v>
      </c>
      <c r="H35" s="510">
        <v>318</v>
      </c>
      <c r="I35" s="510">
        <v>436</v>
      </c>
      <c r="J35" s="510">
        <v>340</v>
      </c>
      <c r="K35" s="510">
        <v>373</v>
      </c>
      <c r="L35" s="510">
        <v>449</v>
      </c>
      <c r="M35" s="510">
        <v>256</v>
      </c>
      <c r="N35" s="510">
        <v>253</v>
      </c>
      <c r="O35" s="511">
        <v>374</v>
      </c>
      <c r="P35" s="401">
        <f t="shared" si="2"/>
        <v>5362</v>
      </c>
    </row>
    <row r="36" spans="2:16" ht="16.5" thickBot="1">
      <c r="B36" s="658"/>
      <c r="C36" s="94" t="s">
        <v>39</v>
      </c>
      <c r="D36" s="512">
        <v>425</v>
      </c>
      <c r="E36" s="513">
        <v>702</v>
      </c>
      <c r="F36" s="513">
        <v>376</v>
      </c>
      <c r="G36" s="513">
        <v>720</v>
      </c>
      <c r="H36" s="513">
        <v>493</v>
      </c>
      <c r="I36" s="513">
        <v>543</v>
      </c>
      <c r="J36" s="513">
        <v>248</v>
      </c>
      <c r="K36" s="513">
        <v>207</v>
      </c>
      <c r="L36" s="513">
        <v>531</v>
      </c>
      <c r="M36" s="513">
        <v>297</v>
      </c>
      <c r="N36" s="513">
        <v>389</v>
      </c>
      <c r="O36" s="514">
        <v>639</v>
      </c>
      <c r="P36" s="402">
        <f t="shared" si="2"/>
        <v>5570</v>
      </c>
    </row>
    <row r="37" spans="2:16" ht="17.25" thickBot="1" thickTop="1">
      <c r="B37" s="108"/>
      <c r="C37" s="128"/>
      <c r="D37" s="110">
        <f>SUM(D22:D36)</f>
        <v>7641</v>
      </c>
      <c r="E37" s="111">
        <f aca="true" t="shared" si="3" ref="E37:O37">SUM(E22:E36)</f>
        <v>9445</v>
      </c>
      <c r="F37" s="111">
        <f t="shared" si="3"/>
        <v>11163</v>
      </c>
      <c r="G37" s="111">
        <f t="shared" si="3"/>
        <v>9905</v>
      </c>
      <c r="H37" s="111">
        <f t="shared" si="3"/>
        <v>12050</v>
      </c>
      <c r="I37" s="111">
        <f t="shared" si="3"/>
        <v>6827</v>
      </c>
      <c r="J37" s="111">
        <f t="shared" si="3"/>
        <v>8713</v>
      </c>
      <c r="K37" s="111">
        <f t="shared" si="3"/>
        <v>7107</v>
      </c>
      <c r="L37" s="111">
        <f t="shared" si="3"/>
        <v>7018</v>
      </c>
      <c r="M37" s="111">
        <f t="shared" si="3"/>
        <v>8162</v>
      </c>
      <c r="N37" s="111">
        <f t="shared" si="3"/>
        <v>7259</v>
      </c>
      <c r="O37" s="112">
        <f t="shared" si="3"/>
        <v>8928</v>
      </c>
      <c r="P37" s="115">
        <f>SUM(P22:P36)</f>
        <v>104218</v>
      </c>
    </row>
    <row r="38" spans="4:16" ht="13.5" thickTop="1"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4:16" ht="13.5" thickBot="1"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  <row r="40" spans="2:16" ht="16.5" thickTop="1">
      <c r="B40" s="656" t="s">
        <v>41</v>
      </c>
      <c r="C40" s="148" t="s">
        <v>40</v>
      </c>
      <c r="D40" s="149">
        <v>413</v>
      </c>
      <c r="E40" s="92">
        <v>442</v>
      </c>
      <c r="F40" s="92">
        <v>186</v>
      </c>
      <c r="G40" s="92">
        <v>252</v>
      </c>
      <c r="H40" s="92">
        <v>230</v>
      </c>
      <c r="I40" s="92">
        <v>374</v>
      </c>
      <c r="J40" s="92">
        <v>154</v>
      </c>
      <c r="K40" s="92">
        <v>128</v>
      </c>
      <c r="L40" s="92">
        <v>175</v>
      </c>
      <c r="M40" s="92">
        <v>221</v>
      </c>
      <c r="N40" s="92">
        <v>259</v>
      </c>
      <c r="O40" s="90">
        <v>183</v>
      </c>
      <c r="P40" s="400">
        <f>SUM(D40:O40)</f>
        <v>3017</v>
      </c>
    </row>
    <row r="41" spans="2:16" ht="15.75">
      <c r="B41" s="657"/>
      <c r="C41" s="150" t="s">
        <v>42</v>
      </c>
      <c r="D41" s="151">
        <v>802</v>
      </c>
      <c r="E41" s="99">
        <v>419</v>
      </c>
      <c r="F41" s="99">
        <v>265</v>
      </c>
      <c r="G41" s="99">
        <v>1127</v>
      </c>
      <c r="H41" s="99">
        <v>347</v>
      </c>
      <c r="I41" s="99">
        <v>411</v>
      </c>
      <c r="J41" s="99">
        <v>51</v>
      </c>
      <c r="K41" s="99">
        <v>44</v>
      </c>
      <c r="L41" s="99">
        <v>350</v>
      </c>
      <c r="M41" s="99">
        <v>158</v>
      </c>
      <c r="N41" s="99">
        <v>227</v>
      </c>
      <c r="O41" s="97">
        <v>370</v>
      </c>
      <c r="P41" s="401">
        <f aca="true" t="shared" si="4" ref="P41:P60">SUM(D41:O41)</f>
        <v>4571</v>
      </c>
    </row>
    <row r="42" spans="2:16" ht="15.75">
      <c r="B42" s="657"/>
      <c r="C42" s="150" t="s">
        <v>43</v>
      </c>
      <c r="D42" s="151">
        <v>626</v>
      </c>
      <c r="E42" s="99">
        <v>297</v>
      </c>
      <c r="F42" s="99">
        <v>281</v>
      </c>
      <c r="G42" s="99">
        <v>326</v>
      </c>
      <c r="H42" s="99">
        <v>325</v>
      </c>
      <c r="I42" s="99">
        <v>284</v>
      </c>
      <c r="J42" s="99">
        <v>224</v>
      </c>
      <c r="K42" s="99">
        <v>185</v>
      </c>
      <c r="L42" s="99">
        <v>302</v>
      </c>
      <c r="M42" s="99">
        <v>354</v>
      </c>
      <c r="N42" s="99">
        <v>320</v>
      </c>
      <c r="O42" s="97">
        <v>287</v>
      </c>
      <c r="P42" s="401">
        <f t="shared" si="4"/>
        <v>3811</v>
      </c>
    </row>
    <row r="43" spans="2:16" ht="15.75">
      <c r="B43" s="657"/>
      <c r="C43" s="150" t="s">
        <v>44</v>
      </c>
      <c r="D43" s="151">
        <v>168</v>
      </c>
      <c r="E43" s="99">
        <v>233</v>
      </c>
      <c r="F43" s="99">
        <v>186</v>
      </c>
      <c r="G43" s="99">
        <v>170</v>
      </c>
      <c r="H43" s="99">
        <v>416</v>
      </c>
      <c r="I43" s="99">
        <v>179</v>
      </c>
      <c r="J43" s="99">
        <v>166</v>
      </c>
      <c r="K43" s="99">
        <v>136</v>
      </c>
      <c r="L43" s="99">
        <v>170</v>
      </c>
      <c r="M43" s="99">
        <v>156</v>
      </c>
      <c r="N43" s="99">
        <v>151</v>
      </c>
      <c r="O43" s="97">
        <v>148</v>
      </c>
      <c r="P43" s="401">
        <f t="shared" si="4"/>
        <v>2279</v>
      </c>
    </row>
    <row r="44" spans="2:16" ht="15.75">
      <c r="B44" s="657"/>
      <c r="C44" s="150" t="s">
        <v>45</v>
      </c>
      <c r="D44" s="151">
        <v>31</v>
      </c>
      <c r="E44" s="99">
        <v>220</v>
      </c>
      <c r="F44" s="99">
        <v>335</v>
      </c>
      <c r="G44" s="99">
        <v>72</v>
      </c>
      <c r="H44" s="99">
        <v>45</v>
      </c>
      <c r="I44" s="99">
        <v>233</v>
      </c>
      <c r="J44" s="99">
        <v>107</v>
      </c>
      <c r="K44" s="99">
        <v>88</v>
      </c>
      <c r="L44" s="99">
        <v>73</v>
      </c>
      <c r="M44" s="99">
        <v>196</v>
      </c>
      <c r="N44" s="99">
        <v>201</v>
      </c>
      <c r="O44" s="97">
        <v>277</v>
      </c>
      <c r="P44" s="401">
        <f t="shared" si="4"/>
        <v>1878</v>
      </c>
    </row>
    <row r="45" spans="2:16" ht="15.75">
      <c r="B45" s="657"/>
      <c r="C45" s="150" t="s">
        <v>46</v>
      </c>
      <c r="D45" s="151">
        <v>263</v>
      </c>
      <c r="E45" s="99">
        <v>201</v>
      </c>
      <c r="F45" s="99">
        <v>202</v>
      </c>
      <c r="G45" s="99">
        <v>199</v>
      </c>
      <c r="H45" s="99">
        <v>186</v>
      </c>
      <c r="I45" s="99">
        <v>260</v>
      </c>
      <c r="J45" s="99">
        <v>260</v>
      </c>
      <c r="K45" s="99">
        <v>208</v>
      </c>
      <c r="L45" s="99">
        <v>196</v>
      </c>
      <c r="M45" s="99">
        <v>245</v>
      </c>
      <c r="N45" s="99">
        <v>238</v>
      </c>
      <c r="O45" s="97">
        <v>222</v>
      </c>
      <c r="P45" s="401">
        <f t="shared" si="4"/>
        <v>2680</v>
      </c>
    </row>
    <row r="46" spans="2:16" ht="15.75">
      <c r="B46" s="657"/>
      <c r="C46" s="150" t="s">
        <v>47</v>
      </c>
      <c r="D46" s="151">
        <v>276</v>
      </c>
      <c r="E46" s="99">
        <v>275</v>
      </c>
      <c r="F46" s="99">
        <v>296</v>
      </c>
      <c r="G46" s="99">
        <v>372</v>
      </c>
      <c r="H46" s="99">
        <v>481</v>
      </c>
      <c r="I46" s="99">
        <v>214</v>
      </c>
      <c r="J46" s="99">
        <v>248</v>
      </c>
      <c r="K46" s="99">
        <v>202</v>
      </c>
      <c r="L46" s="99">
        <v>206</v>
      </c>
      <c r="M46" s="99">
        <v>259</v>
      </c>
      <c r="N46" s="99">
        <v>225</v>
      </c>
      <c r="O46" s="97">
        <v>203</v>
      </c>
      <c r="P46" s="401">
        <f t="shared" si="4"/>
        <v>3257</v>
      </c>
    </row>
    <row r="47" spans="2:16" ht="15.75">
      <c r="B47" s="657"/>
      <c r="C47" s="150" t="s">
        <v>48</v>
      </c>
      <c r="D47" s="151">
        <v>435</v>
      </c>
      <c r="E47" s="99">
        <v>677</v>
      </c>
      <c r="F47" s="99">
        <v>228</v>
      </c>
      <c r="G47" s="99">
        <v>361</v>
      </c>
      <c r="H47" s="99">
        <v>934</v>
      </c>
      <c r="I47" s="99">
        <v>506</v>
      </c>
      <c r="J47" s="99">
        <v>232</v>
      </c>
      <c r="K47" s="99">
        <v>194</v>
      </c>
      <c r="L47" s="99">
        <v>1130</v>
      </c>
      <c r="M47" s="99">
        <v>266</v>
      </c>
      <c r="N47" s="99">
        <v>285</v>
      </c>
      <c r="O47" s="97">
        <v>179</v>
      </c>
      <c r="P47" s="401">
        <f t="shared" si="4"/>
        <v>5427</v>
      </c>
    </row>
    <row r="48" spans="2:16" ht="15.75">
      <c r="B48" s="657"/>
      <c r="C48" s="150" t="s">
        <v>49</v>
      </c>
      <c r="D48" s="151">
        <v>143</v>
      </c>
      <c r="E48" s="99">
        <v>135</v>
      </c>
      <c r="F48" s="99">
        <v>82</v>
      </c>
      <c r="G48" s="99">
        <v>447</v>
      </c>
      <c r="H48" s="99">
        <v>79</v>
      </c>
      <c r="I48" s="99">
        <v>226</v>
      </c>
      <c r="J48" s="99">
        <v>82</v>
      </c>
      <c r="K48" s="99">
        <v>93</v>
      </c>
      <c r="L48" s="99">
        <v>257</v>
      </c>
      <c r="M48" s="99">
        <v>135</v>
      </c>
      <c r="N48" s="99">
        <v>52</v>
      </c>
      <c r="O48" s="97">
        <v>178</v>
      </c>
      <c r="P48" s="401">
        <f t="shared" si="4"/>
        <v>1909</v>
      </c>
    </row>
    <row r="49" spans="2:16" ht="15.75">
      <c r="B49" s="657"/>
      <c r="C49" s="150" t="s">
        <v>50</v>
      </c>
      <c r="D49" s="151">
        <v>845</v>
      </c>
      <c r="E49" s="99">
        <v>1000</v>
      </c>
      <c r="F49" s="99">
        <v>676</v>
      </c>
      <c r="G49" s="99">
        <v>512</v>
      </c>
      <c r="H49" s="99">
        <v>853</v>
      </c>
      <c r="I49" s="99">
        <v>831</v>
      </c>
      <c r="J49" s="99">
        <v>723</v>
      </c>
      <c r="K49" s="99">
        <v>584</v>
      </c>
      <c r="L49" s="99">
        <v>1121</v>
      </c>
      <c r="M49" s="99">
        <v>698</v>
      </c>
      <c r="N49" s="99">
        <v>702</v>
      </c>
      <c r="O49" s="97">
        <v>695</v>
      </c>
      <c r="P49" s="401">
        <f t="shared" si="4"/>
        <v>9240</v>
      </c>
    </row>
    <row r="50" spans="2:16" ht="15.75">
      <c r="B50" s="657"/>
      <c r="C50" s="150" t="s">
        <v>51</v>
      </c>
      <c r="D50" s="151">
        <v>183</v>
      </c>
      <c r="E50" s="99">
        <v>42</v>
      </c>
      <c r="F50" s="99">
        <v>165</v>
      </c>
      <c r="G50" s="99">
        <v>206</v>
      </c>
      <c r="H50" s="99">
        <v>29</v>
      </c>
      <c r="I50" s="99">
        <v>87</v>
      </c>
      <c r="J50" s="99">
        <v>174</v>
      </c>
      <c r="K50" s="99">
        <v>138</v>
      </c>
      <c r="L50" s="99">
        <v>104</v>
      </c>
      <c r="M50" s="99">
        <v>141</v>
      </c>
      <c r="N50" s="99">
        <v>184</v>
      </c>
      <c r="O50" s="97">
        <v>156</v>
      </c>
      <c r="P50" s="401">
        <f t="shared" si="4"/>
        <v>1609</v>
      </c>
    </row>
    <row r="51" spans="2:16" ht="15.75">
      <c r="B51" s="657"/>
      <c r="C51" s="150" t="s">
        <v>52</v>
      </c>
      <c r="D51" s="151">
        <v>103</v>
      </c>
      <c r="E51" s="99">
        <v>127</v>
      </c>
      <c r="F51" s="99">
        <v>23</v>
      </c>
      <c r="G51" s="99">
        <v>202</v>
      </c>
      <c r="H51" s="99">
        <v>103</v>
      </c>
      <c r="I51" s="99">
        <v>197</v>
      </c>
      <c r="J51" s="99">
        <v>52</v>
      </c>
      <c r="K51" s="99">
        <v>59</v>
      </c>
      <c r="L51" s="99">
        <v>317</v>
      </c>
      <c r="M51" s="99">
        <v>99</v>
      </c>
      <c r="N51" s="99">
        <v>64</v>
      </c>
      <c r="O51" s="97">
        <v>58</v>
      </c>
      <c r="P51" s="401">
        <f t="shared" si="4"/>
        <v>1404</v>
      </c>
    </row>
    <row r="52" spans="2:16" ht="15.75">
      <c r="B52" s="657"/>
      <c r="C52" s="150" t="s">
        <v>54</v>
      </c>
      <c r="D52" s="151">
        <v>189</v>
      </c>
      <c r="E52" s="99">
        <v>141</v>
      </c>
      <c r="F52" s="99">
        <v>179</v>
      </c>
      <c r="G52" s="99">
        <v>173</v>
      </c>
      <c r="H52" s="99">
        <v>44</v>
      </c>
      <c r="I52" s="99">
        <v>129</v>
      </c>
      <c r="J52" s="99">
        <v>174</v>
      </c>
      <c r="K52" s="99">
        <v>139</v>
      </c>
      <c r="L52" s="99">
        <v>115</v>
      </c>
      <c r="M52" s="99">
        <v>167</v>
      </c>
      <c r="N52" s="99">
        <v>164</v>
      </c>
      <c r="O52" s="97">
        <v>160</v>
      </c>
      <c r="P52" s="401">
        <f t="shared" si="4"/>
        <v>1774</v>
      </c>
    </row>
    <row r="53" spans="2:16" ht="15.75">
      <c r="B53" s="657"/>
      <c r="C53" s="150" t="s">
        <v>55</v>
      </c>
      <c r="D53" s="151">
        <v>75</v>
      </c>
      <c r="E53" s="99">
        <v>196</v>
      </c>
      <c r="F53" s="99">
        <v>0</v>
      </c>
      <c r="G53" s="99">
        <v>137</v>
      </c>
      <c r="H53" s="99">
        <v>0</v>
      </c>
      <c r="I53" s="99">
        <v>39</v>
      </c>
      <c r="J53" s="99">
        <v>15</v>
      </c>
      <c r="K53" s="99">
        <v>12</v>
      </c>
      <c r="L53" s="99">
        <v>0</v>
      </c>
      <c r="M53" s="99">
        <v>39</v>
      </c>
      <c r="N53" s="99">
        <v>8</v>
      </c>
      <c r="O53" s="97">
        <v>8</v>
      </c>
      <c r="P53" s="401">
        <f t="shared" si="4"/>
        <v>529</v>
      </c>
    </row>
    <row r="54" spans="2:16" ht="15.75">
      <c r="B54" s="657"/>
      <c r="C54" s="150" t="s">
        <v>56</v>
      </c>
      <c r="D54" s="151">
        <v>153</v>
      </c>
      <c r="E54" s="99">
        <v>94</v>
      </c>
      <c r="F54" s="99">
        <v>203</v>
      </c>
      <c r="G54" s="99">
        <v>76</v>
      </c>
      <c r="H54" s="99">
        <v>118</v>
      </c>
      <c r="I54" s="99">
        <v>142</v>
      </c>
      <c r="J54" s="99">
        <v>139</v>
      </c>
      <c r="K54" s="99">
        <v>111</v>
      </c>
      <c r="L54" s="99">
        <v>100</v>
      </c>
      <c r="M54" s="99">
        <v>137</v>
      </c>
      <c r="N54" s="99">
        <v>123</v>
      </c>
      <c r="O54" s="97">
        <v>83</v>
      </c>
      <c r="P54" s="401">
        <f t="shared" si="4"/>
        <v>1479</v>
      </c>
    </row>
    <row r="55" spans="2:16" ht="15.75">
      <c r="B55" s="657"/>
      <c r="C55" s="150" t="s">
        <v>57</v>
      </c>
      <c r="D55" s="151">
        <v>112</v>
      </c>
      <c r="E55" s="99">
        <v>72</v>
      </c>
      <c r="F55" s="99">
        <v>91</v>
      </c>
      <c r="G55" s="99">
        <v>0</v>
      </c>
      <c r="H55" s="99">
        <v>0</v>
      </c>
      <c r="I55" s="99">
        <v>70</v>
      </c>
      <c r="J55" s="99">
        <v>81</v>
      </c>
      <c r="K55" s="99">
        <v>64</v>
      </c>
      <c r="L55" s="99">
        <v>0</v>
      </c>
      <c r="M55" s="99">
        <v>82</v>
      </c>
      <c r="N55" s="99">
        <v>77</v>
      </c>
      <c r="O55" s="97">
        <v>64</v>
      </c>
      <c r="P55" s="401">
        <f t="shared" si="4"/>
        <v>713</v>
      </c>
    </row>
    <row r="56" spans="2:16" ht="15.75">
      <c r="B56" s="657"/>
      <c r="C56" s="150" t="s">
        <v>58</v>
      </c>
      <c r="D56" s="151">
        <v>7</v>
      </c>
      <c r="E56" s="99">
        <v>12</v>
      </c>
      <c r="F56" s="99">
        <v>6</v>
      </c>
      <c r="G56" s="99">
        <v>15</v>
      </c>
      <c r="H56" s="99">
        <v>21</v>
      </c>
      <c r="I56" s="99">
        <v>4</v>
      </c>
      <c r="J56" s="99">
        <v>4</v>
      </c>
      <c r="K56" s="99">
        <v>4</v>
      </c>
      <c r="L56" s="99">
        <v>11</v>
      </c>
      <c r="M56" s="99">
        <v>5</v>
      </c>
      <c r="N56" s="99">
        <v>5</v>
      </c>
      <c r="O56" s="97">
        <v>3</v>
      </c>
      <c r="P56" s="401">
        <f t="shared" si="4"/>
        <v>97</v>
      </c>
    </row>
    <row r="57" spans="2:16" ht="15.75">
      <c r="B57" s="657"/>
      <c r="C57" s="150" t="s">
        <v>59</v>
      </c>
      <c r="D57" s="151">
        <v>0</v>
      </c>
      <c r="E57" s="99">
        <v>3</v>
      </c>
      <c r="F57" s="99">
        <v>57</v>
      </c>
      <c r="G57" s="99">
        <v>0</v>
      </c>
      <c r="H57" s="99">
        <v>0</v>
      </c>
      <c r="I57" s="99">
        <v>0</v>
      </c>
      <c r="J57" s="99">
        <v>21</v>
      </c>
      <c r="K57" s="99">
        <v>16</v>
      </c>
      <c r="L57" s="99">
        <v>0</v>
      </c>
      <c r="M57" s="99">
        <v>16</v>
      </c>
      <c r="N57" s="99">
        <v>12</v>
      </c>
      <c r="O57" s="97">
        <v>0</v>
      </c>
      <c r="P57" s="401">
        <f t="shared" si="4"/>
        <v>125</v>
      </c>
    </row>
    <row r="58" spans="2:16" ht="15.75">
      <c r="B58" s="657"/>
      <c r="C58" s="150" t="s">
        <v>60</v>
      </c>
      <c r="D58" s="151">
        <v>0</v>
      </c>
      <c r="E58" s="99">
        <v>1</v>
      </c>
      <c r="F58" s="99">
        <v>0</v>
      </c>
      <c r="G58" s="99">
        <v>0</v>
      </c>
      <c r="H58" s="99">
        <v>0</v>
      </c>
      <c r="I58" s="99">
        <v>0</v>
      </c>
      <c r="J58" s="99">
        <v>12</v>
      </c>
      <c r="K58" s="99">
        <v>9</v>
      </c>
      <c r="L58" s="99">
        <v>0</v>
      </c>
      <c r="M58" s="99">
        <v>8</v>
      </c>
      <c r="N58" s="99">
        <v>7</v>
      </c>
      <c r="O58" s="97">
        <v>28</v>
      </c>
      <c r="P58" s="401">
        <f t="shared" si="4"/>
        <v>65</v>
      </c>
    </row>
    <row r="59" spans="2:16" ht="15.75">
      <c r="B59" s="657"/>
      <c r="C59" s="150" t="s">
        <v>61</v>
      </c>
      <c r="D59" s="151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7">
        <v>0</v>
      </c>
      <c r="P59" s="401">
        <f t="shared" si="4"/>
        <v>0</v>
      </c>
    </row>
    <row r="60" spans="2:16" ht="16.5" thickBot="1">
      <c r="B60" s="658"/>
      <c r="C60" s="152" t="s">
        <v>62</v>
      </c>
      <c r="D60" s="153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4">
        <v>0</v>
      </c>
      <c r="P60" s="402">
        <f t="shared" si="4"/>
        <v>0</v>
      </c>
    </row>
    <row r="61" spans="2:16" ht="17.25" thickBot="1" thickTop="1">
      <c r="B61" s="129"/>
      <c r="C61" s="157"/>
      <c r="D61" s="130">
        <f>SUM(D40:D60)</f>
        <v>4824</v>
      </c>
      <c r="E61" s="131">
        <f aca="true" t="shared" si="5" ref="E61:O61">SUM(E40:E60)</f>
        <v>4587</v>
      </c>
      <c r="F61" s="131">
        <f t="shared" si="5"/>
        <v>3461</v>
      </c>
      <c r="G61" s="131">
        <f t="shared" si="5"/>
        <v>4647</v>
      </c>
      <c r="H61" s="131">
        <f t="shared" si="5"/>
        <v>4211</v>
      </c>
      <c r="I61" s="131">
        <f t="shared" si="5"/>
        <v>4186</v>
      </c>
      <c r="J61" s="131">
        <f t="shared" si="5"/>
        <v>2919</v>
      </c>
      <c r="K61" s="131">
        <f t="shared" si="5"/>
        <v>2414</v>
      </c>
      <c r="L61" s="131">
        <f t="shared" si="5"/>
        <v>4627</v>
      </c>
      <c r="M61" s="131">
        <f t="shared" si="5"/>
        <v>3382</v>
      </c>
      <c r="N61" s="131">
        <f t="shared" si="5"/>
        <v>3304</v>
      </c>
      <c r="O61" s="132">
        <f t="shared" si="5"/>
        <v>3302</v>
      </c>
      <c r="P61" s="135">
        <f>SUM(P40:P60)</f>
        <v>45864</v>
      </c>
    </row>
    <row r="62" spans="2:16" ht="16.5" thickBot="1" thickTop="1">
      <c r="B62" s="129"/>
      <c r="D62" s="137"/>
      <c r="E62" s="136"/>
      <c r="F62" s="138"/>
      <c r="G62" s="136"/>
      <c r="H62" s="136"/>
      <c r="I62" s="136"/>
      <c r="J62" s="136"/>
      <c r="K62" s="136"/>
      <c r="L62" s="136"/>
      <c r="M62" s="136"/>
      <c r="N62" s="136"/>
      <c r="O62" s="136"/>
      <c r="P62" s="136"/>
    </row>
    <row r="63" spans="2:16" ht="17.25" thickBot="1" thickTop="1">
      <c r="B63" s="129"/>
      <c r="D63" s="110">
        <f>+D19+D37+D61</f>
        <v>51789</v>
      </c>
      <c r="E63" s="111">
        <f aca="true" t="shared" si="6" ref="E63:O63">+E19+E37+E61</f>
        <v>59568</v>
      </c>
      <c r="F63" s="111">
        <f t="shared" si="6"/>
        <v>49931</v>
      </c>
      <c r="G63" s="111">
        <f t="shared" si="6"/>
        <v>46663</v>
      </c>
      <c r="H63" s="111">
        <f t="shared" si="6"/>
        <v>56280</v>
      </c>
      <c r="I63" s="111">
        <f t="shared" si="6"/>
        <v>41129</v>
      </c>
      <c r="J63" s="111">
        <f t="shared" si="6"/>
        <v>41084</v>
      </c>
      <c r="K63" s="111">
        <f t="shared" si="6"/>
        <v>33229</v>
      </c>
      <c r="L63" s="111">
        <f t="shared" si="6"/>
        <v>32317</v>
      </c>
      <c r="M63" s="111">
        <f t="shared" si="6"/>
        <v>37810</v>
      </c>
      <c r="N63" s="111">
        <f t="shared" si="6"/>
        <v>33616</v>
      </c>
      <c r="O63" s="112">
        <f t="shared" si="6"/>
        <v>38238</v>
      </c>
      <c r="P63" s="158">
        <f>SUM(D63:O63)</f>
        <v>521654</v>
      </c>
    </row>
    <row r="64" ht="13.5" thickTop="1"/>
    <row r="86" spans="2:5" ht="18">
      <c r="B86" s="688" t="s">
        <v>159</v>
      </c>
      <c r="C86" s="689"/>
      <c r="D86" s="689"/>
      <c r="E86" s="690"/>
    </row>
    <row r="87" ht="13.5" thickBot="1"/>
    <row r="88" spans="2:15" ht="17.25" thickBot="1" thickTop="1">
      <c r="B88" s="76"/>
      <c r="C88" s="77"/>
      <c r="D88" s="78" t="s">
        <v>146</v>
      </c>
      <c r="E88" s="79" t="s">
        <v>147</v>
      </c>
      <c r="F88" s="79" t="s">
        <v>148</v>
      </c>
      <c r="G88" s="79" t="s">
        <v>149</v>
      </c>
      <c r="H88" s="79" t="s">
        <v>150</v>
      </c>
      <c r="I88" s="79" t="s">
        <v>151</v>
      </c>
      <c r="J88" s="79" t="s">
        <v>152</v>
      </c>
      <c r="K88" s="79" t="s">
        <v>141</v>
      </c>
      <c r="L88" s="79" t="s">
        <v>142</v>
      </c>
      <c r="M88" s="79" t="s">
        <v>143</v>
      </c>
      <c r="N88" s="79" t="s">
        <v>144</v>
      </c>
      <c r="O88" s="80" t="s">
        <v>145</v>
      </c>
    </row>
    <row r="89" spans="2:15" ht="17.25" thickBot="1" thickTop="1">
      <c r="B89" s="82" t="s">
        <v>65</v>
      </c>
      <c r="C89" s="147" t="s">
        <v>6</v>
      </c>
      <c r="D89" s="83" t="s">
        <v>153</v>
      </c>
      <c r="E89" s="84" t="s">
        <v>153</v>
      </c>
      <c r="F89" s="84" t="s">
        <v>153</v>
      </c>
      <c r="G89" s="84" t="s">
        <v>153</v>
      </c>
      <c r="H89" s="84" t="s">
        <v>153</v>
      </c>
      <c r="I89" s="84" t="s">
        <v>153</v>
      </c>
      <c r="J89" s="84" t="s">
        <v>153</v>
      </c>
      <c r="K89" s="84" t="s">
        <v>153</v>
      </c>
      <c r="L89" s="84" t="s">
        <v>153</v>
      </c>
      <c r="M89" s="84" t="s">
        <v>153</v>
      </c>
      <c r="N89" s="84" t="s">
        <v>153</v>
      </c>
      <c r="O89" s="85" t="s">
        <v>153</v>
      </c>
    </row>
    <row r="90" spans="2:15" ht="15.75" thickTop="1">
      <c r="B90" s="659" t="s">
        <v>12</v>
      </c>
      <c r="C90" s="148" t="s">
        <v>11</v>
      </c>
      <c r="D90" s="149">
        <f aca="true" t="shared" si="7" ref="D90:D97">ROUND(D9/4,0)</f>
        <v>1881</v>
      </c>
      <c r="E90" s="92">
        <f aca="true" t="shared" si="8" ref="E90:O90">ROUND(E9/4,0)</f>
        <v>1202</v>
      </c>
      <c r="F90" s="92">
        <f t="shared" si="8"/>
        <v>1529</v>
      </c>
      <c r="G90" s="92">
        <f t="shared" si="8"/>
        <v>1099</v>
      </c>
      <c r="H90" s="92">
        <f t="shared" si="8"/>
        <v>1587</v>
      </c>
      <c r="I90" s="92">
        <f t="shared" si="8"/>
        <v>1118</v>
      </c>
      <c r="J90" s="92">
        <f t="shared" si="8"/>
        <v>1368</v>
      </c>
      <c r="K90" s="92">
        <f t="shared" si="8"/>
        <v>1102</v>
      </c>
      <c r="L90" s="92">
        <f t="shared" si="8"/>
        <v>1291</v>
      </c>
      <c r="M90" s="92">
        <f t="shared" si="8"/>
        <v>1332</v>
      </c>
      <c r="N90" s="92">
        <f t="shared" si="8"/>
        <v>1230</v>
      </c>
      <c r="O90" s="90">
        <f t="shared" si="8"/>
        <v>1228</v>
      </c>
    </row>
    <row r="91" spans="2:15" ht="15">
      <c r="B91" s="650"/>
      <c r="C91" s="150" t="s">
        <v>13</v>
      </c>
      <c r="D91" s="151">
        <f t="shared" si="7"/>
        <v>3015</v>
      </c>
      <c r="E91" s="99">
        <f aca="true" t="shared" si="9" ref="E91:O91">ROUND(E10/4,0)</f>
        <v>3281</v>
      </c>
      <c r="F91" s="99">
        <f t="shared" si="9"/>
        <v>2025</v>
      </c>
      <c r="G91" s="99">
        <f t="shared" si="9"/>
        <v>0</v>
      </c>
      <c r="H91" s="99">
        <f t="shared" si="9"/>
        <v>1482</v>
      </c>
      <c r="I91" s="99">
        <f t="shared" si="9"/>
        <v>1989</v>
      </c>
      <c r="J91" s="99">
        <f t="shared" si="9"/>
        <v>1344</v>
      </c>
      <c r="K91" s="99">
        <f t="shared" si="9"/>
        <v>1084</v>
      </c>
      <c r="L91" s="99">
        <f t="shared" si="9"/>
        <v>336</v>
      </c>
      <c r="M91" s="99">
        <f t="shared" si="9"/>
        <v>1032</v>
      </c>
      <c r="N91" s="99">
        <f t="shared" si="9"/>
        <v>1177</v>
      </c>
      <c r="O91" s="97">
        <f t="shared" si="9"/>
        <v>1022</v>
      </c>
    </row>
    <row r="92" spans="2:15" ht="15">
      <c r="B92" s="650"/>
      <c r="C92" s="150" t="s">
        <v>14</v>
      </c>
      <c r="D92" s="151">
        <f t="shared" si="7"/>
        <v>1175</v>
      </c>
      <c r="E92" s="99">
        <f aca="true" t="shared" si="10" ref="E92:O92">ROUND(E11/4,0)</f>
        <v>2666</v>
      </c>
      <c r="F92" s="99">
        <f t="shared" si="10"/>
        <v>1135</v>
      </c>
      <c r="G92" s="99">
        <f t="shared" si="10"/>
        <v>1294</v>
      </c>
      <c r="H92" s="99">
        <f t="shared" si="10"/>
        <v>1331</v>
      </c>
      <c r="I92" s="99">
        <f t="shared" si="10"/>
        <v>1457</v>
      </c>
      <c r="J92" s="99">
        <f t="shared" si="10"/>
        <v>478</v>
      </c>
      <c r="K92" s="99">
        <f t="shared" si="10"/>
        <v>402</v>
      </c>
      <c r="L92" s="99">
        <f t="shared" si="10"/>
        <v>1077</v>
      </c>
      <c r="M92" s="99">
        <f t="shared" si="10"/>
        <v>303</v>
      </c>
      <c r="N92" s="99">
        <f t="shared" si="10"/>
        <v>297</v>
      </c>
      <c r="O92" s="97">
        <f t="shared" si="10"/>
        <v>1145</v>
      </c>
    </row>
    <row r="93" spans="2:15" ht="15">
      <c r="B93" s="650"/>
      <c r="C93" s="150" t="s">
        <v>15</v>
      </c>
      <c r="D93" s="151">
        <f t="shared" si="7"/>
        <v>348</v>
      </c>
      <c r="E93" s="99">
        <f aca="true" t="shared" si="11" ref="E93:O93">ROUND(E12/4,0)</f>
        <v>699</v>
      </c>
      <c r="F93" s="99">
        <f t="shared" si="11"/>
        <v>59</v>
      </c>
      <c r="G93" s="99">
        <f t="shared" si="11"/>
        <v>2101</v>
      </c>
      <c r="H93" s="99">
        <f t="shared" si="11"/>
        <v>2554</v>
      </c>
      <c r="I93" s="99">
        <f t="shared" si="11"/>
        <v>588</v>
      </c>
      <c r="J93" s="99">
        <f t="shared" si="11"/>
        <v>932</v>
      </c>
      <c r="K93" s="99">
        <f t="shared" si="11"/>
        <v>739</v>
      </c>
      <c r="L93" s="99">
        <f t="shared" si="11"/>
        <v>304</v>
      </c>
      <c r="M93" s="99">
        <f t="shared" si="11"/>
        <v>144</v>
      </c>
      <c r="N93" s="99">
        <f t="shared" si="11"/>
        <v>637</v>
      </c>
      <c r="O93" s="97">
        <f t="shared" si="11"/>
        <v>268</v>
      </c>
    </row>
    <row r="94" spans="2:15" ht="15">
      <c r="B94" s="650"/>
      <c r="C94" s="150" t="s">
        <v>16</v>
      </c>
      <c r="D94" s="151">
        <f t="shared" si="7"/>
        <v>432</v>
      </c>
      <c r="E94" s="99">
        <f aca="true" t="shared" si="12" ref="E94:O94">ROUND(E13/4,0)</f>
        <v>1301</v>
      </c>
      <c r="F94" s="99">
        <f t="shared" si="12"/>
        <v>513</v>
      </c>
      <c r="G94" s="99">
        <f t="shared" si="12"/>
        <v>752</v>
      </c>
      <c r="H94" s="99">
        <f t="shared" si="12"/>
        <v>456</v>
      </c>
      <c r="I94" s="99">
        <f t="shared" si="12"/>
        <v>461</v>
      </c>
      <c r="J94" s="99">
        <f t="shared" si="12"/>
        <v>455</v>
      </c>
      <c r="K94" s="99">
        <f t="shared" si="12"/>
        <v>376</v>
      </c>
      <c r="L94" s="99">
        <f t="shared" si="12"/>
        <v>357</v>
      </c>
      <c r="M94" s="99">
        <f t="shared" si="12"/>
        <v>1119</v>
      </c>
      <c r="N94" s="99">
        <f t="shared" si="12"/>
        <v>600</v>
      </c>
      <c r="O94" s="97">
        <f t="shared" si="12"/>
        <v>1143</v>
      </c>
    </row>
    <row r="95" spans="2:15" ht="15">
      <c r="B95" s="650"/>
      <c r="C95" s="150" t="s">
        <v>17</v>
      </c>
      <c r="D95" s="151">
        <f t="shared" si="7"/>
        <v>479</v>
      </c>
      <c r="E95" s="99">
        <f aca="true" t="shared" si="13" ref="E95:O95">ROUND(E14/4,0)</f>
        <v>560</v>
      </c>
      <c r="F95" s="99">
        <f t="shared" si="13"/>
        <v>341</v>
      </c>
      <c r="G95" s="99">
        <f t="shared" si="13"/>
        <v>697</v>
      </c>
      <c r="H95" s="99">
        <f t="shared" si="13"/>
        <v>564</v>
      </c>
      <c r="I95" s="99">
        <f t="shared" si="13"/>
        <v>752</v>
      </c>
      <c r="J95" s="99">
        <f t="shared" si="13"/>
        <v>688</v>
      </c>
      <c r="K95" s="99">
        <f t="shared" si="13"/>
        <v>547</v>
      </c>
      <c r="L95" s="99">
        <f t="shared" si="13"/>
        <v>613</v>
      </c>
      <c r="M95" s="99">
        <f t="shared" si="13"/>
        <v>627</v>
      </c>
      <c r="N95" s="99">
        <f t="shared" si="13"/>
        <v>54</v>
      </c>
      <c r="O95" s="97">
        <f t="shared" si="13"/>
        <v>537</v>
      </c>
    </row>
    <row r="96" spans="2:15" ht="15">
      <c r="B96" s="650"/>
      <c r="C96" s="150" t="s">
        <v>19</v>
      </c>
      <c r="D96" s="151">
        <f t="shared" si="7"/>
        <v>566</v>
      </c>
      <c r="E96" s="99">
        <f aca="true" t="shared" si="14" ref="E96:O96">ROUND(E15/4,0)</f>
        <v>674</v>
      </c>
      <c r="F96" s="99">
        <f t="shared" si="14"/>
        <v>615</v>
      </c>
      <c r="G96" s="99">
        <f t="shared" si="14"/>
        <v>483</v>
      </c>
      <c r="H96" s="99">
        <f t="shared" si="14"/>
        <v>642</v>
      </c>
      <c r="I96" s="99">
        <f t="shared" si="14"/>
        <v>407</v>
      </c>
      <c r="J96" s="99">
        <f t="shared" si="14"/>
        <v>472</v>
      </c>
      <c r="K96" s="99">
        <f t="shared" si="14"/>
        <v>381</v>
      </c>
      <c r="L96" s="99">
        <f t="shared" si="14"/>
        <v>394</v>
      </c>
      <c r="M96" s="99">
        <f t="shared" si="14"/>
        <v>429</v>
      </c>
      <c r="N96" s="99">
        <f t="shared" si="14"/>
        <v>437</v>
      </c>
      <c r="O96" s="97">
        <f t="shared" si="14"/>
        <v>354</v>
      </c>
    </row>
    <row r="97" spans="2:15" ht="15">
      <c r="B97" s="650"/>
      <c r="C97" s="150" t="s">
        <v>20</v>
      </c>
      <c r="D97" s="151">
        <f t="shared" si="7"/>
        <v>1218</v>
      </c>
      <c r="E97" s="99">
        <f aca="true" t="shared" si="15" ref="E97:O97">ROUND(E16/4,0)</f>
        <v>198</v>
      </c>
      <c r="F97" s="99">
        <f t="shared" si="15"/>
        <v>696</v>
      </c>
      <c r="G97" s="99">
        <f t="shared" si="15"/>
        <v>0</v>
      </c>
      <c r="H97" s="99">
        <f t="shared" si="15"/>
        <v>154</v>
      </c>
      <c r="I97" s="99">
        <f t="shared" si="15"/>
        <v>0</v>
      </c>
      <c r="J97" s="99">
        <f t="shared" si="15"/>
        <v>639</v>
      </c>
      <c r="K97" s="99">
        <f t="shared" si="15"/>
        <v>505</v>
      </c>
      <c r="L97" s="99">
        <f t="shared" si="15"/>
        <v>145</v>
      </c>
      <c r="M97" s="99">
        <f t="shared" si="15"/>
        <v>724</v>
      </c>
      <c r="N97" s="99">
        <f t="shared" si="15"/>
        <v>568</v>
      </c>
      <c r="O97" s="97">
        <f t="shared" si="15"/>
        <v>484</v>
      </c>
    </row>
    <row r="98" spans="2:15" ht="15">
      <c r="B98" s="650"/>
      <c r="C98" s="150" t="s">
        <v>21</v>
      </c>
      <c r="D98" s="151">
        <f aca="true" t="shared" si="16" ref="D98:O98">ROUND(D17/4,0)</f>
        <v>381</v>
      </c>
      <c r="E98" s="99">
        <f t="shared" si="16"/>
        <v>427</v>
      </c>
      <c r="F98" s="99">
        <f t="shared" si="16"/>
        <v>1015</v>
      </c>
      <c r="G98" s="99">
        <f t="shared" si="16"/>
        <v>850</v>
      </c>
      <c r="H98" s="99">
        <f t="shared" si="16"/>
        <v>655</v>
      </c>
      <c r="I98" s="99">
        <f t="shared" si="16"/>
        <v>402</v>
      </c>
      <c r="J98" s="99">
        <f t="shared" si="16"/>
        <v>523</v>
      </c>
      <c r="K98" s="99">
        <f t="shared" si="16"/>
        <v>420</v>
      </c>
      <c r="L98" s="99">
        <f t="shared" si="16"/>
        <v>346</v>
      </c>
      <c r="M98" s="99">
        <f t="shared" si="16"/>
        <v>455</v>
      </c>
      <c r="N98" s="99">
        <f t="shared" si="16"/>
        <v>405</v>
      </c>
      <c r="O98" s="97">
        <f t="shared" si="16"/>
        <v>171</v>
      </c>
    </row>
    <row r="99" spans="2:15" ht="15.75" thickBot="1">
      <c r="B99" s="651"/>
      <c r="C99" s="152" t="s">
        <v>22</v>
      </c>
      <c r="D99" s="153">
        <f aca="true" t="shared" si="17" ref="D99:O99">ROUND(D18/4,0)</f>
        <v>338</v>
      </c>
      <c r="E99" s="106">
        <f t="shared" si="17"/>
        <v>378</v>
      </c>
      <c r="F99" s="106">
        <f t="shared" si="17"/>
        <v>900</v>
      </c>
      <c r="G99" s="106">
        <f t="shared" si="17"/>
        <v>753</v>
      </c>
      <c r="H99" s="106">
        <f t="shared" si="17"/>
        <v>581</v>
      </c>
      <c r="I99" s="106">
        <f t="shared" si="17"/>
        <v>356</v>
      </c>
      <c r="J99" s="106">
        <f t="shared" si="17"/>
        <v>464</v>
      </c>
      <c r="K99" s="106">
        <f t="shared" si="17"/>
        <v>372</v>
      </c>
      <c r="L99" s="106">
        <f t="shared" si="17"/>
        <v>307</v>
      </c>
      <c r="M99" s="106">
        <f t="shared" si="17"/>
        <v>403</v>
      </c>
      <c r="N99" s="106">
        <f t="shared" si="17"/>
        <v>359</v>
      </c>
      <c r="O99" s="104">
        <f t="shared" si="17"/>
        <v>152</v>
      </c>
    </row>
    <row r="100" spans="2:15" ht="16.5" thickBot="1" thickTop="1">
      <c r="B100" s="108"/>
      <c r="C100" s="154"/>
      <c r="D100" s="110">
        <f>SUM(D90:D99)</f>
        <v>9833</v>
      </c>
      <c r="E100" s="111">
        <f aca="true" t="shared" si="18" ref="E100:O100">SUM(E90:E99)</f>
        <v>11386</v>
      </c>
      <c r="F100" s="111">
        <f t="shared" si="18"/>
        <v>8828</v>
      </c>
      <c r="G100" s="111">
        <f t="shared" si="18"/>
        <v>8029</v>
      </c>
      <c r="H100" s="111">
        <f t="shared" si="18"/>
        <v>10006</v>
      </c>
      <c r="I100" s="111">
        <f t="shared" si="18"/>
        <v>7530</v>
      </c>
      <c r="J100" s="111">
        <f t="shared" si="18"/>
        <v>7363</v>
      </c>
      <c r="K100" s="111">
        <f t="shared" si="18"/>
        <v>5928</v>
      </c>
      <c r="L100" s="111">
        <f t="shared" si="18"/>
        <v>5170</v>
      </c>
      <c r="M100" s="111">
        <f t="shared" si="18"/>
        <v>6568</v>
      </c>
      <c r="N100" s="111">
        <f t="shared" si="18"/>
        <v>5764</v>
      </c>
      <c r="O100" s="112">
        <f t="shared" si="18"/>
        <v>6504</v>
      </c>
    </row>
    <row r="101" spans="2:15" ht="15.75" thickTop="1">
      <c r="B101" s="108"/>
      <c r="C101" s="121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</row>
    <row r="102" spans="2:15" ht="15">
      <c r="B102" s="108"/>
      <c r="C102" s="121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</row>
    <row r="103" spans="4:15" ht="13.5" thickBot="1"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</row>
    <row r="104" spans="2:15" ht="15.75" thickTop="1">
      <c r="B104" s="656" t="s">
        <v>24</v>
      </c>
      <c r="C104" s="87" t="s">
        <v>23</v>
      </c>
      <c r="D104" s="149">
        <f aca="true" t="shared" si="19" ref="D104:D116">ROUND(D22/4,0)</f>
        <v>340</v>
      </c>
      <c r="E104" s="92">
        <f aca="true" t="shared" si="20" ref="E104:O104">ROUND(E22/4,0)</f>
        <v>297</v>
      </c>
      <c r="F104" s="92">
        <f t="shared" si="20"/>
        <v>497</v>
      </c>
      <c r="G104" s="92">
        <f t="shared" si="20"/>
        <v>240</v>
      </c>
      <c r="H104" s="92">
        <f t="shared" si="20"/>
        <v>893</v>
      </c>
      <c r="I104" s="92">
        <f t="shared" si="20"/>
        <v>411</v>
      </c>
      <c r="J104" s="92">
        <f t="shared" si="20"/>
        <v>365</v>
      </c>
      <c r="K104" s="92">
        <f t="shared" si="20"/>
        <v>296</v>
      </c>
      <c r="L104" s="92">
        <f t="shared" si="20"/>
        <v>234</v>
      </c>
      <c r="M104" s="92">
        <f t="shared" si="20"/>
        <v>338</v>
      </c>
      <c r="N104" s="92">
        <f t="shared" si="20"/>
        <v>313</v>
      </c>
      <c r="O104" s="90">
        <f t="shared" si="20"/>
        <v>272</v>
      </c>
    </row>
    <row r="105" spans="2:15" ht="15">
      <c r="B105" s="657"/>
      <c r="C105" s="94" t="s">
        <v>25</v>
      </c>
      <c r="D105" s="151">
        <f t="shared" si="19"/>
        <v>202</v>
      </c>
      <c r="E105" s="99">
        <f aca="true" t="shared" si="21" ref="E105:O105">ROUND(E23/4,0)</f>
        <v>127</v>
      </c>
      <c r="F105" s="99">
        <f t="shared" si="21"/>
        <v>154</v>
      </c>
      <c r="G105" s="99">
        <f t="shared" si="21"/>
        <v>136</v>
      </c>
      <c r="H105" s="99">
        <f t="shared" si="21"/>
        <v>268</v>
      </c>
      <c r="I105" s="99">
        <f t="shared" si="21"/>
        <v>155</v>
      </c>
      <c r="J105" s="99">
        <f t="shared" si="21"/>
        <v>160</v>
      </c>
      <c r="K105" s="99">
        <f t="shared" si="21"/>
        <v>130</v>
      </c>
      <c r="L105" s="99">
        <f t="shared" si="21"/>
        <v>161</v>
      </c>
      <c r="M105" s="99">
        <f t="shared" si="21"/>
        <v>163</v>
      </c>
      <c r="N105" s="99">
        <f t="shared" si="21"/>
        <v>148</v>
      </c>
      <c r="O105" s="97">
        <f t="shared" si="21"/>
        <v>156</v>
      </c>
    </row>
    <row r="106" spans="2:15" ht="15">
      <c r="B106" s="657"/>
      <c r="C106" s="94" t="s">
        <v>26</v>
      </c>
      <c r="D106" s="151">
        <f t="shared" si="19"/>
        <v>203</v>
      </c>
      <c r="E106" s="99">
        <f aca="true" t="shared" si="22" ref="E106:O106">ROUND(E24/4,0)</f>
        <v>163</v>
      </c>
      <c r="F106" s="99">
        <f t="shared" si="22"/>
        <v>196</v>
      </c>
      <c r="G106" s="99">
        <f t="shared" si="22"/>
        <v>207</v>
      </c>
      <c r="H106" s="99">
        <f t="shared" si="22"/>
        <v>179</v>
      </c>
      <c r="I106" s="99">
        <f t="shared" si="22"/>
        <v>159</v>
      </c>
      <c r="J106" s="99">
        <f t="shared" si="22"/>
        <v>173</v>
      </c>
      <c r="K106" s="99">
        <f t="shared" si="22"/>
        <v>140</v>
      </c>
      <c r="L106" s="99">
        <f t="shared" si="22"/>
        <v>142</v>
      </c>
      <c r="M106" s="99">
        <f t="shared" si="22"/>
        <v>177</v>
      </c>
      <c r="N106" s="99">
        <f t="shared" si="22"/>
        <v>161</v>
      </c>
      <c r="O106" s="97">
        <f t="shared" si="22"/>
        <v>144</v>
      </c>
    </row>
    <row r="107" spans="2:15" ht="15">
      <c r="B107" s="657"/>
      <c r="C107" s="94" t="s">
        <v>27</v>
      </c>
      <c r="D107" s="151">
        <f t="shared" si="19"/>
        <v>0</v>
      </c>
      <c r="E107" s="99">
        <f aca="true" t="shared" si="23" ref="E107:O107">ROUND(E25/4,0)</f>
        <v>51</v>
      </c>
      <c r="F107" s="99">
        <f t="shared" si="23"/>
        <v>0</v>
      </c>
      <c r="G107" s="99">
        <f t="shared" si="23"/>
        <v>0</v>
      </c>
      <c r="H107" s="99">
        <f t="shared" si="23"/>
        <v>98</v>
      </c>
      <c r="I107" s="99">
        <f t="shared" si="23"/>
        <v>81</v>
      </c>
      <c r="J107" s="99">
        <f t="shared" si="23"/>
        <v>332</v>
      </c>
      <c r="K107" s="99">
        <f t="shared" si="23"/>
        <v>254</v>
      </c>
      <c r="L107" s="99">
        <f t="shared" si="23"/>
        <v>0</v>
      </c>
      <c r="M107" s="99">
        <f t="shared" si="23"/>
        <v>249</v>
      </c>
      <c r="N107" s="99">
        <f t="shared" si="23"/>
        <v>200</v>
      </c>
      <c r="O107" s="97">
        <f t="shared" si="23"/>
        <v>782</v>
      </c>
    </row>
    <row r="108" spans="2:15" ht="15">
      <c r="B108" s="657"/>
      <c r="C108" s="94" t="s">
        <v>28</v>
      </c>
      <c r="D108" s="151">
        <f t="shared" si="19"/>
        <v>66</v>
      </c>
      <c r="E108" s="99">
        <f aca="true" t="shared" si="24" ref="E108:O108">ROUND(E26/4,0)</f>
        <v>149</v>
      </c>
      <c r="F108" s="99">
        <f t="shared" si="24"/>
        <v>168</v>
      </c>
      <c r="G108" s="99">
        <f t="shared" si="24"/>
        <v>158</v>
      </c>
      <c r="H108" s="99">
        <f t="shared" si="24"/>
        <v>121</v>
      </c>
      <c r="I108" s="99">
        <f t="shared" si="24"/>
        <v>82</v>
      </c>
      <c r="J108" s="99">
        <f t="shared" si="24"/>
        <v>109</v>
      </c>
      <c r="K108" s="99">
        <f t="shared" si="24"/>
        <v>88</v>
      </c>
      <c r="L108" s="99">
        <f t="shared" si="24"/>
        <v>108</v>
      </c>
      <c r="M108" s="99">
        <f t="shared" si="24"/>
        <v>94</v>
      </c>
      <c r="N108" s="99">
        <f t="shared" si="24"/>
        <v>89</v>
      </c>
      <c r="O108" s="97">
        <f t="shared" si="24"/>
        <v>73</v>
      </c>
    </row>
    <row r="109" spans="2:15" ht="15">
      <c r="B109" s="657"/>
      <c r="C109" s="94" t="s">
        <v>29</v>
      </c>
      <c r="D109" s="151">
        <f t="shared" si="19"/>
        <v>198</v>
      </c>
      <c r="E109" s="99">
        <f aca="true" t="shared" si="25" ref="E109:O109">ROUND(E27/4,0)</f>
        <v>268</v>
      </c>
      <c r="F109" s="99">
        <f t="shared" si="25"/>
        <v>148</v>
      </c>
      <c r="G109" s="99">
        <f t="shared" si="25"/>
        <v>435</v>
      </c>
      <c r="H109" s="99">
        <f t="shared" si="25"/>
        <v>258</v>
      </c>
      <c r="I109" s="99">
        <f t="shared" si="25"/>
        <v>0</v>
      </c>
      <c r="J109" s="99">
        <f t="shared" si="25"/>
        <v>138</v>
      </c>
      <c r="K109" s="99">
        <f t="shared" si="25"/>
        <v>114</v>
      </c>
      <c r="L109" s="99">
        <f t="shared" si="25"/>
        <v>251</v>
      </c>
      <c r="M109" s="99">
        <f t="shared" si="25"/>
        <v>140</v>
      </c>
      <c r="N109" s="99">
        <f t="shared" si="25"/>
        <v>110</v>
      </c>
      <c r="O109" s="97">
        <f t="shared" si="25"/>
        <v>136</v>
      </c>
    </row>
    <row r="110" spans="2:15" ht="15">
      <c r="B110" s="657"/>
      <c r="C110" s="94" t="s">
        <v>30</v>
      </c>
      <c r="D110" s="151">
        <f t="shared" si="19"/>
        <v>199</v>
      </c>
      <c r="E110" s="99">
        <f aca="true" t="shared" si="26" ref="E110:O110">ROUND(E28/4,0)</f>
        <v>216</v>
      </c>
      <c r="F110" s="99">
        <f t="shared" si="26"/>
        <v>188</v>
      </c>
      <c r="G110" s="99">
        <f t="shared" si="26"/>
        <v>173</v>
      </c>
      <c r="H110" s="99">
        <f t="shared" si="26"/>
        <v>137</v>
      </c>
      <c r="I110" s="99">
        <f t="shared" si="26"/>
        <v>147</v>
      </c>
      <c r="J110" s="99">
        <f t="shared" si="26"/>
        <v>129</v>
      </c>
      <c r="K110" s="99">
        <f t="shared" si="26"/>
        <v>105</v>
      </c>
      <c r="L110" s="99">
        <f t="shared" si="26"/>
        <v>217</v>
      </c>
      <c r="M110" s="99">
        <f t="shared" si="26"/>
        <v>117</v>
      </c>
      <c r="N110" s="99">
        <f t="shared" si="26"/>
        <v>195</v>
      </c>
      <c r="O110" s="97">
        <f t="shared" si="26"/>
        <v>43</v>
      </c>
    </row>
    <row r="111" spans="2:15" ht="15">
      <c r="B111" s="657"/>
      <c r="C111" s="94" t="s">
        <v>31</v>
      </c>
      <c r="D111" s="151">
        <f t="shared" si="19"/>
        <v>148</v>
      </c>
      <c r="E111" s="99">
        <f aca="true" t="shared" si="27" ref="E111:O111">ROUND(E29/4,0)</f>
        <v>126</v>
      </c>
      <c r="F111" s="99">
        <f t="shared" si="27"/>
        <v>292</v>
      </c>
      <c r="G111" s="99">
        <f t="shared" si="27"/>
        <v>174</v>
      </c>
      <c r="H111" s="99">
        <f t="shared" si="27"/>
        <v>135</v>
      </c>
      <c r="I111" s="99">
        <f t="shared" si="27"/>
        <v>48</v>
      </c>
      <c r="J111" s="99">
        <f t="shared" si="27"/>
        <v>169</v>
      </c>
      <c r="K111" s="99">
        <f t="shared" si="27"/>
        <v>135</v>
      </c>
      <c r="L111" s="99">
        <f t="shared" si="27"/>
        <v>186</v>
      </c>
      <c r="M111" s="99">
        <f t="shared" si="27"/>
        <v>263</v>
      </c>
      <c r="N111" s="99">
        <f t="shared" si="27"/>
        <v>98</v>
      </c>
      <c r="O111" s="97">
        <f t="shared" si="27"/>
        <v>75</v>
      </c>
    </row>
    <row r="112" spans="2:15" ht="15">
      <c r="B112" s="657"/>
      <c r="C112" s="94" t="s">
        <v>32</v>
      </c>
      <c r="D112" s="151">
        <f t="shared" si="19"/>
        <v>0</v>
      </c>
      <c r="E112" s="99">
        <f aca="true" t="shared" si="28" ref="E112:O112">ROUND(E30/4,0)</f>
        <v>67</v>
      </c>
      <c r="F112" s="99">
        <f t="shared" si="28"/>
        <v>594</v>
      </c>
      <c r="G112" s="99">
        <f t="shared" si="28"/>
        <v>59</v>
      </c>
      <c r="H112" s="99">
        <f t="shared" si="28"/>
        <v>189</v>
      </c>
      <c r="I112" s="99">
        <f t="shared" si="28"/>
        <v>8</v>
      </c>
      <c r="J112" s="99">
        <f t="shared" si="28"/>
        <v>227</v>
      </c>
      <c r="K112" s="99">
        <f t="shared" si="28"/>
        <v>171</v>
      </c>
      <c r="L112" s="99">
        <f t="shared" si="28"/>
        <v>0</v>
      </c>
      <c r="M112" s="99">
        <f t="shared" si="28"/>
        <v>80</v>
      </c>
      <c r="N112" s="99">
        <f t="shared" si="28"/>
        <v>99</v>
      </c>
      <c r="O112" s="97">
        <f t="shared" si="28"/>
        <v>25</v>
      </c>
    </row>
    <row r="113" spans="2:15" ht="15">
      <c r="B113" s="657"/>
      <c r="C113" s="94" t="s">
        <v>34</v>
      </c>
      <c r="D113" s="151">
        <f t="shared" si="19"/>
        <v>89</v>
      </c>
      <c r="E113" s="99">
        <f aca="true" t="shared" si="29" ref="E113:O113">ROUND(E31/4,0)</f>
        <v>166</v>
      </c>
      <c r="F113" s="99">
        <f t="shared" si="29"/>
        <v>104</v>
      </c>
      <c r="G113" s="99">
        <f t="shared" si="29"/>
        <v>171</v>
      </c>
      <c r="H113" s="99">
        <f t="shared" si="29"/>
        <v>141</v>
      </c>
      <c r="I113" s="99">
        <f t="shared" si="29"/>
        <v>151</v>
      </c>
      <c r="J113" s="99">
        <f t="shared" si="29"/>
        <v>58</v>
      </c>
      <c r="K113" s="99">
        <f t="shared" si="29"/>
        <v>48</v>
      </c>
      <c r="L113" s="99">
        <f t="shared" si="29"/>
        <v>100</v>
      </c>
      <c r="M113" s="99">
        <f t="shared" si="29"/>
        <v>50</v>
      </c>
      <c r="N113" s="99">
        <f t="shared" si="29"/>
        <v>55</v>
      </c>
      <c r="O113" s="97">
        <f t="shared" si="29"/>
        <v>41</v>
      </c>
    </row>
    <row r="114" spans="2:15" ht="15">
      <c r="B114" s="657"/>
      <c r="C114" s="94" t="s">
        <v>35</v>
      </c>
      <c r="D114" s="151">
        <f t="shared" si="19"/>
        <v>166</v>
      </c>
      <c r="E114" s="99">
        <f aca="true" t="shared" si="30" ref="E114:O114">ROUND(E32/4,0)</f>
        <v>239</v>
      </c>
      <c r="F114" s="99">
        <f t="shared" si="30"/>
        <v>28</v>
      </c>
      <c r="G114" s="99">
        <f t="shared" si="30"/>
        <v>170</v>
      </c>
      <c r="H114" s="99">
        <f t="shared" si="30"/>
        <v>128</v>
      </c>
      <c r="I114" s="99">
        <f t="shared" si="30"/>
        <v>68</v>
      </c>
      <c r="J114" s="99">
        <f t="shared" si="30"/>
        <v>33</v>
      </c>
      <c r="K114" s="99">
        <f t="shared" si="30"/>
        <v>38</v>
      </c>
      <c r="L114" s="99">
        <f t="shared" si="30"/>
        <v>6</v>
      </c>
      <c r="M114" s="99">
        <f t="shared" si="30"/>
        <v>102</v>
      </c>
      <c r="N114" s="99">
        <f t="shared" si="30"/>
        <v>61</v>
      </c>
      <c r="O114" s="97">
        <f t="shared" si="30"/>
        <v>124</v>
      </c>
    </row>
    <row r="115" spans="2:15" ht="15">
      <c r="B115" s="657"/>
      <c r="C115" s="94" t="s">
        <v>36</v>
      </c>
      <c r="D115" s="151">
        <f t="shared" si="19"/>
        <v>81</v>
      </c>
      <c r="E115" s="99">
        <f aca="true" t="shared" si="31" ref="E115:O115">ROUND(E33/4,0)</f>
        <v>73</v>
      </c>
      <c r="F115" s="99">
        <f t="shared" si="31"/>
        <v>110</v>
      </c>
      <c r="G115" s="99">
        <f t="shared" si="31"/>
        <v>102</v>
      </c>
      <c r="H115" s="99">
        <f t="shared" si="31"/>
        <v>65</v>
      </c>
      <c r="I115" s="99">
        <f t="shared" si="31"/>
        <v>95</v>
      </c>
      <c r="J115" s="99">
        <f t="shared" si="31"/>
        <v>93</v>
      </c>
      <c r="K115" s="99">
        <f t="shared" si="31"/>
        <v>75</v>
      </c>
      <c r="L115" s="99">
        <f t="shared" si="31"/>
        <v>68</v>
      </c>
      <c r="M115" s="99">
        <f t="shared" si="31"/>
        <v>86</v>
      </c>
      <c r="N115" s="99">
        <f t="shared" si="31"/>
        <v>85</v>
      </c>
      <c r="O115" s="97">
        <f t="shared" si="31"/>
        <v>81</v>
      </c>
    </row>
    <row r="116" spans="2:15" ht="15">
      <c r="B116" s="657"/>
      <c r="C116" s="94" t="s">
        <v>37</v>
      </c>
      <c r="D116" s="151">
        <f t="shared" si="19"/>
        <v>45</v>
      </c>
      <c r="E116" s="99">
        <f aca="true" t="shared" si="32" ref="E116:O116">ROUND(E34/4,0)</f>
        <v>47</v>
      </c>
      <c r="F116" s="99">
        <f t="shared" si="32"/>
        <v>67</v>
      </c>
      <c r="G116" s="99">
        <f t="shared" si="32"/>
        <v>49</v>
      </c>
      <c r="H116" s="99">
        <f t="shared" si="32"/>
        <v>199</v>
      </c>
      <c r="I116" s="99">
        <f t="shared" si="32"/>
        <v>59</v>
      </c>
      <c r="J116" s="99">
        <f t="shared" si="32"/>
        <v>48</v>
      </c>
      <c r="K116" s="99">
        <f t="shared" si="32"/>
        <v>39</v>
      </c>
      <c r="L116" s="99">
        <f t="shared" si="32"/>
        <v>37</v>
      </c>
      <c r="M116" s="99">
        <f t="shared" si="32"/>
        <v>44</v>
      </c>
      <c r="N116" s="99">
        <f t="shared" si="32"/>
        <v>43</v>
      </c>
      <c r="O116" s="97">
        <f t="shared" si="32"/>
        <v>29</v>
      </c>
    </row>
    <row r="117" spans="2:15" ht="15">
      <c r="B117" s="657"/>
      <c r="C117" s="94" t="s">
        <v>38</v>
      </c>
      <c r="D117" s="151">
        <f aca="true" t="shared" si="33" ref="D117:O117">ROUND(D35/4,0)</f>
        <v>69</v>
      </c>
      <c r="E117" s="99">
        <f t="shared" si="33"/>
        <v>200</v>
      </c>
      <c r="F117" s="99">
        <f t="shared" si="33"/>
        <v>151</v>
      </c>
      <c r="G117" s="99">
        <f t="shared" si="33"/>
        <v>222</v>
      </c>
      <c r="H117" s="99">
        <f t="shared" si="33"/>
        <v>80</v>
      </c>
      <c r="I117" s="99">
        <f t="shared" si="33"/>
        <v>109</v>
      </c>
      <c r="J117" s="99">
        <f t="shared" si="33"/>
        <v>85</v>
      </c>
      <c r="K117" s="99">
        <f t="shared" si="33"/>
        <v>93</v>
      </c>
      <c r="L117" s="99">
        <f t="shared" si="33"/>
        <v>112</v>
      </c>
      <c r="M117" s="99">
        <f t="shared" si="33"/>
        <v>64</v>
      </c>
      <c r="N117" s="99">
        <f t="shared" si="33"/>
        <v>63</v>
      </c>
      <c r="O117" s="97">
        <f t="shared" si="33"/>
        <v>94</v>
      </c>
    </row>
    <row r="118" spans="2:15" ht="15.75" thickBot="1">
      <c r="B118" s="658"/>
      <c r="C118" s="94" t="s">
        <v>39</v>
      </c>
      <c r="D118" s="153">
        <f aca="true" t="shared" si="34" ref="D118:O118">ROUND(D36/4,0)</f>
        <v>106</v>
      </c>
      <c r="E118" s="106">
        <f t="shared" si="34"/>
        <v>176</v>
      </c>
      <c r="F118" s="106">
        <f t="shared" si="34"/>
        <v>94</v>
      </c>
      <c r="G118" s="106">
        <f t="shared" si="34"/>
        <v>180</v>
      </c>
      <c r="H118" s="106">
        <f t="shared" si="34"/>
        <v>123</v>
      </c>
      <c r="I118" s="106">
        <f t="shared" si="34"/>
        <v>136</v>
      </c>
      <c r="J118" s="106">
        <f t="shared" si="34"/>
        <v>62</v>
      </c>
      <c r="K118" s="106">
        <f t="shared" si="34"/>
        <v>52</v>
      </c>
      <c r="L118" s="106">
        <f t="shared" si="34"/>
        <v>133</v>
      </c>
      <c r="M118" s="106">
        <f t="shared" si="34"/>
        <v>74</v>
      </c>
      <c r="N118" s="106">
        <f t="shared" si="34"/>
        <v>97</v>
      </c>
      <c r="O118" s="104">
        <f t="shared" si="34"/>
        <v>160</v>
      </c>
    </row>
    <row r="119" spans="2:15" ht="16.5" thickBot="1" thickTop="1">
      <c r="B119" s="108"/>
      <c r="C119" s="128"/>
      <c r="D119" s="110">
        <f>SUM(D104:D118)</f>
        <v>1912</v>
      </c>
      <c r="E119" s="111">
        <f aca="true" t="shared" si="35" ref="E119:O119">SUM(E104:E118)</f>
        <v>2365</v>
      </c>
      <c r="F119" s="111">
        <f t="shared" si="35"/>
        <v>2791</v>
      </c>
      <c r="G119" s="111">
        <f t="shared" si="35"/>
        <v>2476</v>
      </c>
      <c r="H119" s="111">
        <f t="shared" si="35"/>
        <v>3014</v>
      </c>
      <c r="I119" s="111">
        <f t="shared" si="35"/>
        <v>1709</v>
      </c>
      <c r="J119" s="111">
        <f t="shared" si="35"/>
        <v>2181</v>
      </c>
      <c r="K119" s="111">
        <f t="shared" si="35"/>
        <v>1778</v>
      </c>
      <c r="L119" s="111">
        <f t="shared" si="35"/>
        <v>1755</v>
      </c>
      <c r="M119" s="111">
        <f t="shared" si="35"/>
        <v>2041</v>
      </c>
      <c r="N119" s="111">
        <f t="shared" si="35"/>
        <v>1817</v>
      </c>
      <c r="O119" s="112">
        <f t="shared" si="35"/>
        <v>2235</v>
      </c>
    </row>
    <row r="120" spans="4:15" ht="13.5" thickTop="1"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</row>
    <row r="121" spans="4:15" ht="12.75"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</row>
    <row r="122" spans="4:15" ht="12.75"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</row>
    <row r="123" spans="4:15" ht="12.75"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</row>
    <row r="124" spans="4:15" ht="12.75"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</row>
    <row r="125" spans="4:15" ht="12.75"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</row>
    <row r="126" spans="4:15" ht="13.5" thickBot="1"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</row>
    <row r="127" spans="2:15" ht="15.75" thickTop="1">
      <c r="B127" s="656" t="s">
        <v>41</v>
      </c>
      <c r="C127" s="148" t="s">
        <v>40</v>
      </c>
      <c r="D127" s="149">
        <f aca="true" t="shared" si="36" ref="D127:D145">ROUND(D40/4,0)</f>
        <v>103</v>
      </c>
      <c r="E127" s="92">
        <f aca="true" t="shared" si="37" ref="E127:O127">ROUND(E40/4,0)</f>
        <v>111</v>
      </c>
      <c r="F127" s="92">
        <f t="shared" si="37"/>
        <v>47</v>
      </c>
      <c r="G127" s="92">
        <f t="shared" si="37"/>
        <v>63</v>
      </c>
      <c r="H127" s="92">
        <f t="shared" si="37"/>
        <v>58</v>
      </c>
      <c r="I127" s="92">
        <f t="shared" si="37"/>
        <v>94</v>
      </c>
      <c r="J127" s="92">
        <f t="shared" si="37"/>
        <v>39</v>
      </c>
      <c r="K127" s="92">
        <f t="shared" si="37"/>
        <v>32</v>
      </c>
      <c r="L127" s="92">
        <f t="shared" si="37"/>
        <v>44</v>
      </c>
      <c r="M127" s="92">
        <f t="shared" si="37"/>
        <v>55</v>
      </c>
      <c r="N127" s="92">
        <f t="shared" si="37"/>
        <v>65</v>
      </c>
      <c r="O127" s="90">
        <f t="shared" si="37"/>
        <v>46</v>
      </c>
    </row>
    <row r="128" spans="2:15" ht="15">
      <c r="B128" s="657"/>
      <c r="C128" s="150" t="s">
        <v>42</v>
      </c>
      <c r="D128" s="151">
        <f t="shared" si="36"/>
        <v>201</v>
      </c>
      <c r="E128" s="99">
        <f aca="true" t="shared" si="38" ref="E128:O128">ROUND(E41/4,0)</f>
        <v>105</v>
      </c>
      <c r="F128" s="99">
        <f t="shared" si="38"/>
        <v>66</v>
      </c>
      <c r="G128" s="99">
        <f t="shared" si="38"/>
        <v>282</v>
      </c>
      <c r="H128" s="99">
        <f t="shared" si="38"/>
        <v>87</v>
      </c>
      <c r="I128" s="99">
        <f t="shared" si="38"/>
        <v>103</v>
      </c>
      <c r="J128" s="99">
        <f t="shared" si="38"/>
        <v>13</v>
      </c>
      <c r="K128" s="99">
        <f t="shared" si="38"/>
        <v>11</v>
      </c>
      <c r="L128" s="99">
        <f t="shared" si="38"/>
        <v>88</v>
      </c>
      <c r="M128" s="99">
        <f t="shared" si="38"/>
        <v>40</v>
      </c>
      <c r="N128" s="99">
        <f t="shared" si="38"/>
        <v>57</v>
      </c>
      <c r="O128" s="97">
        <f t="shared" si="38"/>
        <v>93</v>
      </c>
    </row>
    <row r="129" spans="2:15" ht="15">
      <c r="B129" s="657"/>
      <c r="C129" s="150" t="s">
        <v>43</v>
      </c>
      <c r="D129" s="151">
        <f t="shared" si="36"/>
        <v>157</v>
      </c>
      <c r="E129" s="99">
        <f aca="true" t="shared" si="39" ref="E129:O129">ROUND(E42/4,0)</f>
        <v>74</v>
      </c>
      <c r="F129" s="99">
        <f t="shared" si="39"/>
        <v>70</v>
      </c>
      <c r="G129" s="99">
        <f t="shared" si="39"/>
        <v>82</v>
      </c>
      <c r="H129" s="99">
        <f t="shared" si="39"/>
        <v>81</v>
      </c>
      <c r="I129" s="99">
        <f t="shared" si="39"/>
        <v>71</v>
      </c>
      <c r="J129" s="99">
        <f t="shared" si="39"/>
        <v>56</v>
      </c>
      <c r="K129" s="99">
        <f t="shared" si="39"/>
        <v>46</v>
      </c>
      <c r="L129" s="99">
        <f t="shared" si="39"/>
        <v>76</v>
      </c>
      <c r="M129" s="99">
        <f t="shared" si="39"/>
        <v>89</v>
      </c>
      <c r="N129" s="99">
        <f t="shared" si="39"/>
        <v>80</v>
      </c>
      <c r="O129" s="97">
        <f t="shared" si="39"/>
        <v>72</v>
      </c>
    </row>
    <row r="130" spans="2:15" ht="15">
      <c r="B130" s="657"/>
      <c r="C130" s="150" t="s">
        <v>44</v>
      </c>
      <c r="D130" s="151">
        <f t="shared" si="36"/>
        <v>42</v>
      </c>
      <c r="E130" s="99">
        <f aca="true" t="shared" si="40" ref="E130:O130">ROUND(E43/4,0)</f>
        <v>58</v>
      </c>
      <c r="F130" s="99">
        <f t="shared" si="40"/>
        <v>47</v>
      </c>
      <c r="G130" s="99">
        <f t="shared" si="40"/>
        <v>43</v>
      </c>
      <c r="H130" s="99">
        <f t="shared" si="40"/>
        <v>104</v>
      </c>
      <c r="I130" s="99">
        <f t="shared" si="40"/>
        <v>45</v>
      </c>
      <c r="J130" s="99">
        <f t="shared" si="40"/>
        <v>42</v>
      </c>
      <c r="K130" s="99">
        <f t="shared" si="40"/>
        <v>34</v>
      </c>
      <c r="L130" s="99">
        <f t="shared" si="40"/>
        <v>43</v>
      </c>
      <c r="M130" s="99">
        <f t="shared" si="40"/>
        <v>39</v>
      </c>
      <c r="N130" s="99">
        <f t="shared" si="40"/>
        <v>38</v>
      </c>
      <c r="O130" s="97">
        <f t="shared" si="40"/>
        <v>37</v>
      </c>
    </row>
    <row r="131" spans="2:15" ht="15">
      <c r="B131" s="657"/>
      <c r="C131" s="150" t="s">
        <v>45</v>
      </c>
      <c r="D131" s="151">
        <f t="shared" si="36"/>
        <v>8</v>
      </c>
      <c r="E131" s="99">
        <f aca="true" t="shared" si="41" ref="E131:O131">ROUND(E44/4,0)</f>
        <v>55</v>
      </c>
      <c r="F131" s="99">
        <f t="shared" si="41"/>
        <v>84</v>
      </c>
      <c r="G131" s="99">
        <f t="shared" si="41"/>
        <v>18</v>
      </c>
      <c r="H131" s="99">
        <f t="shared" si="41"/>
        <v>11</v>
      </c>
      <c r="I131" s="99">
        <f t="shared" si="41"/>
        <v>58</v>
      </c>
      <c r="J131" s="99">
        <f t="shared" si="41"/>
        <v>27</v>
      </c>
      <c r="K131" s="99">
        <f t="shared" si="41"/>
        <v>22</v>
      </c>
      <c r="L131" s="99">
        <f t="shared" si="41"/>
        <v>18</v>
      </c>
      <c r="M131" s="99">
        <f t="shared" si="41"/>
        <v>49</v>
      </c>
      <c r="N131" s="99">
        <f t="shared" si="41"/>
        <v>50</v>
      </c>
      <c r="O131" s="97">
        <f t="shared" si="41"/>
        <v>69</v>
      </c>
    </row>
    <row r="132" spans="2:15" ht="15">
      <c r="B132" s="657"/>
      <c r="C132" s="150" t="s">
        <v>46</v>
      </c>
      <c r="D132" s="151">
        <f t="shared" si="36"/>
        <v>66</v>
      </c>
      <c r="E132" s="99">
        <f aca="true" t="shared" si="42" ref="E132:O132">ROUND(E45/4,0)</f>
        <v>50</v>
      </c>
      <c r="F132" s="99">
        <f t="shared" si="42"/>
        <v>51</v>
      </c>
      <c r="G132" s="99">
        <f t="shared" si="42"/>
        <v>50</v>
      </c>
      <c r="H132" s="99">
        <f t="shared" si="42"/>
        <v>47</v>
      </c>
      <c r="I132" s="99">
        <f t="shared" si="42"/>
        <v>65</v>
      </c>
      <c r="J132" s="99">
        <f t="shared" si="42"/>
        <v>65</v>
      </c>
      <c r="K132" s="99">
        <f t="shared" si="42"/>
        <v>52</v>
      </c>
      <c r="L132" s="99">
        <f t="shared" si="42"/>
        <v>49</v>
      </c>
      <c r="M132" s="99">
        <f t="shared" si="42"/>
        <v>61</v>
      </c>
      <c r="N132" s="99">
        <f t="shared" si="42"/>
        <v>60</v>
      </c>
      <c r="O132" s="97">
        <f t="shared" si="42"/>
        <v>56</v>
      </c>
    </row>
    <row r="133" spans="2:15" ht="15">
      <c r="B133" s="657"/>
      <c r="C133" s="150" t="s">
        <v>47</v>
      </c>
      <c r="D133" s="151">
        <f t="shared" si="36"/>
        <v>69</v>
      </c>
      <c r="E133" s="99">
        <f aca="true" t="shared" si="43" ref="E133:O133">ROUND(E46/4,0)</f>
        <v>69</v>
      </c>
      <c r="F133" s="99">
        <f t="shared" si="43"/>
        <v>74</v>
      </c>
      <c r="G133" s="99">
        <f t="shared" si="43"/>
        <v>93</v>
      </c>
      <c r="H133" s="99">
        <f t="shared" si="43"/>
        <v>120</v>
      </c>
      <c r="I133" s="99">
        <f t="shared" si="43"/>
        <v>54</v>
      </c>
      <c r="J133" s="99">
        <f t="shared" si="43"/>
        <v>62</v>
      </c>
      <c r="K133" s="99">
        <f t="shared" si="43"/>
        <v>51</v>
      </c>
      <c r="L133" s="99">
        <f t="shared" si="43"/>
        <v>52</v>
      </c>
      <c r="M133" s="99">
        <f t="shared" si="43"/>
        <v>65</v>
      </c>
      <c r="N133" s="99">
        <f t="shared" si="43"/>
        <v>56</v>
      </c>
      <c r="O133" s="97">
        <f t="shared" si="43"/>
        <v>51</v>
      </c>
    </row>
    <row r="134" spans="2:15" ht="15">
      <c r="B134" s="657"/>
      <c r="C134" s="150" t="s">
        <v>48</v>
      </c>
      <c r="D134" s="151">
        <f t="shared" si="36"/>
        <v>109</v>
      </c>
      <c r="E134" s="99">
        <f aca="true" t="shared" si="44" ref="E134:O134">ROUND(E47/4,0)</f>
        <v>169</v>
      </c>
      <c r="F134" s="99">
        <f t="shared" si="44"/>
        <v>57</v>
      </c>
      <c r="G134" s="99">
        <f t="shared" si="44"/>
        <v>90</v>
      </c>
      <c r="H134" s="99">
        <f t="shared" si="44"/>
        <v>234</v>
      </c>
      <c r="I134" s="99">
        <f t="shared" si="44"/>
        <v>127</v>
      </c>
      <c r="J134" s="99">
        <f t="shared" si="44"/>
        <v>58</v>
      </c>
      <c r="K134" s="99">
        <f t="shared" si="44"/>
        <v>49</v>
      </c>
      <c r="L134" s="99">
        <f t="shared" si="44"/>
        <v>283</v>
      </c>
      <c r="M134" s="99">
        <f t="shared" si="44"/>
        <v>67</v>
      </c>
      <c r="N134" s="99">
        <f t="shared" si="44"/>
        <v>71</v>
      </c>
      <c r="O134" s="97">
        <f t="shared" si="44"/>
        <v>45</v>
      </c>
    </row>
    <row r="135" spans="2:15" ht="15">
      <c r="B135" s="657"/>
      <c r="C135" s="150" t="s">
        <v>49</v>
      </c>
      <c r="D135" s="151">
        <f t="shared" si="36"/>
        <v>36</v>
      </c>
      <c r="E135" s="99">
        <f aca="true" t="shared" si="45" ref="E135:O135">ROUND(E48/4,0)</f>
        <v>34</v>
      </c>
      <c r="F135" s="99">
        <f t="shared" si="45"/>
        <v>21</v>
      </c>
      <c r="G135" s="99">
        <f t="shared" si="45"/>
        <v>112</v>
      </c>
      <c r="H135" s="99">
        <f t="shared" si="45"/>
        <v>20</v>
      </c>
      <c r="I135" s="99">
        <f t="shared" si="45"/>
        <v>57</v>
      </c>
      <c r="J135" s="99">
        <f t="shared" si="45"/>
        <v>21</v>
      </c>
      <c r="K135" s="99">
        <f t="shared" si="45"/>
        <v>23</v>
      </c>
      <c r="L135" s="99">
        <f t="shared" si="45"/>
        <v>64</v>
      </c>
      <c r="M135" s="99">
        <f t="shared" si="45"/>
        <v>34</v>
      </c>
      <c r="N135" s="99">
        <f t="shared" si="45"/>
        <v>13</v>
      </c>
      <c r="O135" s="97">
        <f t="shared" si="45"/>
        <v>45</v>
      </c>
    </row>
    <row r="136" spans="2:15" ht="15">
      <c r="B136" s="657"/>
      <c r="C136" s="150" t="s">
        <v>50</v>
      </c>
      <c r="D136" s="151">
        <f t="shared" si="36"/>
        <v>211</v>
      </c>
      <c r="E136" s="99">
        <f aca="true" t="shared" si="46" ref="E136:O136">ROUND(E49/4,0)</f>
        <v>250</v>
      </c>
      <c r="F136" s="99">
        <f t="shared" si="46"/>
        <v>169</v>
      </c>
      <c r="G136" s="99">
        <f t="shared" si="46"/>
        <v>128</v>
      </c>
      <c r="H136" s="99">
        <f t="shared" si="46"/>
        <v>213</v>
      </c>
      <c r="I136" s="99">
        <f t="shared" si="46"/>
        <v>208</v>
      </c>
      <c r="J136" s="99">
        <f t="shared" si="46"/>
        <v>181</v>
      </c>
      <c r="K136" s="99">
        <f t="shared" si="46"/>
        <v>146</v>
      </c>
      <c r="L136" s="99">
        <f t="shared" si="46"/>
        <v>280</v>
      </c>
      <c r="M136" s="99">
        <f t="shared" si="46"/>
        <v>175</v>
      </c>
      <c r="N136" s="99">
        <f t="shared" si="46"/>
        <v>176</v>
      </c>
      <c r="O136" s="97">
        <f t="shared" si="46"/>
        <v>174</v>
      </c>
    </row>
    <row r="137" spans="2:15" ht="15">
      <c r="B137" s="657"/>
      <c r="C137" s="150" t="s">
        <v>51</v>
      </c>
      <c r="D137" s="151">
        <f t="shared" si="36"/>
        <v>46</v>
      </c>
      <c r="E137" s="99">
        <f aca="true" t="shared" si="47" ref="E137:O137">ROUND(E50/4,0)</f>
        <v>11</v>
      </c>
      <c r="F137" s="99">
        <f t="shared" si="47"/>
        <v>41</v>
      </c>
      <c r="G137" s="99">
        <f t="shared" si="47"/>
        <v>52</v>
      </c>
      <c r="H137" s="99">
        <f t="shared" si="47"/>
        <v>7</v>
      </c>
      <c r="I137" s="99">
        <f t="shared" si="47"/>
        <v>22</v>
      </c>
      <c r="J137" s="99">
        <f t="shared" si="47"/>
        <v>44</v>
      </c>
      <c r="K137" s="99">
        <f t="shared" si="47"/>
        <v>35</v>
      </c>
      <c r="L137" s="99">
        <f t="shared" si="47"/>
        <v>26</v>
      </c>
      <c r="M137" s="99">
        <f t="shared" si="47"/>
        <v>35</v>
      </c>
      <c r="N137" s="99">
        <f t="shared" si="47"/>
        <v>46</v>
      </c>
      <c r="O137" s="97">
        <f t="shared" si="47"/>
        <v>39</v>
      </c>
    </row>
    <row r="138" spans="2:15" ht="15">
      <c r="B138" s="657"/>
      <c r="C138" s="150" t="s">
        <v>52</v>
      </c>
      <c r="D138" s="151">
        <f t="shared" si="36"/>
        <v>26</v>
      </c>
      <c r="E138" s="99">
        <f aca="true" t="shared" si="48" ref="E138:O138">ROUND(E51/4,0)</f>
        <v>32</v>
      </c>
      <c r="F138" s="99">
        <f t="shared" si="48"/>
        <v>6</v>
      </c>
      <c r="G138" s="99">
        <f t="shared" si="48"/>
        <v>51</v>
      </c>
      <c r="H138" s="99">
        <f t="shared" si="48"/>
        <v>26</v>
      </c>
      <c r="I138" s="99">
        <f t="shared" si="48"/>
        <v>49</v>
      </c>
      <c r="J138" s="99">
        <f t="shared" si="48"/>
        <v>13</v>
      </c>
      <c r="K138" s="99">
        <f t="shared" si="48"/>
        <v>15</v>
      </c>
      <c r="L138" s="99">
        <f t="shared" si="48"/>
        <v>79</v>
      </c>
      <c r="M138" s="99">
        <f t="shared" si="48"/>
        <v>25</v>
      </c>
      <c r="N138" s="99">
        <f t="shared" si="48"/>
        <v>16</v>
      </c>
      <c r="O138" s="97">
        <f t="shared" si="48"/>
        <v>15</v>
      </c>
    </row>
    <row r="139" spans="2:15" ht="15">
      <c r="B139" s="657"/>
      <c r="C139" s="150" t="s">
        <v>54</v>
      </c>
      <c r="D139" s="151">
        <f t="shared" si="36"/>
        <v>47</v>
      </c>
      <c r="E139" s="99">
        <f aca="true" t="shared" si="49" ref="E139:O139">ROUND(E52/4,0)</f>
        <v>35</v>
      </c>
      <c r="F139" s="99">
        <f t="shared" si="49"/>
        <v>45</v>
      </c>
      <c r="G139" s="99">
        <f t="shared" si="49"/>
        <v>43</v>
      </c>
      <c r="H139" s="99">
        <f t="shared" si="49"/>
        <v>11</v>
      </c>
      <c r="I139" s="99">
        <f t="shared" si="49"/>
        <v>32</v>
      </c>
      <c r="J139" s="99">
        <f t="shared" si="49"/>
        <v>44</v>
      </c>
      <c r="K139" s="99">
        <f t="shared" si="49"/>
        <v>35</v>
      </c>
      <c r="L139" s="99">
        <f t="shared" si="49"/>
        <v>29</v>
      </c>
      <c r="M139" s="99">
        <f t="shared" si="49"/>
        <v>42</v>
      </c>
      <c r="N139" s="99">
        <f t="shared" si="49"/>
        <v>41</v>
      </c>
      <c r="O139" s="97">
        <f t="shared" si="49"/>
        <v>40</v>
      </c>
    </row>
    <row r="140" spans="2:15" ht="15">
      <c r="B140" s="657"/>
      <c r="C140" s="150" t="s">
        <v>55</v>
      </c>
      <c r="D140" s="151">
        <f t="shared" si="36"/>
        <v>19</v>
      </c>
      <c r="E140" s="99">
        <f aca="true" t="shared" si="50" ref="E140:O140">ROUND(E53/4,0)</f>
        <v>49</v>
      </c>
      <c r="F140" s="99">
        <f t="shared" si="50"/>
        <v>0</v>
      </c>
      <c r="G140" s="99">
        <f t="shared" si="50"/>
        <v>34</v>
      </c>
      <c r="H140" s="99">
        <f t="shared" si="50"/>
        <v>0</v>
      </c>
      <c r="I140" s="99">
        <f t="shared" si="50"/>
        <v>10</v>
      </c>
      <c r="J140" s="99">
        <f t="shared" si="50"/>
        <v>4</v>
      </c>
      <c r="K140" s="99">
        <f t="shared" si="50"/>
        <v>3</v>
      </c>
      <c r="L140" s="99">
        <f t="shared" si="50"/>
        <v>0</v>
      </c>
      <c r="M140" s="99">
        <f t="shared" si="50"/>
        <v>10</v>
      </c>
      <c r="N140" s="99">
        <f t="shared" si="50"/>
        <v>2</v>
      </c>
      <c r="O140" s="97">
        <f t="shared" si="50"/>
        <v>2</v>
      </c>
    </row>
    <row r="141" spans="2:15" ht="15">
      <c r="B141" s="657"/>
      <c r="C141" s="150" t="s">
        <v>56</v>
      </c>
      <c r="D141" s="151">
        <f t="shared" si="36"/>
        <v>38</v>
      </c>
      <c r="E141" s="99">
        <f aca="true" t="shared" si="51" ref="E141:O141">ROUND(E54/4,0)</f>
        <v>24</v>
      </c>
      <c r="F141" s="99">
        <f t="shared" si="51"/>
        <v>51</v>
      </c>
      <c r="G141" s="99">
        <f t="shared" si="51"/>
        <v>19</v>
      </c>
      <c r="H141" s="99">
        <f t="shared" si="51"/>
        <v>30</v>
      </c>
      <c r="I141" s="99">
        <f t="shared" si="51"/>
        <v>36</v>
      </c>
      <c r="J141" s="99">
        <f t="shared" si="51"/>
        <v>35</v>
      </c>
      <c r="K141" s="99">
        <f t="shared" si="51"/>
        <v>28</v>
      </c>
      <c r="L141" s="99">
        <f t="shared" si="51"/>
        <v>25</v>
      </c>
      <c r="M141" s="99">
        <f t="shared" si="51"/>
        <v>34</v>
      </c>
      <c r="N141" s="99">
        <f t="shared" si="51"/>
        <v>31</v>
      </c>
      <c r="O141" s="97">
        <f t="shared" si="51"/>
        <v>21</v>
      </c>
    </row>
    <row r="142" spans="2:15" ht="15">
      <c r="B142" s="657"/>
      <c r="C142" s="150" t="s">
        <v>57</v>
      </c>
      <c r="D142" s="151">
        <f t="shared" si="36"/>
        <v>28</v>
      </c>
      <c r="E142" s="99">
        <f aca="true" t="shared" si="52" ref="E142:O142">ROUND(E55/4,0)</f>
        <v>18</v>
      </c>
      <c r="F142" s="99">
        <f t="shared" si="52"/>
        <v>23</v>
      </c>
      <c r="G142" s="99">
        <f t="shared" si="52"/>
        <v>0</v>
      </c>
      <c r="H142" s="99">
        <f t="shared" si="52"/>
        <v>0</v>
      </c>
      <c r="I142" s="99">
        <f t="shared" si="52"/>
        <v>18</v>
      </c>
      <c r="J142" s="99">
        <f t="shared" si="52"/>
        <v>20</v>
      </c>
      <c r="K142" s="99">
        <f t="shared" si="52"/>
        <v>16</v>
      </c>
      <c r="L142" s="99">
        <f t="shared" si="52"/>
        <v>0</v>
      </c>
      <c r="M142" s="99">
        <f t="shared" si="52"/>
        <v>21</v>
      </c>
      <c r="N142" s="99">
        <f t="shared" si="52"/>
        <v>19</v>
      </c>
      <c r="O142" s="97">
        <f t="shared" si="52"/>
        <v>16</v>
      </c>
    </row>
    <row r="143" spans="2:15" ht="15">
      <c r="B143" s="657"/>
      <c r="C143" s="150" t="s">
        <v>58</v>
      </c>
      <c r="D143" s="151">
        <f t="shared" si="36"/>
        <v>2</v>
      </c>
      <c r="E143" s="99">
        <f aca="true" t="shared" si="53" ref="E143:O143">ROUND(E56/4,0)</f>
        <v>3</v>
      </c>
      <c r="F143" s="99">
        <f t="shared" si="53"/>
        <v>2</v>
      </c>
      <c r="G143" s="99">
        <f t="shared" si="53"/>
        <v>4</v>
      </c>
      <c r="H143" s="99">
        <f t="shared" si="53"/>
        <v>5</v>
      </c>
      <c r="I143" s="99">
        <f t="shared" si="53"/>
        <v>1</v>
      </c>
      <c r="J143" s="99">
        <f t="shared" si="53"/>
        <v>1</v>
      </c>
      <c r="K143" s="99">
        <f t="shared" si="53"/>
        <v>1</v>
      </c>
      <c r="L143" s="99">
        <f t="shared" si="53"/>
        <v>3</v>
      </c>
      <c r="M143" s="99">
        <f t="shared" si="53"/>
        <v>1</v>
      </c>
      <c r="N143" s="99">
        <f t="shared" si="53"/>
        <v>1</v>
      </c>
      <c r="O143" s="97">
        <f t="shared" si="53"/>
        <v>1</v>
      </c>
    </row>
    <row r="144" spans="2:15" ht="15">
      <c r="B144" s="657"/>
      <c r="C144" s="150" t="s">
        <v>59</v>
      </c>
      <c r="D144" s="151">
        <f t="shared" si="36"/>
        <v>0</v>
      </c>
      <c r="E144" s="99">
        <f aca="true" t="shared" si="54" ref="E144:O144">ROUND(E57/4,0)</f>
        <v>1</v>
      </c>
      <c r="F144" s="99">
        <f t="shared" si="54"/>
        <v>14</v>
      </c>
      <c r="G144" s="99">
        <f t="shared" si="54"/>
        <v>0</v>
      </c>
      <c r="H144" s="99">
        <f t="shared" si="54"/>
        <v>0</v>
      </c>
      <c r="I144" s="99">
        <f t="shared" si="54"/>
        <v>0</v>
      </c>
      <c r="J144" s="99">
        <f t="shared" si="54"/>
        <v>5</v>
      </c>
      <c r="K144" s="99">
        <f t="shared" si="54"/>
        <v>4</v>
      </c>
      <c r="L144" s="99">
        <f t="shared" si="54"/>
        <v>0</v>
      </c>
      <c r="M144" s="99">
        <f t="shared" si="54"/>
        <v>4</v>
      </c>
      <c r="N144" s="99">
        <f t="shared" si="54"/>
        <v>3</v>
      </c>
      <c r="O144" s="97">
        <f t="shared" si="54"/>
        <v>0</v>
      </c>
    </row>
    <row r="145" spans="2:15" ht="15">
      <c r="B145" s="657"/>
      <c r="C145" s="150" t="s">
        <v>60</v>
      </c>
      <c r="D145" s="151">
        <f t="shared" si="36"/>
        <v>0</v>
      </c>
      <c r="E145" s="99">
        <f aca="true" t="shared" si="55" ref="E145:O145">ROUND(E58/4,0)</f>
        <v>0</v>
      </c>
      <c r="F145" s="99">
        <f t="shared" si="55"/>
        <v>0</v>
      </c>
      <c r="G145" s="99">
        <f t="shared" si="55"/>
        <v>0</v>
      </c>
      <c r="H145" s="99">
        <f t="shared" si="55"/>
        <v>0</v>
      </c>
      <c r="I145" s="99">
        <f t="shared" si="55"/>
        <v>0</v>
      </c>
      <c r="J145" s="99">
        <f t="shared" si="55"/>
        <v>3</v>
      </c>
      <c r="K145" s="99">
        <f t="shared" si="55"/>
        <v>2</v>
      </c>
      <c r="L145" s="99">
        <f t="shared" si="55"/>
        <v>0</v>
      </c>
      <c r="M145" s="99">
        <f t="shared" si="55"/>
        <v>2</v>
      </c>
      <c r="N145" s="99">
        <f t="shared" si="55"/>
        <v>2</v>
      </c>
      <c r="O145" s="97">
        <f t="shared" si="55"/>
        <v>7</v>
      </c>
    </row>
    <row r="146" spans="2:15" ht="15">
      <c r="B146" s="657"/>
      <c r="C146" s="150" t="s">
        <v>61</v>
      </c>
      <c r="D146" s="151">
        <f aca="true" t="shared" si="56" ref="D146:O146">ROUND(D59/4,0)</f>
        <v>0</v>
      </c>
      <c r="E146" s="99">
        <f t="shared" si="56"/>
        <v>0</v>
      </c>
      <c r="F146" s="99">
        <f t="shared" si="56"/>
        <v>0</v>
      </c>
      <c r="G146" s="99">
        <f t="shared" si="56"/>
        <v>0</v>
      </c>
      <c r="H146" s="99">
        <f t="shared" si="56"/>
        <v>0</v>
      </c>
      <c r="I146" s="99">
        <f t="shared" si="56"/>
        <v>0</v>
      </c>
      <c r="J146" s="99">
        <f t="shared" si="56"/>
        <v>0</v>
      </c>
      <c r="K146" s="99">
        <f t="shared" si="56"/>
        <v>0</v>
      </c>
      <c r="L146" s="99">
        <f t="shared" si="56"/>
        <v>0</v>
      </c>
      <c r="M146" s="99">
        <f t="shared" si="56"/>
        <v>0</v>
      </c>
      <c r="N146" s="99">
        <f t="shared" si="56"/>
        <v>0</v>
      </c>
      <c r="O146" s="97">
        <f t="shared" si="56"/>
        <v>0</v>
      </c>
    </row>
    <row r="147" spans="2:15" ht="15.75" thickBot="1">
      <c r="B147" s="658"/>
      <c r="C147" s="152" t="s">
        <v>62</v>
      </c>
      <c r="D147" s="153">
        <f aca="true" t="shared" si="57" ref="D147:O147">ROUND(D60/4,0)</f>
        <v>0</v>
      </c>
      <c r="E147" s="106">
        <f t="shared" si="57"/>
        <v>0</v>
      </c>
      <c r="F147" s="106">
        <f t="shared" si="57"/>
        <v>0</v>
      </c>
      <c r="G147" s="106">
        <f t="shared" si="57"/>
        <v>0</v>
      </c>
      <c r="H147" s="106">
        <f t="shared" si="57"/>
        <v>0</v>
      </c>
      <c r="I147" s="106">
        <f t="shared" si="57"/>
        <v>0</v>
      </c>
      <c r="J147" s="106">
        <f t="shared" si="57"/>
        <v>0</v>
      </c>
      <c r="K147" s="106">
        <f t="shared" si="57"/>
        <v>0</v>
      </c>
      <c r="L147" s="106">
        <f t="shared" si="57"/>
        <v>0</v>
      </c>
      <c r="M147" s="106">
        <f t="shared" si="57"/>
        <v>0</v>
      </c>
      <c r="N147" s="106">
        <f t="shared" si="57"/>
        <v>0</v>
      </c>
      <c r="O147" s="104">
        <f t="shared" si="57"/>
        <v>0</v>
      </c>
    </row>
    <row r="148" spans="2:15" ht="16.5" thickBot="1" thickTop="1">
      <c r="B148" s="129"/>
      <c r="C148" s="157"/>
      <c r="D148" s="130">
        <f>SUM(D127:D147)</f>
        <v>1208</v>
      </c>
      <c r="E148" s="131">
        <f aca="true" t="shared" si="58" ref="E148:O148">SUM(E127:E147)</f>
        <v>1148</v>
      </c>
      <c r="F148" s="131">
        <f t="shared" si="58"/>
        <v>868</v>
      </c>
      <c r="G148" s="131">
        <f t="shared" si="58"/>
        <v>1164</v>
      </c>
      <c r="H148" s="131">
        <f t="shared" si="58"/>
        <v>1054</v>
      </c>
      <c r="I148" s="131">
        <f t="shared" si="58"/>
        <v>1050</v>
      </c>
      <c r="J148" s="131">
        <f t="shared" si="58"/>
        <v>733</v>
      </c>
      <c r="K148" s="131">
        <f t="shared" si="58"/>
        <v>605</v>
      </c>
      <c r="L148" s="131">
        <f t="shared" si="58"/>
        <v>1159</v>
      </c>
      <c r="M148" s="131">
        <f t="shared" si="58"/>
        <v>848</v>
      </c>
      <c r="N148" s="131">
        <f t="shared" si="58"/>
        <v>827</v>
      </c>
      <c r="O148" s="132">
        <f t="shared" si="58"/>
        <v>829</v>
      </c>
    </row>
    <row r="149" spans="2:15" ht="16.5" thickBot="1" thickTop="1">
      <c r="B149" s="129"/>
      <c r="D149" s="137"/>
      <c r="E149" s="136"/>
      <c r="F149" s="138"/>
      <c r="G149" s="136"/>
      <c r="H149" s="136"/>
      <c r="I149" s="136"/>
      <c r="J149" s="136"/>
      <c r="K149" s="136"/>
      <c r="L149" s="136"/>
      <c r="M149" s="136"/>
      <c r="N149" s="136"/>
      <c r="O149" s="136"/>
    </row>
    <row r="150" spans="2:15" ht="16.5" thickBot="1" thickTop="1">
      <c r="B150" s="129"/>
      <c r="D150" s="110">
        <f>+D100+D119+D148</f>
        <v>12953</v>
      </c>
      <c r="E150" s="111">
        <f aca="true" t="shared" si="59" ref="E150:O150">+E100+E119+E148</f>
        <v>14899</v>
      </c>
      <c r="F150" s="111">
        <f t="shared" si="59"/>
        <v>12487</v>
      </c>
      <c r="G150" s="111">
        <f t="shared" si="59"/>
        <v>11669</v>
      </c>
      <c r="H150" s="111">
        <f t="shared" si="59"/>
        <v>14074</v>
      </c>
      <c r="I150" s="111">
        <f t="shared" si="59"/>
        <v>10289</v>
      </c>
      <c r="J150" s="111">
        <f t="shared" si="59"/>
        <v>10277</v>
      </c>
      <c r="K150" s="111">
        <f t="shared" si="59"/>
        <v>8311</v>
      </c>
      <c r="L150" s="111">
        <f t="shared" si="59"/>
        <v>8084</v>
      </c>
      <c r="M150" s="111">
        <f t="shared" si="59"/>
        <v>9457</v>
      </c>
      <c r="N150" s="111">
        <f t="shared" si="59"/>
        <v>8408</v>
      </c>
      <c r="O150" s="112">
        <f t="shared" si="59"/>
        <v>9568</v>
      </c>
    </row>
    <row r="151" ht="13.5" thickTop="1"/>
  </sheetData>
  <mergeCells count="10">
    <mergeCell ref="B1:P1"/>
    <mergeCell ref="B2:P2"/>
    <mergeCell ref="B5:E5"/>
    <mergeCell ref="B9:B18"/>
    <mergeCell ref="B104:B118"/>
    <mergeCell ref="B127:B147"/>
    <mergeCell ref="B22:B36"/>
    <mergeCell ref="B40:B60"/>
    <mergeCell ref="B86:E86"/>
    <mergeCell ref="B90:B99"/>
  </mergeCells>
  <printOptions horizontalCentered="1"/>
  <pageMargins left="0.7874015748031497" right="0.7874015748031497" top="0.984251968503937" bottom="0.984251968503937" header="0" footer="0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57"/>
  <sheetViews>
    <sheetView showGridLines="0" zoomScale="60" zoomScaleNormal="60" workbookViewId="0" topLeftCell="A25">
      <selection activeCell="B2" sqref="B2:Y2"/>
    </sheetView>
  </sheetViews>
  <sheetFormatPr defaultColWidth="11.421875" defaultRowHeight="12.75"/>
  <cols>
    <col min="2" max="2" width="8.28125" style="0" customWidth="1"/>
    <col min="3" max="3" width="16.57421875" style="0" customWidth="1"/>
    <col min="4" max="25" width="6.57421875" style="0" customWidth="1"/>
  </cols>
  <sheetData>
    <row r="1" spans="2:25" ht="15.75">
      <c r="B1" s="666" t="s">
        <v>357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</row>
    <row r="2" spans="2:25" ht="16.5" thickBot="1">
      <c r="B2" s="666" t="s">
        <v>160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</row>
    <row r="3" spans="2:25" ht="17.25" thickBot="1" thickTop="1">
      <c r="B3" s="146"/>
      <c r="C3" s="178" t="s">
        <v>161</v>
      </c>
      <c r="D3" s="179"/>
      <c r="E3" s="180"/>
      <c r="F3" s="181"/>
      <c r="G3" s="182"/>
      <c r="H3" s="182"/>
      <c r="I3" s="182"/>
      <c r="J3" s="182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</row>
    <row r="4" spans="2:25" ht="16.5" thickBot="1" thickTop="1">
      <c r="B4" s="14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</row>
    <row r="5" spans="2:25" ht="17.25" thickBot="1" thickTop="1">
      <c r="B5" s="184"/>
      <c r="C5" s="185"/>
      <c r="D5" s="186"/>
      <c r="E5" s="679" t="s">
        <v>162</v>
      </c>
      <c r="F5" s="680"/>
      <c r="G5" s="680"/>
      <c r="H5" s="680"/>
      <c r="I5" s="681"/>
      <c r="J5" s="679" t="s">
        <v>163</v>
      </c>
      <c r="K5" s="680"/>
      <c r="L5" s="680"/>
      <c r="M5" s="680"/>
      <c r="N5" s="681"/>
      <c r="O5" s="679" t="s">
        <v>164</v>
      </c>
      <c r="P5" s="680"/>
      <c r="Q5" s="680"/>
      <c r="R5" s="680"/>
      <c r="S5" s="680"/>
      <c r="T5" s="680" t="s">
        <v>165</v>
      </c>
      <c r="U5" s="680"/>
      <c r="V5" s="680"/>
      <c r="W5" s="680"/>
      <c r="X5" s="681"/>
      <c r="Y5" s="705" t="s">
        <v>166</v>
      </c>
    </row>
    <row r="6" spans="2:25" ht="110.25" customHeight="1" thickBot="1" thickTop="1">
      <c r="B6" s="187" t="s">
        <v>65</v>
      </c>
      <c r="C6" s="188" t="s">
        <v>167</v>
      </c>
      <c r="D6" s="189" t="s">
        <v>168</v>
      </c>
      <c r="E6" s="189" t="s">
        <v>169</v>
      </c>
      <c r="F6" s="190" t="s">
        <v>170</v>
      </c>
      <c r="G6" s="190" t="s">
        <v>171</v>
      </c>
      <c r="H6" s="190" t="s">
        <v>172</v>
      </c>
      <c r="I6" s="190" t="s">
        <v>173</v>
      </c>
      <c r="J6" s="191" t="s">
        <v>169</v>
      </c>
      <c r="K6" s="190" t="s">
        <v>170</v>
      </c>
      <c r="L6" s="190" t="s">
        <v>171</v>
      </c>
      <c r="M6" s="190" t="s">
        <v>172</v>
      </c>
      <c r="N6" s="190" t="s">
        <v>173</v>
      </c>
      <c r="O6" s="191" t="s">
        <v>169</v>
      </c>
      <c r="P6" s="190" t="s">
        <v>170</v>
      </c>
      <c r="Q6" s="190" t="s">
        <v>171</v>
      </c>
      <c r="R6" s="190" t="s">
        <v>172</v>
      </c>
      <c r="S6" s="190" t="s">
        <v>173</v>
      </c>
      <c r="T6" s="191" t="s">
        <v>169</v>
      </c>
      <c r="U6" s="190" t="s">
        <v>170</v>
      </c>
      <c r="V6" s="190" t="s">
        <v>171</v>
      </c>
      <c r="W6" s="190" t="s">
        <v>172</v>
      </c>
      <c r="X6" s="190" t="s">
        <v>173</v>
      </c>
      <c r="Y6" s="706"/>
    </row>
    <row r="7" spans="2:25" ht="18.75" thickTop="1">
      <c r="B7" s="700" t="s">
        <v>12</v>
      </c>
      <c r="C7" s="192" t="s">
        <v>11</v>
      </c>
      <c r="D7" s="161"/>
      <c r="E7" s="162"/>
      <c r="F7" s="163"/>
      <c r="G7" s="163"/>
      <c r="H7" s="163"/>
      <c r="I7" s="163"/>
      <c r="J7" s="164"/>
      <c r="K7" s="163"/>
      <c r="L7" s="163"/>
      <c r="M7" s="163"/>
      <c r="N7" s="163"/>
      <c r="O7" s="164"/>
      <c r="P7" s="163"/>
      <c r="Q7" s="163"/>
      <c r="R7" s="163"/>
      <c r="S7" s="163"/>
      <c r="T7" s="164"/>
      <c r="U7" s="163"/>
      <c r="V7" s="163"/>
      <c r="W7" s="163"/>
      <c r="X7" s="163"/>
      <c r="Y7" s="165"/>
    </row>
    <row r="8" spans="2:25" ht="18">
      <c r="B8" s="701"/>
      <c r="C8" s="193" t="s">
        <v>13</v>
      </c>
      <c r="D8" s="166"/>
      <c r="E8" s="167"/>
      <c r="F8" s="168"/>
      <c r="G8" s="168"/>
      <c r="H8" s="168"/>
      <c r="I8" s="168"/>
      <c r="J8" s="169"/>
      <c r="K8" s="168"/>
      <c r="L8" s="168"/>
      <c r="M8" s="168"/>
      <c r="N8" s="168"/>
      <c r="O8" s="169"/>
      <c r="P8" s="168"/>
      <c r="Q8" s="168"/>
      <c r="R8" s="168"/>
      <c r="S8" s="168"/>
      <c r="T8" s="169"/>
      <c r="U8" s="168"/>
      <c r="V8" s="168"/>
      <c r="W8" s="168"/>
      <c r="X8" s="168"/>
      <c r="Y8" s="170"/>
    </row>
    <row r="9" spans="2:25" ht="18">
      <c r="B9" s="701"/>
      <c r="C9" s="193" t="s">
        <v>14</v>
      </c>
      <c r="D9" s="166"/>
      <c r="E9" s="167"/>
      <c r="F9" s="168"/>
      <c r="G9" s="168"/>
      <c r="H9" s="168"/>
      <c r="I9" s="168"/>
      <c r="J9" s="169"/>
      <c r="K9" s="168"/>
      <c r="L9" s="168"/>
      <c r="M9" s="168"/>
      <c r="N9" s="168"/>
      <c r="O9" s="169"/>
      <c r="P9" s="168"/>
      <c r="Q9" s="168"/>
      <c r="R9" s="168"/>
      <c r="S9" s="168"/>
      <c r="T9" s="169"/>
      <c r="U9" s="168"/>
      <c r="V9" s="168"/>
      <c r="W9" s="168"/>
      <c r="X9" s="168"/>
      <c r="Y9" s="170"/>
    </row>
    <row r="10" spans="2:25" ht="18">
      <c r="B10" s="701"/>
      <c r="C10" s="193" t="s">
        <v>15</v>
      </c>
      <c r="D10" s="166"/>
      <c r="E10" s="167"/>
      <c r="F10" s="168"/>
      <c r="G10" s="168"/>
      <c r="H10" s="168"/>
      <c r="I10" s="168"/>
      <c r="J10" s="169"/>
      <c r="K10" s="168"/>
      <c r="L10" s="168"/>
      <c r="M10" s="168"/>
      <c r="N10" s="168"/>
      <c r="O10" s="169"/>
      <c r="P10" s="168"/>
      <c r="Q10" s="168"/>
      <c r="R10" s="168"/>
      <c r="S10" s="168"/>
      <c r="T10" s="169"/>
      <c r="U10" s="168"/>
      <c r="V10" s="168"/>
      <c r="W10" s="168"/>
      <c r="X10" s="168"/>
      <c r="Y10" s="170"/>
    </row>
    <row r="11" spans="2:25" ht="18">
      <c r="B11" s="701"/>
      <c r="C11" s="193" t="s">
        <v>16</v>
      </c>
      <c r="D11" s="166"/>
      <c r="E11" s="167"/>
      <c r="F11" s="168"/>
      <c r="G11" s="168"/>
      <c r="H11" s="168"/>
      <c r="I11" s="168"/>
      <c r="J11" s="169"/>
      <c r="K11" s="168"/>
      <c r="L11" s="168"/>
      <c r="M11" s="168"/>
      <c r="N11" s="168"/>
      <c r="O11" s="169"/>
      <c r="P11" s="168"/>
      <c r="Q11" s="168"/>
      <c r="R11" s="168"/>
      <c r="S11" s="168"/>
      <c r="T11" s="169"/>
      <c r="U11" s="168"/>
      <c r="V11" s="168"/>
      <c r="W11" s="168"/>
      <c r="X11" s="168"/>
      <c r="Y11" s="170"/>
    </row>
    <row r="12" spans="2:25" ht="18">
      <c r="B12" s="701"/>
      <c r="C12" s="193" t="s">
        <v>17</v>
      </c>
      <c r="D12" s="166"/>
      <c r="E12" s="167"/>
      <c r="F12" s="168"/>
      <c r="G12" s="168"/>
      <c r="H12" s="168"/>
      <c r="I12" s="168"/>
      <c r="J12" s="169"/>
      <c r="K12" s="168"/>
      <c r="L12" s="168"/>
      <c r="M12" s="168"/>
      <c r="N12" s="168"/>
      <c r="O12" s="169"/>
      <c r="P12" s="168"/>
      <c r="Q12" s="168"/>
      <c r="R12" s="168"/>
      <c r="S12" s="168"/>
      <c r="T12" s="169"/>
      <c r="U12" s="168"/>
      <c r="V12" s="168"/>
      <c r="W12" s="168"/>
      <c r="X12" s="168"/>
      <c r="Y12" s="170"/>
    </row>
    <row r="13" spans="2:25" ht="18">
      <c r="B13" s="701"/>
      <c r="C13" s="193" t="s">
        <v>19</v>
      </c>
      <c r="D13" s="166"/>
      <c r="E13" s="167"/>
      <c r="F13" s="168"/>
      <c r="G13" s="168"/>
      <c r="H13" s="168"/>
      <c r="I13" s="168"/>
      <c r="J13" s="169"/>
      <c r="K13" s="168"/>
      <c r="L13" s="168"/>
      <c r="M13" s="168"/>
      <c r="N13" s="168"/>
      <c r="O13" s="169"/>
      <c r="P13" s="168"/>
      <c r="Q13" s="168"/>
      <c r="R13" s="168"/>
      <c r="S13" s="168"/>
      <c r="T13" s="169"/>
      <c r="U13" s="168"/>
      <c r="V13" s="168"/>
      <c r="W13" s="168"/>
      <c r="X13" s="168"/>
      <c r="Y13" s="170"/>
    </row>
    <row r="14" spans="2:25" ht="18">
      <c r="B14" s="701"/>
      <c r="C14" s="193" t="s">
        <v>20</v>
      </c>
      <c r="D14" s="166"/>
      <c r="E14" s="167"/>
      <c r="F14" s="168"/>
      <c r="G14" s="168"/>
      <c r="H14" s="168"/>
      <c r="I14" s="168"/>
      <c r="J14" s="169"/>
      <c r="K14" s="168"/>
      <c r="L14" s="168"/>
      <c r="M14" s="168"/>
      <c r="N14" s="168"/>
      <c r="O14" s="169"/>
      <c r="P14" s="168"/>
      <c r="Q14" s="168"/>
      <c r="R14" s="168"/>
      <c r="S14" s="168"/>
      <c r="T14" s="169"/>
      <c r="U14" s="168"/>
      <c r="V14" s="168"/>
      <c r="W14" s="168"/>
      <c r="X14" s="168"/>
      <c r="Y14" s="170"/>
    </row>
    <row r="15" spans="2:25" ht="18">
      <c r="B15" s="701"/>
      <c r="C15" s="193" t="s">
        <v>21</v>
      </c>
      <c r="D15" s="166"/>
      <c r="E15" s="167"/>
      <c r="F15" s="168"/>
      <c r="G15" s="168"/>
      <c r="H15" s="168"/>
      <c r="I15" s="168"/>
      <c r="J15" s="169"/>
      <c r="K15" s="168"/>
      <c r="L15" s="168"/>
      <c r="M15" s="168"/>
      <c r="N15" s="168"/>
      <c r="O15" s="169"/>
      <c r="P15" s="168"/>
      <c r="Q15" s="168"/>
      <c r="R15" s="168"/>
      <c r="S15" s="168"/>
      <c r="T15" s="169"/>
      <c r="U15" s="168"/>
      <c r="V15" s="168"/>
      <c r="W15" s="168"/>
      <c r="X15" s="168"/>
      <c r="Y15" s="170"/>
    </row>
    <row r="16" spans="2:25" ht="18.75" thickBot="1">
      <c r="B16" s="701"/>
      <c r="C16" s="194" t="s">
        <v>22</v>
      </c>
      <c r="D16" s="171"/>
      <c r="E16" s="172"/>
      <c r="F16" s="173"/>
      <c r="G16" s="173"/>
      <c r="H16" s="173"/>
      <c r="I16" s="173"/>
      <c r="J16" s="174"/>
      <c r="K16" s="173"/>
      <c r="L16" s="173"/>
      <c r="M16" s="173"/>
      <c r="N16" s="173"/>
      <c r="O16" s="174"/>
      <c r="P16" s="173"/>
      <c r="Q16" s="173"/>
      <c r="R16" s="173"/>
      <c r="S16" s="173"/>
      <c r="T16" s="174"/>
      <c r="U16" s="173"/>
      <c r="V16" s="173"/>
      <c r="W16" s="173"/>
      <c r="X16" s="173"/>
      <c r="Y16" s="175"/>
    </row>
    <row r="17" spans="2:25" ht="18.75" thickTop="1">
      <c r="B17" s="702" t="s">
        <v>24</v>
      </c>
      <c r="C17" s="192" t="s">
        <v>23</v>
      </c>
      <c r="D17" s="161"/>
      <c r="E17" s="162"/>
      <c r="F17" s="163"/>
      <c r="G17" s="163"/>
      <c r="H17" s="163"/>
      <c r="I17" s="163"/>
      <c r="J17" s="164"/>
      <c r="K17" s="163"/>
      <c r="L17" s="163"/>
      <c r="M17" s="163"/>
      <c r="N17" s="163"/>
      <c r="O17" s="164"/>
      <c r="P17" s="163"/>
      <c r="Q17" s="163"/>
      <c r="R17" s="163"/>
      <c r="S17" s="163"/>
      <c r="T17" s="164"/>
      <c r="U17" s="163"/>
      <c r="V17" s="163"/>
      <c r="W17" s="163"/>
      <c r="X17" s="163"/>
      <c r="Y17" s="176"/>
    </row>
    <row r="18" spans="2:25" ht="18">
      <c r="B18" s="703"/>
      <c r="C18" s="193" t="s">
        <v>25</v>
      </c>
      <c r="D18" s="166"/>
      <c r="E18" s="167"/>
      <c r="F18" s="168"/>
      <c r="G18" s="168"/>
      <c r="H18" s="168"/>
      <c r="I18" s="168"/>
      <c r="J18" s="169"/>
      <c r="K18" s="168"/>
      <c r="L18" s="168"/>
      <c r="M18" s="168"/>
      <c r="N18" s="168"/>
      <c r="O18" s="169"/>
      <c r="P18" s="168"/>
      <c r="Q18" s="168"/>
      <c r="R18" s="168"/>
      <c r="S18" s="168"/>
      <c r="T18" s="169"/>
      <c r="U18" s="168"/>
      <c r="V18" s="168"/>
      <c r="W18" s="168"/>
      <c r="X18" s="168"/>
      <c r="Y18" s="170"/>
    </row>
    <row r="19" spans="2:25" ht="18">
      <c r="B19" s="703"/>
      <c r="C19" s="193" t="s">
        <v>26</v>
      </c>
      <c r="D19" s="166"/>
      <c r="E19" s="167"/>
      <c r="F19" s="168"/>
      <c r="G19" s="168"/>
      <c r="H19" s="168"/>
      <c r="I19" s="168"/>
      <c r="J19" s="169"/>
      <c r="K19" s="168"/>
      <c r="L19" s="168"/>
      <c r="M19" s="168"/>
      <c r="N19" s="168"/>
      <c r="O19" s="169"/>
      <c r="P19" s="168"/>
      <c r="Q19" s="168"/>
      <c r="R19" s="168"/>
      <c r="S19" s="168"/>
      <c r="T19" s="169"/>
      <c r="U19" s="168"/>
      <c r="V19" s="168"/>
      <c r="W19" s="168"/>
      <c r="X19" s="168"/>
      <c r="Y19" s="170"/>
    </row>
    <row r="20" spans="2:25" ht="18">
      <c r="B20" s="703"/>
      <c r="C20" s="193" t="s">
        <v>27</v>
      </c>
      <c r="D20" s="166"/>
      <c r="E20" s="167"/>
      <c r="F20" s="168"/>
      <c r="G20" s="168"/>
      <c r="H20" s="168"/>
      <c r="I20" s="168"/>
      <c r="J20" s="169"/>
      <c r="K20" s="168"/>
      <c r="L20" s="168"/>
      <c r="M20" s="168"/>
      <c r="N20" s="168"/>
      <c r="O20" s="169"/>
      <c r="P20" s="168"/>
      <c r="Q20" s="168"/>
      <c r="R20" s="168"/>
      <c r="S20" s="168"/>
      <c r="T20" s="169"/>
      <c r="U20" s="168"/>
      <c r="V20" s="168"/>
      <c r="W20" s="168"/>
      <c r="X20" s="168"/>
      <c r="Y20" s="170"/>
    </row>
    <row r="21" spans="2:25" ht="18">
      <c r="B21" s="703"/>
      <c r="C21" s="193" t="s">
        <v>28</v>
      </c>
      <c r="D21" s="166"/>
      <c r="E21" s="167"/>
      <c r="F21" s="168"/>
      <c r="G21" s="168"/>
      <c r="H21" s="168"/>
      <c r="I21" s="168"/>
      <c r="J21" s="169"/>
      <c r="K21" s="168"/>
      <c r="L21" s="168"/>
      <c r="M21" s="168"/>
      <c r="N21" s="168"/>
      <c r="O21" s="169"/>
      <c r="P21" s="168"/>
      <c r="Q21" s="168"/>
      <c r="R21" s="168"/>
      <c r="S21" s="168"/>
      <c r="T21" s="169"/>
      <c r="U21" s="168"/>
      <c r="V21" s="168"/>
      <c r="W21" s="168"/>
      <c r="X21" s="168"/>
      <c r="Y21" s="170"/>
    </row>
    <row r="22" spans="2:25" ht="18">
      <c r="B22" s="703"/>
      <c r="C22" s="193" t="s">
        <v>29</v>
      </c>
      <c r="D22" s="166"/>
      <c r="E22" s="167"/>
      <c r="F22" s="168"/>
      <c r="G22" s="168"/>
      <c r="H22" s="168"/>
      <c r="I22" s="168"/>
      <c r="J22" s="169"/>
      <c r="K22" s="168"/>
      <c r="L22" s="168"/>
      <c r="M22" s="168"/>
      <c r="N22" s="168"/>
      <c r="O22" s="169"/>
      <c r="P22" s="168"/>
      <c r="Q22" s="168"/>
      <c r="R22" s="168"/>
      <c r="S22" s="168"/>
      <c r="T22" s="169"/>
      <c r="U22" s="168"/>
      <c r="V22" s="168"/>
      <c r="W22" s="168"/>
      <c r="X22" s="168"/>
      <c r="Y22" s="170"/>
    </row>
    <row r="23" spans="2:25" ht="18">
      <c r="B23" s="703"/>
      <c r="C23" s="193" t="s">
        <v>30</v>
      </c>
      <c r="D23" s="166"/>
      <c r="E23" s="167"/>
      <c r="F23" s="168"/>
      <c r="G23" s="168"/>
      <c r="H23" s="168"/>
      <c r="I23" s="168"/>
      <c r="J23" s="169"/>
      <c r="K23" s="168"/>
      <c r="L23" s="168"/>
      <c r="M23" s="168"/>
      <c r="N23" s="168"/>
      <c r="O23" s="169"/>
      <c r="P23" s="168"/>
      <c r="Q23" s="168"/>
      <c r="R23" s="168"/>
      <c r="S23" s="168"/>
      <c r="T23" s="169"/>
      <c r="U23" s="168"/>
      <c r="V23" s="168"/>
      <c r="W23" s="168"/>
      <c r="X23" s="168"/>
      <c r="Y23" s="170"/>
    </row>
    <row r="24" spans="2:25" ht="18">
      <c r="B24" s="703"/>
      <c r="C24" s="193" t="s">
        <v>31</v>
      </c>
      <c r="D24" s="166"/>
      <c r="E24" s="167"/>
      <c r="F24" s="168"/>
      <c r="G24" s="168"/>
      <c r="H24" s="168"/>
      <c r="I24" s="168"/>
      <c r="J24" s="169"/>
      <c r="K24" s="168"/>
      <c r="L24" s="168"/>
      <c r="M24" s="168"/>
      <c r="N24" s="168"/>
      <c r="O24" s="169"/>
      <c r="P24" s="168"/>
      <c r="Q24" s="168"/>
      <c r="R24" s="168"/>
      <c r="S24" s="168"/>
      <c r="T24" s="169"/>
      <c r="U24" s="168"/>
      <c r="V24" s="168"/>
      <c r="W24" s="168"/>
      <c r="X24" s="168"/>
      <c r="Y24" s="170"/>
    </row>
    <row r="25" spans="2:25" ht="18">
      <c r="B25" s="703"/>
      <c r="C25" s="193" t="s">
        <v>32</v>
      </c>
      <c r="D25" s="166"/>
      <c r="E25" s="167"/>
      <c r="F25" s="168"/>
      <c r="G25" s="168"/>
      <c r="H25" s="168"/>
      <c r="I25" s="168"/>
      <c r="J25" s="169"/>
      <c r="K25" s="168"/>
      <c r="L25" s="168"/>
      <c r="M25" s="168"/>
      <c r="N25" s="168"/>
      <c r="O25" s="169"/>
      <c r="P25" s="168"/>
      <c r="Q25" s="168"/>
      <c r="R25" s="168"/>
      <c r="S25" s="168"/>
      <c r="T25" s="169"/>
      <c r="U25" s="168"/>
      <c r="V25" s="168"/>
      <c r="W25" s="168"/>
      <c r="X25" s="168"/>
      <c r="Y25" s="170"/>
    </row>
    <row r="26" spans="2:25" ht="18">
      <c r="B26" s="703"/>
      <c r="C26" s="193" t="s">
        <v>34</v>
      </c>
      <c r="D26" s="166"/>
      <c r="E26" s="167"/>
      <c r="F26" s="168"/>
      <c r="G26" s="168"/>
      <c r="H26" s="168"/>
      <c r="I26" s="168"/>
      <c r="J26" s="169"/>
      <c r="K26" s="168"/>
      <c r="L26" s="168"/>
      <c r="M26" s="168"/>
      <c r="N26" s="168"/>
      <c r="O26" s="169"/>
      <c r="P26" s="168"/>
      <c r="Q26" s="168"/>
      <c r="R26" s="168"/>
      <c r="S26" s="168"/>
      <c r="T26" s="169"/>
      <c r="U26" s="168"/>
      <c r="V26" s="168"/>
      <c r="W26" s="168"/>
      <c r="X26" s="168"/>
      <c r="Y26" s="170"/>
    </row>
    <row r="27" spans="2:25" ht="18">
      <c r="B27" s="703"/>
      <c r="C27" s="193" t="s">
        <v>35</v>
      </c>
      <c r="D27" s="166"/>
      <c r="E27" s="167"/>
      <c r="F27" s="168"/>
      <c r="G27" s="168"/>
      <c r="H27" s="168"/>
      <c r="I27" s="168"/>
      <c r="J27" s="169"/>
      <c r="K27" s="168"/>
      <c r="L27" s="168"/>
      <c r="M27" s="168"/>
      <c r="N27" s="168"/>
      <c r="O27" s="169"/>
      <c r="P27" s="168"/>
      <c r="Q27" s="168"/>
      <c r="R27" s="168"/>
      <c r="S27" s="168"/>
      <c r="T27" s="169"/>
      <c r="U27" s="168"/>
      <c r="V27" s="168"/>
      <c r="W27" s="168"/>
      <c r="X27" s="168"/>
      <c r="Y27" s="170"/>
    </row>
    <row r="28" spans="2:25" ht="18">
      <c r="B28" s="703"/>
      <c r="C28" s="193" t="s">
        <v>36</v>
      </c>
      <c r="D28" s="166"/>
      <c r="E28" s="167"/>
      <c r="F28" s="168"/>
      <c r="G28" s="168"/>
      <c r="H28" s="168"/>
      <c r="I28" s="168"/>
      <c r="J28" s="169"/>
      <c r="K28" s="168"/>
      <c r="L28" s="168"/>
      <c r="M28" s="168"/>
      <c r="N28" s="168"/>
      <c r="O28" s="169"/>
      <c r="P28" s="168"/>
      <c r="Q28" s="168"/>
      <c r="R28" s="168"/>
      <c r="S28" s="168"/>
      <c r="T28" s="169"/>
      <c r="U28" s="168"/>
      <c r="V28" s="168"/>
      <c r="W28" s="168"/>
      <c r="X28" s="168"/>
      <c r="Y28" s="170"/>
    </row>
    <row r="29" spans="2:25" ht="18">
      <c r="B29" s="703"/>
      <c r="C29" s="193" t="s">
        <v>37</v>
      </c>
      <c r="D29" s="166"/>
      <c r="E29" s="167"/>
      <c r="F29" s="168"/>
      <c r="G29" s="168"/>
      <c r="H29" s="168"/>
      <c r="I29" s="168"/>
      <c r="J29" s="169"/>
      <c r="K29" s="168"/>
      <c r="L29" s="168"/>
      <c r="M29" s="168"/>
      <c r="N29" s="168"/>
      <c r="O29" s="169"/>
      <c r="P29" s="168"/>
      <c r="Q29" s="168"/>
      <c r="R29" s="168"/>
      <c r="S29" s="168"/>
      <c r="T29" s="169"/>
      <c r="U29" s="168"/>
      <c r="V29" s="168"/>
      <c r="W29" s="168"/>
      <c r="X29" s="168"/>
      <c r="Y29" s="170"/>
    </row>
    <row r="30" spans="2:25" ht="18">
      <c r="B30" s="703"/>
      <c r="C30" s="193" t="s">
        <v>38</v>
      </c>
      <c r="D30" s="166"/>
      <c r="E30" s="167"/>
      <c r="F30" s="168"/>
      <c r="G30" s="168"/>
      <c r="H30" s="168"/>
      <c r="I30" s="168"/>
      <c r="J30" s="169"/>
      <c r="K30" s="168"/>
      <c r="L30" s="168"/>
      <c r="M30" s="168"/>
      <c r="N30" s="168"/>
      <c r="O30" s="169"/>
      <c r="P30" s="168"/>
      <c r="Q30" s="168"/>
      <c r="R30" s="168"/>
      <c r="S30" s="168"/>
      <c r="T30" s="169"/>
      <c r="U30" s="168"/>
      <c r="V30" s="168"/>
      <c r="W30" s="168"/>
      <c r="X30" s="168"/>
      <c r="Y30" s="170"/>
    </row>
    <row r="31" spans="2:25" ht="18.75" thickBot="1">
      <c r="B31" s="704"/>
      <c r="C31" s="194" t="s">
        <v>39</v>
      </c>
      <c r="D31" s="177"/>
      <c r="E31" s="172"/>
      <c r="F31" s="173"/>
      <c r="G31" s="173"/>
      <c r="H31" s="173"/>
      <c r="I31" s="173"/>
      <c r="J31" s="174"/>
      <c r="K31" s="173"/>
      <c r="L31" s="173"/>
      <c r="M31" s="173"/>
      <c r="N31" s="173"/>
      <c r="O31" s="174"/>
      <c r="P31" s="173"/>
      <c r="Q31" s="173"/>
      <c r="R31" s="173"/>
      <c r="S31" s="173"/>
      <c r="T31" s="174"/>
      <c r="U31" s="173"/>
      <c r="V31" s="173"/>
      <c r="W31" s="173"/>
      <c r="X31" s="173"/>
      <c r="Y31" s="175"/>
    </row>
    <row r="32" spans="2:25" ht="18.75" thickTop="1">
      <c r="B32" s="702" t="s">
        <v>41</v>
      </c>
      <c r="C32" s="192" t="s">
        <v>40</v>
      </c>
      <c r="D32" s="161"/>
      <c r="E32" s="162"/>
      <c r="F32" s="163"/>
      <c r="G32" s="163"/>
      <c r="H32" s="163"/>
      <c r="I32" s="163"/>
      <c r="J32" s="164"/>
      <c r="K32" s="163"/>
      <c r="L32" s="163"/>
      <c r="M32" s="163"/>
      <c r="N32" s="163"/>
      <c r="O32" s="164"/>
      <c r="P32" s="163"/>
      <c r="Q32" s="163"/>
      <c r="R32" s="163"/>
      <c r="S32" s="163"/>
      <c r="T32" s="164"/>
      <c r="U32" s="163"/>
      <c r="V32" s="163"/>
      <c r="W32" s="163"/>
      <c r="X32" s="163"/>
      <c r="Y32" s="176"/>
    </row>
    <row r="33" spans="2:25" ht="18">
      <c r="B33" s="703"/>
      <c r="C33" s="193" t="s">
        <v>42</v>
      </c>
      <c r="D33" s="166"/>
      <c r="E33" s="167"/>
      <c r="F33" s="168"/>
      <c r="G33" s="168"/>
      <c r="H33" s="168"/>
      <c r="I33" s="168"/>
      <c r="J33" s="169"/>
      <c r="K33" s="168"/>
      <c r="L33" s="168"/>
      <c r="M33" s="168"/>
      <c r="N33" s="168"/>
      <c r="O33" s="169"/>
      <c r="P33" s="168"/>
      <c r="Q33" s="168"/>
      <c r="R33" s="168"/>
      <c r="S33" s="168"/>
      <c r="T33" s="169"/>
      <c r="U33" s="168"/>
      <c r="V33" s="168"/>
      <c r="W33" s="168"/>
      <c r="X33" s="168"/>
      <c r="Y33" s="170"/>
    </row>
    <row r="34" spans="2:25" ht="18">
      <c r="B34" s="703"/>
      <c r="C34" s="193" t="s">
        <v>43</v>
      </c>
      <c r="D34" s="166"/>
      <c r="E34" s="167"/>
      <c r="F34" s="168"/>
      <c r="G34" s="168"/>
      <c r="H34" s="168"/>
      <c r="I34" s="168"/>
      <c r="J34" s="169"/>
      <c r="K34" s="168"/>
      <c r="L34" s="168"/>
      <c r="M34" s="168"/>
      <c r="N34" s="168"/>
      <c r="O34" s="169"/>
      <c r="P34" s="168"/>
      <c r="Q34" s="168"/>
      <c r="R34" s="168"/>
      <c r="S34" s="168"/>
      <c r="T34" s="169"/>
      <c r="U34" s="168"/>
      <c r="V34" s="168"/>
      <c r="W34" s="168"/>
      <c r="X34" s="168"/>
      <c r="Y34" s="170"/>
    </row>
    <row r="35" spans="2:25" ht="18">
      <c r="B35" s="703"/>
      <c r="C35" s="193" t="s">
        <v>44</v>
      </c>
      <c r="D35" s="166"/>
      <c r="E35" s="167"/>
      <c r="F35" s="168"/>
      <c r="G35" s="168"/>
      <c r="H35" s="168"/>
      <c r="I35" s="168"/>
      <c r="J35" s="169"/>
      <c r="K35" s="168"/>
      <c r="L35" s="168"/>
      <c r="M35" s="168"/>
      <c r="N35" s="168"/>
      <c r="O35" s="169"/>
      <c r="P35" s="168"/>
      <c r="Q35" s="168"/>
      <c r="R35" s="168"/>
      <c r="S35" s="168"/>
      <c r="T35" s="169"/>
      <c r="U35" s="168"/>
      <c r="V35" s="168"/>
      <c r="W35" s="168"/>
      <c r="X35" s="168"/>
      <c r="Y35" s="170"/>
    </row>
    <row r="36" spans="2:25" ht="18">
      <c r="B36" s="703"/>
      <c r="C36" s="193" t="s">
        <v>45</v>
      </c>
      <c r="D36" s="166"/>
      <c r="E36" s="167"/>
      <c r="F36" s="168"/>
      <c r="G36" s="168"/>
      <c r="H36" s="168"/>
      <c r="I36" s="168"/>
      <c r="J36" s="169"/>
      <c r="K36" s="168"/>
      <c r="L36" s="168"/>
      <c r="M36" s="168"/>
      <c r="N36" s="168"/>
      <c r="O36" s="169"/>
      <c r="P36" s="168"/>
      <c r="Q36" s="168"/>
      <c r="R36" s="168"/>
      <c r="S36" s="168"/>
      <c r="T36" s="169"/>
      <c r="U36" s="168"/>
      <c r="V36" s="168"/>
      <c r="W36" s="168"/>
      <c r="X36" s="168"/>
      <c r="Y36" s="170"/>
    </row>
    <row r="37" spans="2:25" ht="18">
      <c r="B37" s="703"/>
      <c r="C37" s="193" t="s">
        <v>46</v>
      </c>
      <c r="D37" s="166"/>
      <c r="E37" s="167"/>
      <c r="F37" s="168"/>
      <c r="G37" s="168"/>
      <c r="H37" s="168"/>
      <c r="I37" s="168"/>
      <c r="J37" s="169"/>
      <c r="K37" s="168"/>
      <c r="L37" s="168"/>
      <c r="M37" s="168"/>
      <c r="N37" s="168"/>
      <c r="O37" s="169"/>
      <c r="P37" s="168"/>
      <c r="Q37" s="168"/>
      <c r="R37" s="168"/>
      <c r="S37" s="168"/>
      <c r="T37" s="169"/>
      <c r="U37" s="168"/>
      <c r="V37" s="168"/>
      <c r="W37" s="168"/>
      <c r="X37" s="168"/>
      <c r="Y37" s="170"/>
    </row>
    <row r="38" spans="2:25" ht="18">
      <c r="B38" s="703"/>
      <c r="C38" s="193" t="s">
        <v>47</v>
      </c>
      <c r="D38" s="166"/>
      <c r="E38" s="167"/>
      <c r="F38" s="168"/>
      <c r="G38" s="168"/>
      <c r="H38" s="168"/>
      <c r="I38" s="168"/>
      <c r="J38" s="169"/>
      <c r="K38" s="168"/>
      <c r="L38" s="168"/>
      <c r="M38" s="168"/>
      <c r="N38" s="168"/>
      <c r="O38" s="169"/>
      <c r="P38" s="168"/>
      <c r="Q38" s="168"/>
      <c r="R38" s="168"/>
      <c r="S38" s="168"/>
      <c r="T38" s="169"/>
      <c r="U38" s="168"/>
      <c r="V38" s="168"/>
      <c r="W38" s="168"/>
      <c r="X38" s="168"/>
      <c r="Y38" s="170"/>
    </row>
    <row r="39" spans="2:25" ht="18">
      <c r="B39" s="703"/>
      <c r="C39" s="193" t="s">
        <v>48</v>
      </c>
      <c r="D39" s="166"/>
      <c r="E39" s="167"/>
      <c r="F39" s="168"/>
      <c r="G39" s="168"/>
      <c r="H39" s="168"/>
      <c r="I39" s="168"/>
      <c r="J39" s="169"/>
      <c r="K39" s="168"/>
      <c r="L39" s="168"/>
      <c r="M39" s="168"/>
      <c r="N39" s="168"/>
      <c r="O39" s="169"/>
      <c r="P39" s="168"/>
      <c r="Q39" s="168"/>
      <c r="R39" s="168"/>
      <c r="S39" s="168"/>
      <c r="T39" s="169"/>
      <c r="U39" s="168"/>
      <c r="V39" s="168"/>
      <c r="W39" s="168"/>
      <c r="X39" s="168"/>
      <c r="Y39" s="170"/>
    </row>
    <row r="40" spans="2:25" ht="18">
      <c r="B40" s="703"/>
      <c r="C40" s="193" t="s">
        <v>49</v>
      </c>
      <c r="D40" s="166"/>
      <c r="E40" s="167"/>
      <c r="F40" s="168"/>
      <c r="G40" s="168"/>
      <c r="H40" s="168"/>
      <c r="I40" s="168"/>
      <c r="J40" s="169"/>
      <c r="K40" s="168"/>
      <c r="L40" s="168"/>
      <c r="M40" s="168"/>
      <c r="N40" s="168"/>
      <c r="O40" s="169"/>
      <c r="P40" s="168"/>
      <c r="Q40" s="168"/>
      <c r="R40" s="168"/>
      <c r="S40" s="168"/>
      <c r="T40" s="169"/>
      <c r="U40" s="168"/>
      <c r="V40" s="168"/>
      <c r="W40" s="168"/>
      <c r="X40" s="168"/>
      <c r="Y40" s="170"/>
    </row>
    <row r="41" spans="2:25" ht="18">
      <c r="B41" s="703"/>
      <c r="C41" s="193" t="s">
        <v>50</v>
      </c>
      <c r="D41" s="166"/>
      <c r="E41" s="167"/>
      <c r="F41" s="168"/>
      <c r="G41" s="168"/>
      <c r="H41" s="168"/>
      <c r="I41" s="168"/>
      <c r="J41" s="169"/>
      <c r="K41" s="168"/>
      <c r="L41" s="168"/>
      <c r="M41" s="168"/>
      <c r="N41" s="168"/>
      <c r="O41" s="169"/>
      <c r="P41" s="168"/>
      <c r="Q41" s="168"/>
      <c r="R41" s="168"/>
      <c r="S41" s="168"/>
      <c r="T41" s="169"/>
      <c r="U41" s="168"/>
      <c r="V41" s="168"/>
      <c r="W41" s="168"/>
      <c r="X41" s="168"/>
      <c r="Y41" s="170"/>
    </row>
    <row r="42" spans="2:25" ht="18">
      <c r="B42" s="703"/>
      <c r="C42" s="193" t="s">
        <v>51</v>
      </c>
      <c r="D42" s="166"/>
      <c r="E42" s="167"/>
      <c r="F42" s="168"/>
      <c r="G42" s="168"/>
      <c r="H42" s="168"/>
      <c r="I42" s="168"/>
      <c r="J42" s="169"/>
      <c r="K42" s="168"/>
      <c r="L42" s="168"/>
      <c r="M42" s="168"/>
      <c r="N42" s="168"/>
      <c r="O42" s="169"/>
      <c r="P42" s="168"/>
      <c r="Q42" s="168"/>
      <c r="R42" s="168"/>
      <c r="S42" s="168"/>
      <c r="T42" s="169"/>
      <c r="U42" s="168"/>
      <c r="V42" s="168"/>
      <c r="W42" s="168"/>
      <c r="X42" s="168"/>
      <c r="Y42" s="170"/>
    </row>
    <row r="43" spans="2:25" ht="18">
      <c r="B43" s="703"/>
      <c r="C43" s="193" t="s">
        <v>52</v>
      </c>
      <c r="D43" s="166"/>
      <c r="E43" s="167"/>
      <c r="F43" s="168"/>
      <c r="G43" s="168"/>
      <c r="H43" s="168"/>
      <c r="I43" s="168"/>
      <c r="J43" s="169"/>
      <c r="K43" s="168"/>
      <c r="L43" s="168"/>
      <c r="M43" s="168"/>
      <c r="N43" s="168"/>
      <c r="O43" s="169"/>
      <c r="P43" s="168"/>
      <c r="Q43" s="168"/>
      <c r="R43" s="168"/>
      <c r="S43" s="168"/>
      <c r="T43" s="169"/>
      <c r="U43" s="168"/>
      <c r="V43" s="168"/>
      <c r="W43" s="168"/>
      <c r="X43" s="168"/>
      <c r="Y43" s="170"/>
    </row>
    <row r="44" spans="2:25" ht="18">
      <c r="B44" s="703"/>
      <c r="C44" s="193" t="s">
        <v>54</v>
      </c>
      <c r="D44" s="166"/>
      <c r="E44" s="167"/>
      <c r="F44" s="168"/>
      <c r="G44" s="168"/>
      <c r="H44" s="168"/>
      <c r="I44" s="168"/>
      <c r="J44" s="169"/>
      <c r="K44" s="168"/>
      <c r="L44" s="168"/>
      <c r="M44" s="168"/>
      <c r="N44" s="168"/>
      <c r="O44" s="169"/>
      <c r="P44" s="168"/>
      <c r="Q44" s="168"/>
      <c r="R44" s="168"/>
      <c r="S44" s="168"/>
      <c r="T44" s="169"/>
      <c r="U44" s="168"/>
      <c r="V44" s="168"/>
      <c r="W44" s="168"/>
      <c r="X44" s="168"/>
      <c r="Y44" s="170"/>
    </row>
    <row r="45" spans="2:25" ht="18">
      <c r="B45" s="703"/>
      <c r="C45" s="193" t="s">
        <v>55</v>
      </c>
      <c r="D45" s="166"/>
      <c r="E45" s="167"/>
      <c r="F45" s="168"/>
      <c r="G45" s="168"/>
      <c r="H45" s="168"/>
      <c r="I45" s="168"/>
      <c r="J45" s="169"/>
      <c r="K45" s="168"/>
      <c r="L45" s="168"/>
      <c r="M45" s="168"/>
      <c r="N45" s="168"/>
      <c r="O45" s="169"/>
      <c r="P45" s="168"/>
      <c r="Q45" s="168"/>
      <c r="R45" s="168"/>
      <c r="S45" s="168"/>
      <c r="T45" s="169"/>
      <c r="U45" s="168"/>
      <c r="V45" s="168"/>
      <c r="W45" s="168"/>
      <c r="X45" s="168"/>
      <c r="Y45" s="170"/>
    </row>
    <row r="46" spans="2:25" ht="18">
      <c r="B46" s="703"/>
      <c r="C46" s="193" t="s">
        <v>56</v>
      </c>
      <c r="D46" s="166"/>
      <c r="E46" s="167"/>
      <c r="F46" s="168"/>
      <c r="G46" s="168"/>
      <c r="H46" s="168"/>
      <c r="I46" s="168"/>
      <c r="J46" s="169"/>
      <c r="K46" s="168"/>
      <c r="L46" s="168"/>
      <c r="M46" s="168"/>
      <c r="N46" s="168"/>
      <c r="O46" s="169"/>
      <c r="P46" s="168"/>
      <c r="Q46" s="168"/>
      <c r="R46" s="168"/>
      <c r="S46" s="168"/>
      <c r="T46" s="169"/>
      <c r="U46" s="168"/>
      <c r="V46" s="168"/>
      <c r="W46" s="168"/>
      <c r="X46" s="168"/>
      <c r="Y46" s="170"/>
    </row>
    <row r="47" spans="2:25" ht="18">
      <c r="B47" s="703"/>
      <c r="C47" s="193" t="s">
        <v>57</v>
      </c>
      <c r="D47" s="166"/>
      <c r="E47" s="167"/>
      <c r="F47" s="168"/>
      <c r="G47" s="168"/>
      <c r="H47" s="168"/>
      <c r="I47" s="168"/>
      <c r="J47" s="169"/>
      <c r="K47" s="168"/>
      <c r="L47" s="168"/>
      <c r="M47" s="168"/>
      <c r="N47" s="168"/>
      <c r="O47" s="169"/>
      <c r="P47" s="168"/>
      <c r="Q47" s="168"/>
      <c r="R47" s="168"/>
      <c r="S47" s="168"/>
      <c r="T47" s="169"/>
      <c r="U47" s="168"/>
      <c r="V47" s="168"/>
      <c r="W47" s="168"/>
      <c r="X47" s="168"/>
      <c r="Y47" s="170"/>
    </row>
    <row r="48" spans="2:25" ht="18">
      <c r="B48" s="703"/>
      <c r="C48" s="193" t="s">
        <v>58</v>
      </c>
      <c r="D48" s="166"/>
      <c r="E48" s="167"/>
      <c r="F48" s="168"/>
      <c r="G48" s="168"/>
      <c r="H48" s="168"/>
      <c r="I48" s="168"/>
      <c r="J48" s="169"/>
      <c r="K48" s="168"/>
      <c r="L48" s="168"/>
      <c r="M48" s="168"/>
      <c r="N48" s="168"/>
      <c r="O48" s="169"/>
      <c r="P48" s="168"/>
      <c r="Q48" s="168"/>
      <c r="R48" s="168"/>
      <c r="S48" s="168"/>
      <c r="T48" s="169"/>
      <c r="U48" s="168"/>
      <c r="V48" s="168"/>
      <c r="W48" s="168"/>
      <c r="X48" s="168"/>
      <c r="Y48" s="170"/>
    </row>
    <row r="49" spans="2:25" ht="18">
      <c r="B49" s="703"/>
      <c r="C49" s="193" t="s">
        <v>59</v>
      </c>
      <c r="D49" s="166"/>
      <c r="E49" s="167"/>
      <c r="F49" s="168"/>
      <c r="G49" s="168"/>
      <c r="H49" s="168"/>
      <c r="I49" s="168"/>
      <c r="J49" s="169"/>
      <c r="K49" s="168"/>
      <c r="L49" s="168"/>
      <c r="M49" s="168"/>
      <c r="N49" s="168"/>
      <c r="O49" s="169"/>
      <c r="P49" s="168"/>
      <c r="Q49" s="168"/>
      <c r="R49" s="168"/>
      <c r="S49" s="168"/>
      <c r="T49" s="169"/>
      <c r="U49" s="168"/>
      <c r="V49" s="168"/>
      <c r="W49" s="168"/>
      <c r="X49" s="168"/>
      <c r="Y49" s="170"/>
    </row>
    <row r="50" spans="2:25" ht="18">
      <c r="B50" s="703"/>
      <c r="C50" s="193" t="s">
        <v>60</v>
      </c>
      <c r="D50" s="166"/>
      <c r="E50" s="167"/>
      <c r="F50" s="168"/>
      <c r="G50" s="168"/>
      <c r="H50" s="168"/>
      <c r="I50" s="168"/>
      <c r="J50" s="169"/>
      <c r="K50" s="168"/>
      <c r="L50" s="168"/>
      <c r="M50" s="168"/>
      <c r="N50" s="168"/>
      <c r="O50" s="169"/>
      <c r="P50" s="168"/>
      <c r="Q50" s="168"/>
      <c r="R50" s="168"/>
      <c r="S50" s="168"/>
      <c r="T50" s="169"/>
      <c r="U50" s="168"/>
      <c r="V50" s="168"/>
      <c r="W50" s="168"/>
      <c r="X50" s="168"/>
      <c r="Y50" s="170"/>
    </row>
    <row r="51" spans="2:25" ht="18">
      <c r="B51" s="703"/>
      <c r="C51" s="193" t="s">
        <v>61</v>
      </c>
      <c r="D51" s="166"/>
      <c r="E51" s="167"/>
      <c r="F51" s="168"/>
      <c r="G51" s="168"/>
      <c r="H51" s="168"/>
      <c r="I51" s="168"/>
      <c r="J51" s="169"/>
      <c r="K51" s="168"/>
      <c r="L51" s="168"/>
      <c r="M51" s="168"/>
      <c r="N51" s="168"/>
      <c r="O51" s="169"/>
      <c r="P51" s="168"/>
      <c r="Q51" s="168"/>
      <c r="R51" s="168"/>
      <c r="S51" s="168"/>
      <c r="T51" s="169"/>
      <c r="U51" s="168"/>
      <c r="V51" s="168"/>
      <c r="W51" s="168"/>
      <c r="X51" s="168"/>
      <c r="Y51" s="170"/>
    </row>
    <row r="52" spans="2:25" ht="18.75" thickBot="1">
      <c r="B52" s="704"/>
      <c r="C52" s="194" t="s">
        <v>62</v>
      </c>
      <c r="D52" s="177"/>
      <c r="E52" s="172"/>
      <c r="F52" s="173"/>
      <c r="G52" s="173"/>
      <c r="H52" s="173"/>
      <c r="I52" s="173"/>
      <c r="J52" s="174"/>
      <c r="K52" s="173"/>
      <c r="L52" s="173"/>
      <c r="M52" s="173"/>
      <c r="N52" s="173"/>
      <c r="O52" s="174"/>
      <c r="P52" s="173"/>
      <c r="Q52" s="173"/>
      <c r="R52" s="173"/>
      <c r="S52" s="173"/>
      <c r="T52" s="174"/>
      <c r="U52" s="173"/>
      <c r="V52" s="173"/>
      <c r="W52" s="173"/>
      <c r="X52" s="173"/>
      <c r="Y52" s="175"/>
    </row>
    <row r="53" ht="14.25" thickBot="1" thickTop="1">
      <c r="B53" s="75"/>
    </row>
    <row r="54" spans="3:25" ht="14.25" thickBot="1" thickTop="1">
      <c r="C54" s="693" t="s">
        <v>174</v>
      </c>
      <c r="D54" s="693"/>
      <c r="E54" s="694"/>
      <c r="F54" s="695"/>
      <c r="G54" s="695"/>
      <c r="H54" s="695"/>
      <c r="I54" s="695"/>
      <c r="J54" s="694"/>
      <c r="K54" s="695"/>
      <c r="L54" s="695"/>
      <c r="M54" s="695"/>
      <c r="N54" s="695"/>
      <c r="O54" s="694"/>
      <c r="P54" s="695"/>
      <c r="Q54" s="695"/>
      <c r="R54" s="695"/>
      <c r="S54" s="695"/>
      <c r="T54" s="694"/>
      <c r="U54" s="695"/>
      <c r="V54" s="695"/>
      <c r="W54" s="695"/>
      <c r="X54" s="695"/>
      <c r="Y54" s="691"/>
    </row>
    <row r="55" spans="3:25" ht="14.25" thickBot="1" thickTop="1">
      <c r="C55" s="693"/>
      <c r="D55" s="693"/>
      <c r="E55" s="696"/>
      <c r="F55" s="697"/>
      <c r="G55" s="697"/>
      <c r="H55" s="697"/>
      <c r="I55" s="697"/>
      <c r="J55" s="696"/>
      <c r="K55" s="697"/>
      <c r="L55" s="697"/>
      <c r="M55" s="697"/>
      <c r="N55" s="697"/>
      <c r="O55" s="696"/>
      <c r="P55" s="697"/>
      <c r="Q55" s="697"/>
      <c r="R55" s="697"/>
      <c r="S55" s="697"/>
      <c r="T55" s="696"/>
      <c r="U55" s="697"/>
      <c r="V55" s="697"/>
      <c r="W55" s="697"/>
      <c r="X55" s="697"/>
      <c r="Y55" s="692"/>
    </row>
    <row r="56" spans="3:25" ht="14.25" thickBot="1" thickTop="1">
      <c r="C56" s="693" t="s">
        <v>175</v>
      </c>
      <c r="D56" s="693"/>
      <c r="E56" s="694"/>
      <c r="F56" s="695"/>
      <c r="G56" s="695"/>
      <c r="H56" s="695"/>
      <c r="I56" s="695"/>
      <c r="J56" s="694"/>
      <c r="K56" s="695"/>
      <c r="L56" s="695"/>
      <c r="M56" s="695"/>
      <c r="N56" s="695"/>
      <c r="O56" s="694"/>
      <c r="P56" s="695"/>
      <c r="Q56" s="695"/>
      <c r="R56" s="695"/>
      <c r="S56" s="695"/>
      <c r="T56" s="694"/>
      <c r="U56" s="695"/>
      <c r="V56" s="695"/>
      <c r="W56" s="695"/>
      <c r="X56" s="695"/>
      <c r="Y56" s="698"/>
    </row>
    <row r="57" spans="3:25" ht="14.25" thickBot="1" thickTop="1">
      <c r="C57" s="693"/>
      <c r="D57" s="693"/>
      <c r="E57" s="696"/>
      <c r="F57" s="697"/>
      <c r="G57" s="697"/>
      <c r="H57" s="697"/>
      <c r="I57" s="697"/>
      <c r="J57" s="696"/>
      <c r="K57" s="697"/>
      <c r="L57" s="697"/>
      <c r="M57" s="697"/>
      <c r="N57" s="697"/>
      <c r="O57" s="696"/>
      <c r="P57" s="697"/>
      <c r="Q57" s="697"/>
      <c r="R57" s="697"/>
      <c r="S57" s="697"/>
      <c r="T57" s="696"/>
      <c r="U57" s="697"/>
      <c r="V57" s="697"/>
      <c r="W57" s="697"/>
      <c r="X57" s="697"/>
      <c r="Y57" s="699"/>
    </row>
    <row r="58" ht="13.5" thickTop="1"/>
  </sheetData>
  <mergeCells count="22">
    <mergeCell ref="B1:Y1"/>
    <mergeCell ref="B2:Y2"/>
    <mergeCell ref="E5:I5"/>
    <mergeCell ref="J5:N5"/>
    <mergeCell ref="O5:S5"/>
    <mergeCell ref="T5:X5"/>
    <mergeCell ref="Y5:Y6"/>
    <mergeCell ref="T54:X55"/>
    <mergeCell ref="B7:B16"/>
    <mergeCell ref="B17:B31"/>
    <mergeCell ref="B32:B52"/>
    <mergeCell ref="C54:D55"/>
    <mergeCell ref="Y54:Y55"/>
    <mergeCell ref="C56:D57"/>
    <mergeCell ref="E56:I57"/>
    <mergeCell ref="J56:N57"/>
    <mergeCell ref="O56:S57"/>
    <mergeCell ref="T56:X57"/>
    <mergeCell ref="Y56:Y57"/>
    <mergeCell ref="E54:I55"/>
    <mergeCell ref="J54:N55"/>
    <mergeCell ref="O54:S55"/>
  </mergeCells>
  <printOptions horizontalCentered="1"/>
  <pageMargins left="0.7874015748031497" right="0.4330708661417323" top="1.1" bottom="0.57" header="0" footer="0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44"/>
  <sheetViews>
    <sheetView showGridLines="0" zoomScale="55" zoomScaleNormal="55" workbookViewId="0" topLeftCell="A1">
      <selection activeCell="A2" sqref="A2:N2"/>
    </sheetView>
  </sheetViews>
  <sheetFormatPr defaultColWidth="11.421875" defaultRowHeight="12.75"/>
  <cols>
    <col min="1" max="1" width="7.140625" style="140" customWidth="1"/>
    <col min="2" max="2" width="25.00390625" style="140" customWidth="1"/>
    <col min="3" max="3" width="11.421875" style="140" customWidth="1"/>
    <col min="4" max="4" width="9.140625" style="140" customWidth="1"/>
    <col min="5" max="5" width="8.421875" style="140" customWidth="1"/>
    <col min="6" max="6" width="6.8515625" style="140" customWidth="1"/>
    <col min="7" max="7" width="23.7109375" style="140" customWidth="1"/>
    <col min="8" max="8" width="12.421875" style="140" customWidth="1"/>
    <col min="9" max="9" width="8.57421875" style="140" customWidth="1"/>
    <col min="10" max="10" width="9.140625" style="140" customWidth="1"/>
    <col min="11" max="11" width="6.8515625" style="140" customWidth="1"/>
    <col min="12" max="12" width="24.28125" style="140" customWidth="1"/>
    <col min="13" max="13" width="11.421875" style="140" customWidth="1"/>
    <col min="14" max="14" width="8.140625" style="140" customWidth="1"/>
    <col min="15" max="15" width="4.7109375" style="140" customWidth="1"/>
    <col min="16" max="16" width="8.28125" style="140" customWidth="1"/>
    <col min="17" max="17" width="28.28125" style="140" customWidth="1"/>
    <col min="18" max="18" width="11.421875" style="140" customWidth="1"/>
    <col min="19" max="19" width="10.00390625" style="140" customWidth="1"/>
    <col min="20" max="20" width="4.7109375" style="140" customWidth="1"/>
    <col min="21" max="21" width="7.140625" style="140" customWidth="1"/>
    <col min="22" max="22" width="25.7109375" style="140" customWidth="1"/>
    <col min="23" max="23" width="11.421875" style="140" customWidth="1"/>
    <col min="24" max="24" width="9.7109375" style="140" customWidth="1"/>
    <col min="25" max="25" width="4.8515625" style="140" customWidth="1"/>
    <col min="26" max="26" width="7.57421875" style="140" customWidth="1"/>
    <col min="27" max="27" width="26.140625" style="140" customWidth="1"/>
    <col min="28" max="29" width="11.421875" style="140" customWidth="1"/>
    <col min="30" max="30" width="2.8515625" style="140" customWidth="1"/>
    <col min="31" max="31" width="8.28125" style="231" customWidth="1"/>
    <col min="32" max="32" width="28.28125" style="231" customWidth="1"/>
    <col min="33" max="33" width="11.421875" style="231" customWidth="1"/>
    <col min="34" max="34" width="10.00390625" style="231" customWidth="1"/>
    <col min="35" max="35" width="4.7109375" style="231" customWidth="1"/>
    <col min="36" max="36" width="7.140625" style="231" customWidth="1"/>
    <col min="37" max="37" width="25.7109375" style="231" customWidth="1"/>
    <col min="38" max="38" width="11.421875" style="231" customWidth="1"/>
    <col min="39" max="39" width="9.7109375" style="231" customWidth="1"/>
    <col min="40" max="40" width="4.8515625" style="231" customWidth="1"/>
    <col min="41" max="41" width="7.57421875" style="231" customWidth="1"/>
    <col min="42" max="42" width="26.140625" style="231" customWidth="1"/>
    <col min="43" max="44" width="11.421875" style="231" customWidth="1"/>
    <col min="45" max="45" width="11.421875" style="140" customWidth="1"/>
    <col min="46" max="46" width="11.421875" style="136" customWidth="1"/>
    <col min="47" max="16384" width="11.421875" style="140" customWidth="1"/>
  </cols>
  <sheetData>
    <row r="1" spans="1:14" ht="16.5">
      <c r="A1" s="720" t="s">
        <v>176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</row>
    <row r="2" spans="1:32" ht="16.5">
      <c r="A2" s="720" t="s">
        <v>177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AE2" s="719" t="s">
        <v>179</v>
      </c>
      <c r="AF2" s="719"/>
    </row>
    <row r="4" spans="31:39" ht="16.5" customHeight="1" thickBot="1">
      <c r="AE4" s="718" t="s">
        <v>181</v>
      </c>
      <c r="AF4" s="718"/>
      <c r="AG4" s="718"/>
      <c r="AH4" s="718"/>
      <c r="AI4" s="718"/>
      <c r="AJ4" s="718"/>
      <c r="AK4" s="718"/>
      <c r="AL4" s="718"/>
      <c r="AM4" s="718"/>
    </row>
    <row r="5" spans="1:39" ht="17.25" thickBot="1" thickTop="1">
      <c r="A5" s="719" t="s">
        <v>182</v>
      </c>
      <c r="B5" s="719"/>
      <c r="P5" s="719" t="s">
        <v>178</v>
      </c>
      <c r="Q5" s="719"/>
      <c r="AD5" s="231"/>
      <c r="AE5" s="712" t="s">
        <v>39</v>
      </c>
      <c r="AF5" s="713"/>
      <c r="AG5" s="713"/>
      <c r="AH5" s="714"/>
      <c r="AI5" s="145"/>
      <c r="AJ5" s="712" t="s">
        <v>15</v>
      </c>
      <c r="AK5" s="713"/>
      <c r="AL5" s="713"/>
      <c r="AM5" s="714"/>
    </row>
    <row r="6" spans="1:39" ht="16.5" thickTop="1">
      <c r="A6" s="232"/>
      <c r="B6" s="232"/>
      <c r="AE6" s="233" t="s">
        <v>69</v>
      </c>
      <c r="AF6" s="234" t="s">
        <v>183</v>
      </c>
      <c r="AG6" s="235" t="s">
        <v>184</v>
      </c>
      <c r="AH6" s="236" t="s">
        <v>185</v>
      </c>
      <c r="AI6" s="145"/>
      <c r="AJ6" s="233" t="s">
        <v>69</v>
      </c>
      <c r="AK6" s="234" t="s">
        <v>183</v>
      </c>
      <c r="AL6" s="237" t="s">
        <v>184</v>
      </c>
      <c r="AM6" s="238" t="s">
        <v>185</v>
      </c>
    </row>
    <row r="7" spans="1:39" ht="16.5" thickBot="1">
      <c r="A7" s="718" t="s">
        <v>186</v>
      </c>
      <c r="B7" s="718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P7" s="718" t="s">
        <v>180</v>
      </c>
      <c r="Q7" s="718"/>
      <c r="R7" s="718"/>
      <c r="S7" s="718"/>
      <c r="T7" s="718"/>
      <c r="U7" s="718"/>
      <c r="V7" s="718"/>
      <c r="W7" s="718"/>
      <c r="X7" s="718"/>
      <c r="AE7" s="239">
        <v>1</v>
      </c>
      <c r="AF7" s="240" t="s">
        <v>94</v>
      </c>
      <c r="AG7" s="241">
        <v>2500</v>
      </c>
      <c r="AH7" s="144" t="s">
        <v>187</v>
      </c>
      <c r="AI7" s="145"/>
      <c r="AJ7" s="239">
        <v>1</v>
      </c>
      <c r="AK7" s="240" t="s">
        <v>94</v>
      </c>
      <c r="AL7" s="145">
        <f>+AG7*10</f>
        <v>25000</v>
      </c>
      <c r="AM7" s="242" t="s">
        <v>187</v>
      </c>
    </row>
    <row r="8" spans="1:39" ht="17.25" thickBot="1" thickTop="1">
      <c r="A8" s="712" t="s">
        <v>54</v>
      </c>
      <c r="B8" s="713"/>
      <c r="C8" s="713"/>
      <c r="D8" s="714"/>
      <c r="E8" s="145"/>
      <c r="F8" s="712" t="s">
        <v>29</v>
      </c>
      <c r="G8" s="713"/>
      <c r="H8" s="713"/>
      <c r="I8" s="714"/>
      <c r="J8" s="145"/>
      <c r="K8" s="712" t="s">
        <v>13</v>
      </c>
      <c r="L8" s="713"/>
      <c r="M8" s="713"/>
      <c r="N8" s="714"/>
      <c r="P8" s="712" t="s">
        <v>46</v>
      </c>
      <c r="Q8" s="713"/>
      <c r="R8" s="713"/>
      <c r="S8" s="714"/>
      <c r="T8" s="243"/>
      <c r="U8" s="712" t="s">
        <v>21</v>
      </c>
      <c r="V8" s="713"/>
      <c r="W8" s="713"/>
      <c r="X8" s="714"/>
      <c r="AC8" s="231"/>
      <c r="AE8" s="239">
        <v>2</v>
      </c>
      <c r="AF8" s="240" t="s">
        <v>112</v>
      </c>
      <c r="AG8" s="241">
        <v>7200</v>
      </c>
      <c r="AH8" s="144" t="s">
        <v>187</v>
      </c>
      <c r="AI8" s="145"/>
      <c r="AJ8" s="239">
        <v>2</v>
      </c>
      <c r="AK8" s="240" t="s">
        <v>112</v>
      </c>
      <c r="AL8" s="145">
        <f>+AG8*10</f>
        <v>72000</v>
      </c>
      <c r="AM8" s="242" t="s">
        <v>187</v>
      </c>
    </row>
    <row r="9" spans="1:39" ht="16.5" thickTop="1">
      <c r="A9" s="233" t="s">
        <v>69</v>
      </c>
      <c r="B9" s="234" t="s">
        <v>183</v>
      </c>
      <c r="C9" s="235" t="s">
        <v>184</v>
      </c>
      <c r="D9" s="236" t="s">
        <v>185</v>
      </c>
      <c r="E9" s="145"/>
      <c r="F9" s="233" t="s">
        <v>69</v>
      </c>
      <c r="G9" s="234" t="s">
        <v>183</v>
      </c>
      <c r="H9" s="235" t="s">
        <v>184</v>
      </c>
      <c r="I9" s="236" t="s">
        <v>185</v>
      </c>
      <c r="J9" s="145"/>
      <c r="K9" s="233" t="s">
        <v>69</v>
      </c>
      <c r="L9" s="234" t="s">
        <v>183</v>
      </c>
      <c r="M9" s="235" t="s">
        <v>184</v>
      </c>
      <c r="N9" s="236" t="s">
        <v>185</v>
      </c>
      <c r="P9" s="233" t="s">
        <v>69</v>
      </c>
      <c r="Q9" s="234" t="s">
        <v>183</v>
      </c>
      <c r="R9" s="235" t="s">
        <v>184</v>
      </c>
      <c r="S9" s="236" t="s">
        <v>185</v>
      </c>
      <c r="T9" s="244"/>
      <c r="U9" s="233" t="s">
        <v>69</v>
      </c>
      <c r="V9" s="234" t="s">
        <v>183</v>
      </c>
      <c r="W9" s="235" t="s">
        <v>184</v>
      </c>
      <c r="X9" s="236" t="s">
        <v>185</v>
      </c>
      <c r="AE9" s="239">
        <v>3</v>
      </c>
      <c r="AF9" s="240" t="s">
        <v>109</v>
      </c>
      <c r="AG9" s="241">
        <v>250</v>
      </c>
      <c r="AH9" s="144" t="s">
        <v>187</v>
      </c>
      <c r="AI9" s="145"/>
      <c r="AJ9" s="239">
        <v>3</v>
      </c>
      <c r="AK9" s="240" t="s">
        <v>109</v>
      </c>
      <c r="AL9" s="145">
        <f>+AG9*10</f>
        <v>2500</v>
      </c>
      <c r="AM9" s="242" t="s">
        <v>187</v>
      </c>
    </row>
    <row r="10" spans="1:39" ht="15.75">
      <c r="A10" s="239">
        <v>1</v>
      </c>
      <c r="B10" s="240" t="s">
        <v>85</v>
      </c>
      <c r="C10" s="241">
        <v>7650</v>
      </c>
      <c r="D10" s="144" t="s">
        <v>187</v>
      </c>
      <c r="E10" s="145"/>
      <c r="F10" s="239">
        <v>1</v>
      </c>
      <c r="G10" s="240" t="s">
        <v>85</v>
      </c>
      <c r="H10" s="241">
        <f aca="true" t="shared" si="0" ref="H10:H15">C10*50</f>
        <v>382500</v>
      </c>
      <c r="I10" s="144" t="s">
        <v>187</v>
      </c>
      <c r="J10" s="145"/>
      <c r="K10" s="239">
        <v>1</v>
      </c>
      <c r="L10" s="240" t="s">
        <v>85</v>
      </c>
      <c r="M10" s="241">
        <f aca="true" t="shared" si="1" ref="M10:M15">H10*2</f>
        <v>765000</v>
      </c>
      <c r="N10" s="144" t="s">
        <v>187</v>
      </c>
      <c r="P10" s="239">
        <v>1</v>
      </c>
      <c r="Q10" s="240" t="s">
        <v>123</v>
      </c>
      <c r="R10" s="241">
        <v>46500</v>
      </c>
      <c r="S10" s="144" t="s">
        <v>187</v>
      </c>
      <c r="T10" s="143"/>
      <c r="U10" s="239">
        <v>1</v>
      </c>
      <c r="V10" s="240" t="s">
        <v>123</v>
      </c>
      <c r="W10" s="241">
        <f aca="true" t="shared" si="2" ref="W10:W15">+R10*5</f>
        <v>232500</v>
      </c>
      <c r="X10" s="144" t="s">
        <v>187</v>
      </c>
      <c r="AE10" s="239">
        <v>4</v>
      </c>
      <c r="AF10" s="240" t="s">
        <v>114</v>
      </c>
      <c r="AG10" s="241">
        <v>50</v>
      </c>
      <c r="AH10" s="144" t="s">
        <v>187</v>
      </c>
      <c r="AI10" s="145"/>
      <c r="AJ10" s="239">
        <v>4</v>
      </c>
      <c r="AK10" s="240" t="s">
        <v>114</v>
      </c>
      <c r="AL10" s="145">
        <f>+AG10*10</f>
        <v>500</v>
      </c>
      <c r="AM10" s="242" t="s">
        <v>187</v>
      </c>
    </row>
    <row r="11" spans="1:39" ht="15.75">
      <c r="A11" s="239">
        <v>2</v>
      </c>
      <c r="B11" s="240" t="s">
        <v>106</v>
      </c>
      <c r="C11" s="241">
        <v>360</v>
      </c>
      <c r="D11" s="144" t="s">
        <v>187</v>
      </c>
      <c r="E11" s="145"/>
      <c r="F11" s="239">
        <v>2</v>
      </c>
      <c r="G11" s="240" t="s">
        <v>106</v>
      </c>
      <c r="H11" s="241">
        <f t="shared" si="0"/>
        <v>18000</v>
      </c>
      <c r="I11" s="144" t="s">
        <v>187</v>
      </c>
      <c r="J11" s="145"/>
      <c r="K11" s="239">
        <v>2</v>
      </c>
      <c r="L11" s="240" t="s">
        <v>106</v>
      </c>
      <c r="M11" s="241">
        <f t="shared" si="1"/>
        <v>36000</v>
      </c>
      <c r="N11" s="144" t="s">
        <v>187</v>
      </c>
      <c r="P11" s="239">
        <v>2</v>
      </c>
      <c r="Q11" s="240" t="s">
        <v>124</v>
      </c>
      <c r="R11" s="241">
        <v>1000</v>
      </c>
      <c r="S11" s="144" t="s">
        <v>187</v>
      </c>
      <c r="T11" s="143"/>
      <c r="U11" s="239">
        <v>2</v>
      </c>
      <c r="V11" s="240" t="s">
        <v>124</v>
      </c>
      <c r="W11" s="241">
        <f t="shared" si="2"/>
        <v>5000</v>
      </c>
      <c r="X11" s="144" t="s">
        <v>187</v>
      </c>
      <c r="AE11" s="239"/>
      <c r="AF11" s="240"/>
      <c r="AG11" s="241"/>
      <c r="AH11" s="144"/>
      <c r="AI11" s="145"/>
      <c r="AJ11" s="239"/>
      <c r="AK11" s="240"/>
      <c r="AL11" s="245"/>
      <c r="AM11" s="242"/>
    </row>
    <row r="12" spans="1:39" ht="15.75">
      <c r="A12" s="239">
        <v>3</v>
      </c>
      <c r="B12" s="240" t="s">
        <v>122</v>
      </c>
      <c r="C12" s="241">
        <v>1500</v>
      </c>
      <c r="D12" s="144" t="s">
        <v>187</v>
      </c>
      <c r="E12" s="145"/>
      <c r="F12" s="239">
        <v>3</v>
      </c>
      <c r="G12" s="240" t="s">
        <v>122</v>
      </c>
      <c r="H12" s="241">
        <f t="shared" si="0"/>
        <v>75000</v>
      </c>
      <c r="I12" s="144" t="s">
        <v>187</v>
      </c>
      <c r="J12" s="145"/>
      <c r="K12" s="239">
        <v>3</v>
      </c>
      <c r="L12" s="240" t="s">
        <v>122</v>
      </c>
      <c r="M12" s="241">
        <f t="shared" si="1"/>
        <v>150000</v>
      </c>
      <c r="N12" s="144" t="s">
        <v>187</v>
      </c>
      <c r="P12" s="239">
        <v>3</v>
      </c>
      <c r="Q12" s="240" t="s">
        <v>100</v>
      </c>
      <c r="R12" s="241">
        <v>10000</v>
      </c>
      <c r="S12" s="144" t="s">
        <v>187</v>
      </c>
      <c r="T12" s="143"/>
      <c r="U12" s="239">
        <v>3</v>
      </c>
      <c r="V12" s="240" t="s">
        <v>100</v>
      </c>
      <c r="W12" s="241">
        <f t="shared" si="2"/>
        <v>50000</v>
      </c>
      <c r="X12" s="144" t="s">
        <v>187</v>
      </c>
      <c r="AE12" s="239"/>
      <c r="AF12" s="246" t="s">
        <v>188</v>
      </c>
      <c r="AG12" s="247" t="s">
        <v>184</v>
      </c>
      <c r="AH12" s="236" t="s">
        <v>185</v>
      </c>
      <c r="AI12" s="145"/>
      <c r="AJ12" s="239"/>
      <c r="AK12" s="246" t="s">
        <v>188</v>
      </c>
      <c r="AL12" s="247" t="s">
        <v>184</v>
      </c>
      <c r="AM12" s="236" t="s">
        <v>185</v>
      </c>
    </row>
    <row r="13" spans="1:39" ht="15.75">
      <c r="A13" s="239">
        <v>4</v>
      </c>
      <c r="B13" s="240" t="s">
        <v>131</v>
      </c>
      <c r="C13" s="241">
        <v>340</v>
      </c>
      <c r="D13" s="144" t="s">
        <v>187</v>
      </c>
      <c r="E13" s="145"/>
      <c r="F13" s="239">
        <v>4</v>
      </c>
      <c r="G13" s="240" t="s">
        <v>131</v>
      </c>
      <c r="H13" s="241">
        <f t="shared" si="0"/>
        <v>17000</v>
      </c>
      <c r="I13" s="144" t="s">
        <v>187</v>
      </c>
      <c r="J13" s="145"/>
      <c r="K13" s="239">
        <v>4</v>
      </c>
      <c r="L13" s="240" t="s">
        <v>131</v>
      </c>
      <c r="M13" s="241">
        <f t="shared" si="1"/>
        <v>34000</v>
      </c>
      <c r="N13" s="144" t="s">
        <v>187</v>
      </c>
      <c r="P13" s="239">
        <v>4</v>
      </c>
      <c r="Q13" s="240" t="s">
        <v>112</v>
      </c>
      <c r="R13" s="241">
        <v>40500</v>
      </c>
      <c r="S13" s="144" t="s">
        <v>187</v>
      </c>
      <c r="T13" s="143"/>
      <c r="U13" s="239">
        <v>4</v>
      </c>
      <c r="V13" s="240" t="s">
        <v>112</v>
      </c>
      <c r="W13" s="241">
        <f t="shared" si="2"/>
        <v>202500</v>
      </c>
      <c r="X13" s="144" t="s">
        <v>187</v>
      </c>
      <c r="AE13" s="715">
        <v>5</v>
      </c>
      <c r="AF13" s="716" t="s">
        <v>189</v>
      </c>
      <c r="AG13" s="709">
        <v>1</v>
      </c>
      <c r="AH13" s="717" t="s">
        <v>190</v>
      </c>
      <c r="AI13" s="145"/>
      <c r="AJ13" s="715">
        <v>5</v>
      </c>
      <c r="AK13" s="716" t="s">
        <v>191</v>
      </c>
      <c r="AL13" s="709">
        <v>1</v>
      </c>
      <c r="AM13" s="717" t="s">
        <v>190</v>
      </c>
    </row>
    <row r="14" spans="1:39" ht="15.75">
      <c r="A14" s="239">
        <v>5</v>
      </c>
      <c r="B14" s="240" t="s">
        <v>132</v>
      </c>
      <c r="C14" s="241">
        <v>105</v>
      </c>
      <c r="D14" s="144" t="s">
        <v>187</v>
      </c>
      <c r="E14" s="145"/>
      <c r="F14" s="239">
        <v>5</v>
      </c>
      <c r="G14" s="240" t="s">
        <v>132</v>
      </c>
      <c r="H14" s="241">
        <f t="shared" si="0"/>
        <v>5250</v>
      </c>
      <c r="I14" s="144" t="s">
        <v>187</v>
      </c>
      <c r="J14" s="145"/>
      <c r="K14" s="239">
        <v>5</v>
      </c>
      <c r="L14" s="240" t="s">
        <v>132</v>
      </c>
      <c r="M14" s="241">
        <f t="shared" si="1"/>
        <v>10500</v>
      </c>
      <c r="N14" s="144" t="s">
        <v>187</v>
      </c>
      <c r="P14" s="239">
        <v>5</v>
      </c>
      <c r="Q14" s="240" t="s">
        <v>119</v>
      </c>
      <c r="R14" s="241">
        <v>1500</v>
      </c>
      <c r="S14" s="144" t="s">
        <v>187</v>
      </c>
      <c r="T14" s="143"/>
      <c r="U14" s="239">
        <v>5</v>
      </c>
      <c r="V14" s="240" t="s">
        <v>119</v>
      </c>
      <c r="W14" s="241">
        <f t="shared" si="2"/>
        <v>7500</v>
      </c>
      <c r="X14" s="144" t="s">
        <v>187</v>
      </c>
      <c r="AE14" s="715"/>
      <c r="AF14" s="716"/>
      <c r="AG14" s="709"/>
      <c r="AH14" s="717"/>
      <c r="AI14" s="145"/>
      <c r="AJ14" s="715"/>
      <c r="AK14" s="716"/>
      <c r="AL14" s="709"/>
      <c r="AM14" s="717"/>
    </row>
    <row r="15" spans="1:39" ht="16.5" thickBot="1">
      <c r="A15" s="239">
        <v>6</v>
      </c>
      <c r="B15" s="240" t="s">
        <v>133</v>
      </c>
      <c r="C15" s="241">
        <v>45</v>
      </c>
      <c r="D15" s="144" t="s">
        <v>187</v>
      </c>
      <c r="E15" s="145"/>
      <c r="F15" s="239">
        <v>6</v>
      </c>
      <c r="G15" s="240" t="s">
        <v>133</v>
      </c>
      <c r="H15" s="241">
        <f t="shared" si="0"/>
        <v>2250</v>
      </c>
      <c r="I15" s="144" t="s">
        <v>187</v>
      </c>
      <c r="J15" s="145"/>
      <c r="K15" s="239">
        <v>6</v>
      </c>
      <c r="L15" s="240" t="s">
        <v>133</v>
      </c>
      <c r="M15" s="241">
        <f t="shared" si="1"/>
        <v>4500</v>
      </c>
      <c r="N15" s="144" t="s">
        <v>187</v>
      </c>
      <c r="P15" s="239">
        <v>6</v>
      </c>
      <c r="Q15" s="240" t="s">
        <v>128</v>
      </c>
      <c r="R15" s="241">
        <v>500</v>
      </c>
      <c r="S15" s="144" t="s">
        <v>187</v>
      </c>
      <c r="T15" s="143"/>
      <c r="U15" s="239">
        <v>6</v>
      </c>
      <c r="V15" s="240" t="s">
        <v>128</v>
      </c>
      <c r="W15" s="241">
        <f t="shared" si="2"/>
        <v>2500</v>
      </c>
      <c r="X15" s="144" t="s">
        <v>187</v>
      </c>
      <c r="AE15" s="252">
        <v>6</v>
      </c>
      <c r="AF15" s="253" t="s">
        <v>193</v>
      </c>
      <c r="AG15" s="254">
        <v>1</v>
      </c>
      <c r="AH15" s="255" t="s">
        <v>190</v>
      </c>
      <c r="AI15" s="145"/>
      <c r="AJ15" s="252">
        <v>6</v>
      </c>
      <c r="AK15" s="253" t="s">
        <v>193</v>
      </c>
      <c r="AL15" s="254">
        <v>1</v>
      </c>
      <c r="AM15" s="255" t="s">
        <v>190</v>
      </c>
    </row>
    <row r="16" spans="1:39" ht="15" customHeight="1" thickTop="1">
      <c r="A16" s="239"/>
      <c r="B16" s="241"/>
      <c r="C16" s="241"/>
      <c r="D16" s="144"/>
      <c r="E16" s="145"/>
      <c r="F16" s="239"/>
      <c r="G16" s="241"/>
      <c r="H16" s="241"/>
      <c r="I16" s="144"/>
      <c r="J16" s="145"/>
      <c r="K16" s="239"/>
      <c r="L16" s="241"/>
      <c r="M16" s="241"/>
      <c r="N16" s="144"/>
      <c r="P16" s="239"/>
      <c r="Q16" s="241"/>
      <c r="R16" s="241"/>
      <c r="S16" s="144"/>
      <c r="T16" s="143"/>
      <c r="U16" s="239"/>
      <c r="V16" s="241"/>
      <c r="W16" s="241"/>
      <c r="X16" s="144"/>
      <c r="AE16" s="256"/>
      <c r="AF16" s="257"/>
      <c r="AG16" s="143"/>
      <c r="AH16" s="143"/>
      <c r="AI16" s="143"/>
      <c r="AJ16" s="256"/>
      <c r="AK16" s="257"/>
      <c r="AL16" s="143"/>
      <c r="AM16" s="143"/>
    </row>
    <row r="17" spans="1:44" ht="15" customHeight="1" thickBot="1">
      <c r="A17" s="239"/>
      <c r="B17" s="246" t="s">
        <v>188</v>
      </c>
      <c r="C17" s="247" t="s">
        <v>184</v>
      </c>
      <c r="D17" s="236" t="s">
        <v>185</v>
      </c>
      <c r="E17" s="145"/>
      <c r="F17" s="239"/>
      <c r="G17" s="246" t="s">
        <v>188</v>
      </c>
      <c r="H17" s="247" t="s">
        <v>184</v>
      </c>
      <c r="I17" s="236" t="s">
        <v>185</v>
      </c>
      <c r="J17" s="145"/>
      <c r="K17" s="239"/>
      <c r="L17" s="246" t="s">
        <v>188</v>
      </c>
      <c r="M17" s="247" t="s">
        <v>184</v>
      </c>
      <c r="N17" s="236" t="s">
        <v>185</v>
      </c>
      <c r="P17" s="239"/>
      <c r="Q17" s="246" t="s">
        <v>188</v>
      </c>
      <c r="R17" s="247" t="s">
        <v>184</v>
      </c>
      <c r="S17" s="236" t="s">
        <v>185</v>
      </c>
      <c r="T17" s="244"/>
      <c r="U17" s="239"/>
      <c r="V17" s="246" t="s">
        <v>188</v>
      </c>
      <c r="W17" s="247" t="s">
        <v>184</v>
      </c>
      <c r="X17" s="236" t="s">
        <v>185</v>
      </c>
      <c r="AE17" s="718" t="s">
        <v>194</v>
      </c>
      <c r="AF17" s="718"/>
      <c r="AG17" s="718"/>
      <c r="AH17" s="718"/>
      <c r="AI17" s="718"/>
      <c r="AJ17" s="718"/>
      <c r="AK17" s="718"/>
      <c r="AL17" s="718"/>
      <c r="AM17" s="718"/>
      <c r="AN17" s="718"/>
      <c r="AO17" s="718"/>
      <c r="AP17" s="718"/>
      <c r="AQ17" s="718"/>
      <c r="AR17" s="718"/>
    </row>
    <row r="18" spans="1:44" ht="18.75" customHeight="1" thickBot="1" thickTop="1">
      <c r="A18" s="715">
        <v>7</v>
      </c>
      <c r="B18" s="708" t="s">
        <v>189</v>
      </c>
      <c r="C18" s="709">
        <v>1</v>
      </c>
      <c r="D18" s="717" t="s">
        <v>190</v>
      </c>
      <c r="E18" s="145"/>
      <c r="F18" s="715">
        <v>7</v>
      </c>
      <c r="G18" s="708" t="s">
        <v>191</v>
      </c>
      <c r="H18" s="709">
        <v>1</v>
      </c>
      <c r="I18" s="717" t="s">
        <v>190</v>
      </c>
      <c r="J18" s="145"/>
      <c r="K18" s="715">
        <v>7</v>
      </c>
      <c r="L18" s="708" t="s">
        <v>191</v>
      </c>
      <c r="M18" s="709">
        <v>1</v>
      </c>
      <c r="N18" s="717" t="s">
        <v>190</v>
      </c>
      <c r="P18" s="707">
        <v>7</v>
      </c>
      <c r="Q18" s="708" t="s">
        <v>192</v>
      </c>
      <c r="R18" s="709">
        <v>1</v>
      </c>
      <c r="S18" s="710" t="s">
        <v>190</v>
      </c>
      <c r="T18" s="260"/>
      <c r="U18" s="707">
        <v>7</v>
      </c>
      <c r="V18" s="708" t="s">
        <v>191</v>
      </c>
      <c r="W18" s="709">
        <v>1</v>
      </c>
      <c r="X18" s="710" t="s">
        <v>190</v>
      </c>
      <c r="AE18" s="712" t="s">
        <v>51</v>
      </c>
      <c r="AF18" s="713"/>
      <c r="AG18" s="713"/>
      <c r="AH18" s="714"/>
      <c r="AI18" s="145"/>
      <c r="AJ18" s="712" t="s">
        <v>45</v>
      </c>
      <c r="AK18" s="713"/>
      <c r="AL18" s="713"/>
      <c r="AM18" s="714"/>
      <c r="AN18" s="145"/>
      <c r="AO18" s="712" t="s">
        <v>32</v>
      </c>
      <c r="AP18" s="713"/>
      <c r="AQ18" s="713"/>
      <c r="AR18" s="714"/>
    </row>
    <row r="19" spans="1:44" ht="16.5" thickTop="1">
      <c r="A19" s="715"/>
      <c r="B19" s="708"/>
      <c r="C19" s="709"/>
      <c r="D19" s="717"/>
      <c r="E19" s="145"/>
      <c r="F19" s="715"/>
      <c r="G19" s="708"/>
      <c r="H19" s="709"/>
      <c r="I19" s="717"/>
      <c r="J19" s="145"/>
      <c r="K19" s="715"/>
      <c r="L19" s="708"/>
      <c r="M19" s="709"/>
      <c r="N19" s="717"/>
      <c r="P19" s="707"/>
      <c r="Q19" s="708"/>
      <c r="R19" s="709"/>
      <c r="S19" s="710"/>
      <c r="T19" s="260"/>
      <c r="U19" s="707"/>
      <c r="V19" s="708"/>
      <c r="W19" s="709"/>
      <c r="X19" s="710"/>
      <c r="AE19" s="233" t="s">
        <v>69</v>
      </c>
      <c r="AF19" s="234" t="s">
        <v>183</v>
      </c>
      <c r="AG19" s="235" t="s">
        <v>184</v>
      </c>
      <c r="AH19" s="236" t="s">
        <v>185</v>
      </c>
      <c r="AI19" s="145"/>
      <c r="AJ19" s="233" t="s">
        <v>69</v>
      </c>
      <c r="AK19" s="234" t="s">
        <v>183</v>
      </c>
      <c r="AL19" s="235" t="s">
        <v>184</v>
      </c>
      <c r="AM19" s="236" t="s">
        <v>185</v>
      </c>
      <c r="AN19" s="145"/>
      <c r="AO19" s="233" t="s">
        <v>69</v>
      </c>
      <c r="AP19" s="234" t="s">
        <v>183</v>
      </c>
      <c r="AQ19" s="235" t="s">
        <v>184</v>
      </c>
      <c r="AR19" s="236" t="s">
        <v>185</v>
      </c>
    </row>
    <row r="20" spans="1:44" ht="16.5" thickBot="1">
      <c r="A20" s="252">
        <v>8</v>
      </c>
      <c r="B20" s="253" t="s">
        <v>193</v>
      </c>
      <c r="C20" s="254">
        <v>1</v>
      </c>
      <c r="D20" s="255" t="s">
        <v>190</v>
      </c>
      <c r="E20" s="145"/>
      <c r="F20" s="252">
        <v>8</v>
      </c>
      <c r="G20" s="253" t="s">
        <v>193</v>
      </c>
      <c r="H20" s="254">
        <v>1</v>
      </c>
      <c r="I20" s="255" t="s">
        <v>190</v>
      </c>
      <c r="J20" s="145"/>
      <c r="K20" s="252">
        <v>8</v>
      </c>
      <c r="L20" s="253" t="s">
        <v>193</v>
      </c>
      <c r="M20" s="254">
        <v>1</v>
      </c>
      <c r="N20" s="255" t="s">
        <v>190</v>
      </c>
      <c r="P20" s="707"/>
      <c r="Q20" s="708"/>
      <c r="R20" s="709"/>
      <c r="S20" s="710"/>
      <c r="T20" s="260"/>
      <c r="U20" s="707"/>
      <c r="V20" s="708"/>
      <c r="W20" s="709"/>
      <c r="X20" s="710"/>
      <c r="AE20" s="239">
        <v>1</v>
      </c>
      <c r="AF20" s="240" t="s">
        <v>105</v>
      </c>
      <c r="AG20" s="241">
        <v>3350</v>
      </c>
      <c r="AH20" s="144" t="s">
        <v>187</v>
      </c>
      <c r="AI20" s="145"/>
      <c r="AJ20" s="239">
        <v>1</v>
      </c>
      <c r="AK20" s="240" t="s">
        <v>105</v>
      </c>
      <c r="AL20" s="241">
        <f>+AG20*10</f>
        <v>33500</v>
      </c>
      <c r="AM20" s="144" t="s">
        <v>187</v>
      </c>
      <c r="AN20" s="145"/>
      <c r="AO20" s="239">
        <v>1</v>
      </c>
      <c r="AP20" s="240" t="s">
        <v>105</v>
      </c>
      <c r="AQ20" s="241">
        <f>+AL20*5</f>
        <v>167500</v>
      </c>
      <c r="AR20" s="144" t="s">
        <v>187</v>
      </c>
    </row>
    <row r="21" spans="1:44" ht="17.25" thickBot="1" thickTop="1">
      <c r="A21" s="256"/>
      <c r="B21" s="257"/>
      <c r="C21" s="143"/>
      <c r="D21" s="143"/>
      <c r="E21" s="145"/>
      <c r="F21" s="256"/>
      <c r="G21" s="257"/>
      <c r="H21" s="143"/>
      <c r="I21" s="143"/>
      <c r="J21" s="145"/>
      <c r="K21" s="256"/>
      <c r="L21" s="257"/>
      <c r="M21" s="143"/>
      <c r="N21" s="143"/>
      <c r="P21" s="252">
        <v>8</v>
      </c>
      <c r="Q21" s="253" t="s">
        <v>193</v>
      </c>
      <c r="R21" s="254">
        <v>1</v>
      </c>
      <c r="S21" s="255" t="s">
        <v>190</v>
      </c>
      <c r="T21" s="261"/>
      <c r="U21" s="252">
        <v>8</v>
      </c>
      <c r="V21" s="253" t="s">
        <v>193</v>
      </c>
      <c r="W21" s="254">
        <v>1</v>
      </c>
      <c r="X21" s="255" t="s">
        <v>190</v>
      </c>
      <c r="AE21" s="239">
        <v>2</v>
      </c>
      <c r="AF21" s="240" t="s">
        <v>110</v>
      </c>
      <c r="AG21" s="241">
        <v>150</v>
      </c>
      <c r="AH21" s="144" t="s">
        <v>187</v>
      </c>
      <c r="AI21" s="145"/>
      <c r="AJ21" s="239">
        <v>2</v>
      </c>
      <c r="AK21" s="240" t="s">
        <v>110</v>
      </c>
      <c r="AL21" s="241">
        <f>+AG21*10</f>
        <v>1500</v>
      </c>
      <c r="AM21" s="144" t="s">
        <v>187</v>
      </c>
      <c r="AN21" s="145"/>
      <c r="AO21" s="239">
        <v>2</v>
      </c>
      <c r="AP21" s="240" t="s">
        <v>110</v>
      </c>
      <c r="AQ21" s="241">
        <f>+AL21*5</f>
        <v>7500</v>
      </c>
      <c r="AR21" s="144" t="s">
        <v>187</v>
      </c>
    </row>
    <row r="22" spans="1:44" ht="16.5" thickTop="1">
      <c r="A22" s="256"/>
      <c r="B22" s="257"/>
      <c r="C22" s="143"/>
      <c r="D22" s="143"/>
      <c r="E22" s="145"/>
      <c r="F22" s="256"/>
      <c r="G22" s="257"/>
      <c r="H22" s="143"/>
      <c r="I22" s="143"/>
      <c r="J22" s="145"/>
      <c r="K22" s="256"/>
      <c r="L22" s="257"/>
      <c r="M22" s="143"/>
      <c r="N22" s="143"/>
      <c r="AE22" s="239">
        <v>3</v>
      </c>
      <c r="AF22" s="240" t="s">
        <v>128</v>
      </c>
      <c r="AG22" s="241">
        <v>6500</v>
      </c>
      <c r="AH22" s="144" t="s">
        <v>187</v>
      </c>
      <c r="AI22" s="145"/>
      <c r="AJ22" s="239">
        <v>3</v>
      </c>
      <c r="AK22" s="240" t="s">
        <v>128</v>
      </c>
      <c r="AL22" s="241">
        <f>+AG22*10</f>
        <v>65000</v>
      </c>
      <c r="AM22" s="144" t="s">
        <v>187</v>
      </c>
      <c r="AN22" s="145"/>
      <c r="AO22" s="239">
        <v>3</v>
      </c>
      <c r="AP22" s="240" t="s">
        <v>128</v>
      </c>
      <c r="AQ22" s="241">
        <f>+AL22*5</f>
        <v>325000</v>
      </c>
      <c r="AR22" s="144" t="s">
        <v>187</v>
      </c>
    </row>
    <row r="23" spans="1:44" ht="15.75">
      <c r="A23" s="256"/>
      <c r="B23" s="257"/>
      <c r="C23" s="143"/>
      <c r="D23" s="143"/>
      <c r="E23" s="145"/>
      <c r="F23" s="256"/>
      <c r="G23" s="257"/>
      <c r="H23" s="143"/>
      <c r="I23" s="143"/>
      <c r="J23" s="145"/>
      <c r="K23" s="256"/>
      <c r="L23" s="257"/>
      <c r="M23" s="143"/>
      <c r="N23" s="143"/>
      <c r="AE23" s="239"/>
      <c r="AF23" s="241"/>
      <c r="AG23" s="241"/>
      <c r="AH23" s="144"/>
      <c r="AI23" s="145"/>
      <c r="AJ23" s="239"/>
      <c r="AK23" s="241"/>
      <c r="AL23" s="241"/>
      <c r="AM23" s="144"/>
      <c r="AN23" s="145"/>
      <c r="AO23" s="239"/>
      <c r="AP23" s="241"/>
      <c r="AQ23" s="241"/>
      <c r="AR23" s="144"/>
    </row>
    <row r="24" spans="1:44" ht="15.75" customHeight="1">
      <c r="A24" s="256"/>
      <c r="B24" s="257"/>
      <c r="C24" s="143"/>
      <c r="D24" s="143"/>
      <c r="E24" s="145"/>
      <c r="F24" s="256"/>
      <c r="G24" s="257"/>
      <c r="H24" s="143"/>
      <c r="I24" s="143"/>
      <c r="J24" s="145"/>
      <c r="K24" s="256"/>
      <c r="L24" s="257"/>
      <c r="M24" s="143"/>
      <c r="N24" s="143"/>
      <c r="AE24" s="239"/>
      <c r="AF24" s="246" t="s">
        <v>188</v>
      </c>
      <c r="AG24" s="247" t="s">
        <v>184</v>
      </c>
      <c r="AH24" s="236" t="s">
        <v>185</v>
      </c>
      <c r="AI24" s="145"/>
      <c r="AJ24" s="239"/>
      <c r="AK24" s="246" t="s">
        <v>188</v>
      </c>
      <c r="AL24" s="247" t="s">
        <v>184</v>
      </c>
      <c r="AM24" s="236" t="s">
        <v>185</v>
      </c>
      <c r="AN24" s="145"/>
      <c r="AO24" s="239"/>
      <c r="AP24" s="246" t="s">
        <v>188</v>
      </c>
      <c r="AQ24" s="247" t="s">
        <v>184</v>
      </c>
      <c r="AR24" s="236" t="s">
        <v>185</v>
      </c>
    </row>
    <row r="25" spans="31:44" ht="30">
      <c r="AE25" s="239">
        <v>4</v>
      </c>
      <c r="AF25" s="258" t="s">
        <v>189</v>
      </c>
      <c r="AG25" s="250">
        <v>1</v>
      </c>
      <c r="AH25" s="259" t="s">
        <v>190</v>
      </c>
      <c r="AI25" s="145"/>
      <c r="AJ25" s="239">
        <v>4</v>
      </c>
      <c r="AK25" s="258" t="s">
        <v>189</v>
      </c>
      <c r="AL25" s="250">
        <v>1</v>
      </c>
      <c r="AM25" s="259" t="s">
        <v>190</v>
      </c>
      <c r="AN25" s="145"/>
      <c r="AO25" s="239">
        <v>4</v>
      </c>
      <c r="AP25" s="258" t="s">
        <v>191</v>
      </c>
      <c r="AQ25" s="250">
        <v>1</v>
      </c>
      <c r="AR25" s="259" t="s">
        <v>190</v>
      </c>
    </row>
    <row r="26" spans="1:44" ht="16.5" thickBot="1">
      <c r="A26" s="718" t="s">
        <v>196</v>
      </c>
      <c r="B26" s="718"/>
      <c r="C26" s="718"/>
      <c r="D26" s="718"/>
      <c r="E26" s="718"/>
      <c r="F26" s="718"/>
      <c r="G26" s="718"/>
      <c r="H26" s="718"/>
      <c r="I26" s="718"/>
      <c r="K26" s="711" t="s">
        <v>197</v>
      </c>
      <c r="L26" s="711"/>
      <c r="M26" s="711"/>
      <c r="N26" s="711"/>
      <c r="P26" s="711" t="s">
        <v>195</v>
      </c>
      <c r="Q26" s="711"/>
      <c r="R26" s="711"/>
      <c r="S26" s="711"/>
      <c r="AE26" s="239"/>
      <c r="AF26" s="258"/>
      <c r="AG26" s="250"/>
      <c r="AH26" s="259"/>
      <c r="AI26" s="145"/>
      <c r="AJ26" s="239"/>
      <c r="AK26" s="258"/>
      <c r="AL26" s="250"/>
      <c r="AM26" s="259"/>
      <c r="AN26" s="145"/>
      <c r="AO26" s="239"/>
      <c r="AP26" s="258"/>
      <c r="AQ26" s="250"/>
      <c r="AR26" s="259"/>
    </row>
    <row r="27" spans="1:44" ht="23.25" customHeight="1" thickBot="1" thickTop="1">
      <c r="A27" s="712" t="s">
        <v>44</v>
      </c>
      <c r="B27" s="713"/>
      <c r="C27" s="713"/>
      <c r="D27" s="714"/>
      <c r="E27" s="145"/>
      <c r="F27" s="712" t="s">
        <v>19</v>
      </c>
      <c r="G27" s="713"/>
      <c r="H27" s="713"/>
      <c r="I27" s="714"/>
      <c r="K27" s="712" t="s">
        <v>36</v>
      </c>
      <c r="L27" s="713"/>
      <c r="M27" s="713"/>
      <c r="N27" s="714"/>
      <c r="P27" s="712" t="s">
        <v>23</v>
      </c>
      <c r="Q27" s="713"/>
      <c r="R27" s="713"/>
      <c r="S27" s="714"/>
      <c r="AE27" s="239"/>
      <c r="AF27" s="258"/>
      <c r="AG27" s="250"/>
      <c r="AH27" s="259"/>
      <c r="AI27" s="145"/>
      <c r="AJ27" s="239"/>
      <c r="AK27" s="258"/>
      <c r="AL27" s="250"/>
      <c r="AM27" s="259"/>
      <c r="AN27" s="145"/>
      <c r="AO27" s="239"/>
      <c r="AP27" s="258"/>
      <c r="AQ27" s="250"/>
      <c r="AR27" s="259"/>
    </row>
    <row r="28" spans="1:44" ht="17.25" thickBot="1" thickTop="1">
      <c r="A28" s="233" t="s">
        <v>69</v>
      </c>
      <c r="B28" s="234" t="s">
        <v>183</v>
      </c>
      <c r="C28" s="235" t="s">
        <v>184</v>
      </c>
      <c r="D28" s="236" t="s">
        <v>185</v>
      </c>
      <c r="E28" s="145"/>
      <c r="F28" s="233" t="s">
        <v>69</v>
      </c>
      <c r="G28" s="234" t="s">
        <v>183</v>
      </c>
      <c r="H28" s="235" t="s">
        <v>184</v>
      </c>
      <c r="I28" s="236" t="s">
        <v>185</v>
      </c>
      <c r="K28" s="233" t="s">
        <v>69</v>
      </c>
      <c r="L28" s="234" t="s">
        <v>183</v>
      </c>
      <c r="M28" s="235" t="s">
        <v>184</v>
      </c>
      <c r="N28" s="236" t="s">
        <v>185</v>
      </c>
      <c r="P28" s="233" t="s">
        <v>69</v>
      </c>
      <c r="Q28" s="234" t="s">
        <v>183</v>
      </c>
      <c r="R28" s="235" t="s">
        <v>184</v>
      </c>
      <c r="S28" s="236" t="s">
        <v>185</v>
      </c>
      <c r="AE28" s="252">
        <v>5</v>
      </c>
      <c r="AF28" s="253" t="s">
        <v>193</v>
      </c>
      <c r="AG28" s="254">
        <v>1</v>
      </c>
      <c r="AH28" s="255" t="s">
        <v>190</v>
      </c>
      <c r="AI28" s="145"/>
      <c r="AJ28" s="252">
        <v>5</v>
      </c>
      <c r="AK28" s="253" t="s">
        <v>193</v>
      </c>
      <c r="AL28" s="254">
        <v>1</v>
      </c>
      <c r="AM28" s="255" t="s">
        <v>190</v>
      </c>
      <c r="AN28" s="145"/>
      <c r="AO28" s="252">
        <v>5</v>
      </c>
      <c r="AP28" s="253" t="s">
        <v>193</v>
      </c>
      <c r="AQ28" s="254">
        <v>1</v>
      </c>
      <c r="AR28" s="255" t="s">
        <v>190</v>
      </c>
    </row>
    <row r="29" spans="1:19" ht="16.5" thickTop="1">
      <c r="A29" s="239">
        <v>1</v>
      </c>
      <c r="B29" s="240" t="s">
        <v>78</v>
      </c>
      <c r="C29" s="241">
        <v>27400</v>
      </c>
      <c r="D29" s="144" t="s">
        <v>187</v>
      </c>
      <c r="E29" s="145"/>
      <c r="F29" s="239">
        <v>1</v>
      </c>
      <c r="G29" s="240" t="s">
        <v>78</v>
      </c>
      <c r="H29" s="241">
        <f>+C29*10</f>
        <v>274000</v>
      </c>
      <c r="I29" s="144" t="s">
        <v>187</v>
      </c>
      <c r="K29" s="239">
        <v>1</v>
      </c>
      <c r="L29" s="240" t="s">
        <v>84</v>
      </c>
      <c r="M29" s="241">
        <v>18850</v>
      </c>
      <c r="N29" s="144" t="s">
        <v>187</v>
      </c>
      <c r="P29" s="239">
        <v>1</v>
      </c>
      <c r="Q29" s="240" t="s">
        <v>80</v>
      </c>
      <c r="R29" s="241">
        <v>49500</v>
      </c>
      <c r="S29" s="144" t="s">
        <v>187</v>
      </c>
    </row>
    <row r="30" spans="1:34" ht="16.5" thickBot="1">
      <c r="A30" s="239">
        <v>2</v>
      </c>
      <c r="B30" s="240" t="s">
        <v>102</v>
      </c>
      <c r="C30" s="241">
        <v>68500</v>
      </c>
      <c r="D30" s="144" t="s">
        <v>187</v>
      </c>
      <c r="E30" s="145"/>
      <c r="F30" s="239">
        <v>2</v>
      </c>
      <c r="G30" s="240" t="s">
        <v>102</v>
      </c>
      <c r="H30" s="241">
        <f>+C30*10</f>
        <v>685000</v>
      </c>
      <c r="I30" s="144" t="s">
        <v>187</v>
      </c>
      <c r="K30" s="239">
        <v>2</v>
      </c>
      <c r="L30" s="240" t="s">
        <v>111</v>
      </c>
      <c r="M30" s="241">
        <v>42000</v>
      </c>
      <c r="N30" s="144" t="s">
        <v>187</v>
      </c>
      <c r="P30" s="239">
        <v>2</v>
      </c>
      <c r="Q30" s="240" t="s">
        <v>96</v>
      </c>
      <c r="R30" s="241">
        <v>67000</v>
      </c>
      <c r="S30" s="144" t="s">
        <v>187</v>
      </c>
      <c r="AE30" s="711" t="s">
        <v>198</v>
      </c>
      <c r="AF30" s="711"/>
      <c r="AG30" s="711"/>
      <c r="AH30" s="711"/>
    </row>
    <row r="31" spans="1:34" ht="17.25" thickBot="1" thickTop="1">
      <c r="A31" s="239">
        <v>3</v>
      </c>
      <c r="B31" s="240" t="s">
        <v>111</v>
      </c>
      <c r="C31" s="241">
        <v>3400</v>
      </c>
      <c r="D31" s="144" t="s">
        <v>187</v>
      </c>
      <c r="E31" s="145"/>
      <c r="F31" s="239">
        <v>3</v>
      </c>
      <c r="G31" s="240" t="s">
        <v>111</v>
      </c>
      <c r="H31" s="241">
        <f>+C31*10</f>
        <v>34000</v>
      </c>
      <c r="I31" s="144" t="s">
        <v>187</v>
      </c>
      <c r="K31" s="239">
        <v>3</v>
      </c>
      <c r="L31" s="240" t="s">
        <v>74</v>
      </c>
      <c r="M31" s="241">
        <v>58700</v>
      </c>
      <c r="N31" s="144" t="s">
        <v>187</v>
      </c>
      <c r="P31" s="239">
        <v>3</v>
      </c>
      <c r="Q31" s="240" t="s">
        <v>98</v>
      </c>
      <c r="R31" s="241">
        <v>65500</v>
      </c>
      <c r="S31" s="144" t="s">
        <v>187</v>
      </c>
      <c r="AE31" s="712" t="s">
        <v>40</v>
      </c>
      <c r="AF31" s="713"/>
      <c r="AG31" s="713"/>
      <c r="AH31" s="714"/>
    </row>
    <row r="32" spans="1:34" ht="16.5" thickTop="1">
      <c r="A32" s="239">
        <v>4</v>
      </c>
      <c r="B32" s="240" t="s">
        <v>115</v>
      </c>
      <c r="C32" s="241">
        <v>620</v>
      </c>
      <c r="D32" s="144" t="s">
        <v>187</v>
      </c>
      <c r="E32" s="145"/>
      <c r="F32" s="239">
        <v>4</v>
      </c>
      <c r="G32" s="240" t="s">
        <v>115</v>
      </c>
      <c r="H32" s="241">
        <f>+C32*10</f>
        <v>6200</v>
      </c>
      <c r="I32" s="144" t="s">
        <v>187</v>
      </c>
      <c r="K32" s="239">
        <v>4</v>
      </c>
      <c r="L32" s="240" t="s">
        <v>81</v>
      </c>
      <c r="M32" s="241">
        <v>196100</v>
      </c>
      <c r="N32" s="144" t="s">
        <v>187</v>
      </c>
      <c r="P32" s="239">
        <v>4</v>
      </c>
      <c r="Q32" s="240" t="s">
        <v>83</v>
      </c>
      <c r="R32" s="241">
        <v>500</v>
      </c>
      <c r="S32" s="144" t="s">
        <v>187</v>
      </c>
      <c r="AE32" s="233" t="s">
        <v>69</v>
      </c>
      <c r="AF32" s="234" t="s">
        <v>183</v>
      </c>
      <c r="AG32" s="235" t="s">
        <v>184</v>
      </c>
      <c r="AH32" s="236" t="s">
        <v>185</v>
      </c>
    </row>
    <row r="33" spans="1:34" ht="16.5" customHeight="1">
      <c r="A33" s="239">
        <v>5</v>
      </c>
      <c r="B33" s="240" t="s">
        <v>130</v>
      </c>
      <c r="C33" s="241">
        <v>80</v>
      </c>
      <c r="D33" s="144" t="s">
        <v>187</v>
      </c>
      <c r="E33" s="145"/>
      <c r="F33" s="239">
        <v>5</v>
      </c>
      <c r="G33" s="240" t="s">
        <v>130</v>
      </c>
      <c r="H33" s="241">
        <f>+C33*10</f>
        <v>800</v>
      </c>
      <c r="I33" s="144" t="s">
        <v>187</v>
      </c>
      <c r="K33" s="239">
        <v>5</v>
      </c>
      <c r="L33" s="240" t="s">
        <v>88</v>
      </c>
      <c r="M33" s="241">
        <v>184350</v>
      </c>
      <c r="N33" s="144" t="s">
        <v>187</v>
      </c>
      <c r="P33" s="239">
        <v>5</v>
      </c>
      <c r="Q33" s="240" t="s">
        <v>107</v>
      </c>
      <c r="R33" s="241">
        <v>280000</v>
      </c>
      <c r="S33" s="144" t="s">
        <v>187</v>
      </c>
      <c r="AE33" s="239">
        <v>1</v>
      </c>
      <c r="AF33" s="240" t="s">
        <v>109</v>
      </c>
      <c r="AG33" s="241">
        <v>65350</v>
      </c>
      <c r="AH33" s="144" t="s">
        <v>187</v>
      </c>
    </row>
    <row r="34" spans="1:34" ht="15.75">
      <c r="A34" s="239"/>
      <c r="B34" s="246" t="s">
        <v>188</v>
      </c>
      <c r="C34" s="247" t="s">
        <v>184</v>
      </c>
      <c r="D34" s="236" t="s">
        <v>185</v>
      </c>
      <c r="E34" s="145"/>
      <c r="F34" s="239"/>
      <c r="G34" s="246" t="s">
        <v>188</v>
      </c>
      <c r="H34" s="247" t="s">
        <v>184</v>
      </c>
      <c r="I34" s="236" t="s">
        <v>185</v>
      </c>
      <c r="K34" s="239"/>
      <c r="L34" s="241"/>
      <c r="M34" s="241"/>
      <c r="N34" s="144"/>
      <c r="P34" s="239">
        <v>6</v>
      </c>
      <c r="Q34" s="240" t="s">
        <v>120</v>
      </c>
      <c r="R34" s="241">
        <v>30000</v>
      </c>
      <c r="S34" s="144" t="s">
        <v>187</v>
      </c>
      <c r="AE34" s="239">
        <v>2</v>
      </c>
      <c r="AF34" s="240" t="s">
        <v>82</v>
      </c>
      <c r="AG34" s="241">
        <v>13000</v>
      </c>
      <c r="AH34" s="144" t="s">
        <v>187</v>
      </c>
    </row>
    <row r="35" spans="1:34" ht="15.75">
      <c r="A35" s="715">
        <v>6</v>
      </c>
      <c r="B35" s="716" t="s">
        <v>192</v>
      </c>
      <c r="C35" s="709">
        <v>1</v>
      </c>
      <c r="D35" s="717" t="s">
        <v>190</v>
      </c>
      <c r="E35" s="145"/>
      <c r="F35" s="715">
        <v>6</v>
      </c>
      <c r="G35" s="716" t="s">
        <v>191</v>
      </c>
      <c r="H35" s="709">
        <v>1</v>
      </c>
      <c r="I35" s="717" t="s">
        <v>190</v>
      </c>
      <c r="K35" s="239"/>
      <c r="L35" s="246" t="s">
        <v>188</v>
      </c>
      <c r="M35" s="247" t="s">
        <v>184</v>
      </c>
      <c r="N35" s="236" t="s">
        <v>185</v>
      </c>
      <c r="P35" s="239">
        <v>7</v>
      </c>
      <c r="Q35" s="240" t="s">
        <v>127</v>
      </c>
      <c r="R35" s="241">
        <v>7500</v>
      </c>
      <c r="S35" s="144" t="s">
        <v>187</v>
      </c>
      <c r="AE35" s="239">
        <v>3</v>
      </c>
      <c r="AF35" s="240" t="s">
        <v>110</v>
      </c>
      <c r="AG35" s="241">
        <v>150</v>
      </c>
      <c r="AH35" s="144" t="s">
        <v>187</v>
      </c>
    </row>
    <row r="36" spans="1:34" ht="15.75">
      <c r="A36" s="715"/>
      <c r="B36" s="716"/>
      <c r="C36" s="709"/>
      <c r="D36" s="717"/>
      <c r="E36" s="145"/>
      <c r="F36" s="715"/>
      <c r="G36" s="716"/>
      <c r="H36" s="709"/>
      <c r="I36" s="717"/>
      <c r="K36" s="715">
        <v>6</v>
      </c>
      <c r="L36" s="708" t="s">
        <v>191</v>
      </c>
      <c r="M36" s="709">
        <v>1</v>
      </c>
      <c r="N36" s="717" t="s">
        <v>190</v>
      </c>
      <c r="P36" s="239"/>
      <c r="Q36" s="240"/>
      <c r="R36" s="241"/>
      <c r="S36" s="144"/>
      <c r="AE36" s="239">
        <v>4</v>
      </c>
      <c r="AF36" s="240" t="s">
        <v>199</v>
      </c>
      <c r="AG36" s="241">
        <v>21500</v>
      </c>
      <c r="AH36" s="144" t="s">
        <v>187</v>
      </c>
    </row>
    <row r="37" spans="1:34" ht="16.5" thickBot="1">
      <c r="A37" s="252">
        <v>7</v>
      </c>
      <c r="B37" s="253" t="s">
        <v>193</v>
      </c>
      <c r="C37" s="254">
        <v>1</v>
      </c>
      <c r="D37" s="255" t="s">
        <v>190</v>
      </c>
      <c r="E37" s="145"/>
      <c r="F37" s="252">
        <v>7</v>
      </c>
      <c r="G37" s="253" t="s">
        <v>193</v>
      </c>
      <c r="H37" s="254">
        <v>1</v>
      </c>
      <c r="I37" s="255" t="s">
        <v>190</v>
      </c>
      <c r="K37" s="715"/>
      <c r="L37" s="708"/>
      <c r="M37" s="709"/>
      <c r="N37" s="717"/>
      <c r="P37" s="239"/>
      <c r="Q37" s="246" t="s">
        <v>188</v>
      </c>
      <c r="R37" s="247" t="s">
        <v>184</v>
      </c>
      <c r="S37" s="236" t="s">
        <v>185</v>
      </c>
      <c r="AE37" s="239"/>
      <c r="AF37" s="240"/>
      <c r="AG37" s="241"/>
      <c r="AH37" s="144"/>
    </row>
    <row r="38" spans="11:34" ht="19.5" customHeight="1" thickBot="1" thickTop="1">
      <c r="K38" s="252">
        <v>7</v>
      </c>
      <c r="L38" s="253" t="s">
        <v>193</v>
      </c>
      <c r="M38" s="254">
        <v>1</v>
      </c>
      <c r="N38" s="255" t="s">
        <v>190</v>
      </c>
      <c r="P38" s="239">
        <v>8</v>
      </c>
      <c r="Q38" s="258" t="s">
        <v>191</v>
      </c>
      <c r="R38" s="250">
        <v>1</v>
      </c>
      <c r="S38" s="259" t="s">
        <v>190</v>
      </c>
      <c r="AE38" s="239"/>
      <c r="AF38" s="246" t="s">
        <v>188</v>
      </c>
      <c r="AG38" s="247" t="s">
        <v>184</v>
      </c>
      <c r="AH38" s="236" t="s">
        <v>185</v>
      </c>
    </row>
    <row r="39" spans="16:34" ht="18" customHeight="1" thickTop="1">
      <c r="P39" s="239"/>
      <c r="Q39" s="258"/>
      <c r="R39" s="250"/>
      <c r="S39" s="259"/>
      <c r="AE39" s="715">
        <v>5</v>
      </c>
      <c r="AF39" s="716" t="s">
        <v>189</v>
      </c>
      <c r="AG39" s="709">
        <v>1</v>
      </c>
      <c r="AH39" s="717" t="s">
        <v>190</v>
      </c>
    </row>
    <row r="40" spans="16:34" ht="15.75">
      <c r="P40" s="239"/>
      <c r="Q40" s="258"/>
      <c r="R40" s="250"/>
      <c r="S40" s="259"/>
      <c r="AE40" s="715"/>
      <c r="AF40" s="716"/>
      <c r="AG40" s="709"/>
      <c r="AH40" s="717"/>
    </row>
    <row r="41" spans="16:34" ht="16.5" thickBot="1">
      <c r="P41" s="252">
        <v>9</v>
      </c>
      <c r="Q41" s="253" t="s">
        <v>193</v>
      </c>
      <c r="R41" s="254">
        <v>1</v>
      </c>
      <c r="S41" s="255" t="s">
        <v>190</v>
      </c>
      <c r="AE41" s="252">
        <v>6</v>
      </c>
      <c r="AF41" s="253" t="s">
        <v>193</v>
      </c>
      <c r="AG41" s="254">
        <v>1</v>
      </c>
      <c r="AH41" s="255" t="s">
        <v>190</v>
      </c>
    </row>
    <row r="42" spans="31:34" ht="16.5" thickTop="1">
      <c r="AE42" s="256"/>
      <c r="AF42" s="257"/>
      <c r="AG42" s="143"/>
      <c r="AH42" s="143"/>
    </row>
    <row r="43" spans="31:34" ht="18.75" customHeight="1">
      <c r="AE43" s="256"/>
      <c r="AF43" s="257"/>
      <c r="AG43" s="143"/>
      <c r="AH43" s="143"/>
    </row>
    <row r="44" spans="31:34" ht="15.75">
      <c r="AE44" s="256"/>
      <c r="AF44" s="257"/>
      <c r="AG44" s="143"/>
      <c r="AH44" s="143"/>
    </row>
    <row r="45" spans="31:39" ht="15.75">
      <c r="AE45" s="243"/>
      <c r="AF45" s="243"/>
      <c r="AG45" s="243"/>
      <c r="AH45" s="243"/>
      <c r="AI45" s="263"/>
      <c r="AJ45" s="263"/>
      <c r="AK45" s="263"/>
      <c r="AL45" s="263"/>
      <c r="AM45" s="263"/>
    </row>
    <row r="46" spans="31:44" ht="15.75">
      <c r="AE46" s="719" t="s">
        <v>200</v>
      </c>
      <c r="AF46" s="719"/>
      <c r="AG46" s="143"/>
      <c r="AH46" s="143"/>
      <c r="AI46" s="143"/>
      <c r="AJ46" s="256"/>
      <c r="AK46" s="257"/>
      <c r="AL46" s="143"/>
      <c r="AM46" s="143"/>
      <c r="AN46" s="143"/>
      <c r="AO46" s="243"/>
      <c r="AP46" s="243"/>
      <c r="AQ46" s="243"/>
      <c r="AR46" s="243"/>
    </row>
    <row r="47" spans="1:44" ht="16.5" thickBot="1">
      <c r="A47" s="718" t="s">
        <v>202</v>
      </c>
      <c r="B47" s="718"/>
      <c r="C47" s="718"/>
      <c r="D47" s="718"/>
      <c r="E47" s="718"/>
      <c r="F47" s="718"/>
      <c r="G47" s="718"/>
      <c r="H47" s="718"/>
      <c r="I47" s="718"/>
      <c r="AE47" s="256"/>
      <c r="AF47" s="257"/>
      <c r="AG47" s="143"/>
      <c r="AH47" s="143"/>
      <c r="AI47" s="143"/>
      <c r="AJ47" s="256"/>
      <c r="AK47" s="257"/>
      <c r="AL47" s="143"/>
      <c r="AM47" s="143"/>
      <c r="AN47" s="143"/>
      <c r="AO47" s="264"/>
      <c r="AP47" s="244"/>
      <c r="AQ47" s="265"/>
      <c r="AR47" s="244"/>
    </row>
    <row r="48" spans="1:44" ht="17.25" thickBot="1" thickTop="1">
      <c r="A48" s="712" t="s">
        <v>59</v>
      </c>
      <c r="B48" s="713"/>
      <c r="C48" s="713"/>
      <c r="D48" s="714"/>
      <c r="E48" s="145"/>
      <c r="F48" s="712" t="s">
        <v>25</v>
      </c>
      <c r="G48" s="713"/>
      <c r="H48" s="713"/>
      <c r="I48" s="714"/>
      <c r="P48" s="718" t="s">
        <v>203</v>
      </c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E48" s="718" t="s">
        <v>201</v>
      </c>
      <c r="AF48" s="718"/>
      <c r="AG48" s="718"/>
      <c r="AH48" s="718"/>
      <c r="AI48" s="718"/>
      <c r="AJ48" s="718"/>
      <c r="AK48" s="718"/>
      <c r="AL48" s="718"/>
      <c r="AM48" s="718"/>
      <c r="AN48" s="718"/>
      <c r="AO48" s="718"/>
      <c r="AP48" s="718"/>
      <c r="AQ48" s="718"/>
      <c r="AR48" s="718"/>
    </row>
    <row r="49" spans="1:44" ht="17.25" thickBot="1" thickTop="1">
      <c r="A49" s="233" t="s">
        <v>69</v>
      </c>
      <c r="B49" s="234" t="s">
        <v>183</v>
      </c>
      <c r="C49" s="235" t="s">
        <v>184</v>
      </c>
      <c r="D49" s="236" t="s">
        <v>185</v>
      </c>
      <c r="E49" s="145"/>
      <c r="F49" s="233" t="s">
        <v>69</v>
      </c>
      <c r="G49" s="234" t="s">
        <v>183</v>
      </c>
      <c r="H49" s="235" t="s">
        <v>184</v>
      </c>
      <c r="I49" s="236" t="s">
        <v>185</v>
      </c>
      <c r="P49" s="712" t="s">
        <v>55</v>
      </c>
      <c r="Q49" s="713"/>
      <c r="R49" s="713"/>
      <c r="S49" s="714"/>
      <c r="T49" s="145"/>
      <c r="U49" s="712" t="s">
        <v>37</v>
      </c>
      <c r="V49" s="713"/>
      <c r="W49" s="713"/>
      <c r="X49" s="714"/>
      <c r="Y49" s="145"/>
      <c r="Z49" s="712" t="s">
        <v>28</v>
      </c>
      <c r="AA49" s="713"/>
      <c r="AB49" s="713"/>
      <c r="AC49" s="714"/>
      <c r="AD49" s="266"/>
      <c r="AE49" s="712" t="s">
        <v>42</v>
      </c>
      <c r="AF49" s="713"/>
      <c r="AG49" s="713"/>
      <c r="AH49" s="714"/>
      <c r="AI49" s="145"/>
      <c r="AJ49" s="712" t="s">
        <v>31</v>
      </c>
      <c r="AK49" s="713"/>
      <c r="AL49" s="713"/>
      <c r="AM49" s="714"/>
      <c r="AN49" s="145"/>
      <c r="AO49" s="712" t="s">
        <v>14</v>
      </c>
      <c r="AP49" s="713"/>
      <c r="AQ49" s="713"/>
      <c r="AR49" s="714"/>
    </row>
    <row r="50" spans="1:44" ht="16.5" thickTop="1">
      <c r="A50" s="239">
        <v>1</v>
      </c>
      <c r="B50" s="240" t="s">
        <v>78</v>
      </c>
      <c r="C50" s="241">
        <v>30900</v>
      </c>
      <c r="D50" s="144" t="s">
        <v>187</v>
      </c>
      <c r="E50" s="145"/>
      <c r="F50" s="239">
        <v>1</v>
      </c>
      <c r="G50" s="240" t="s">
        <v>78</v>
      </c>
      <c r="H50" s="241">
        <f aca="true" t="shared" si="3" ref="H50:H57">C50*10</f>
        <v>309000</v>
      </c>
      <c r="I50" s="144" t="s">
        <v>187</v>
      </c>
      <c r="P50" s="233" t="s">
        <v>69</v>
      </c>
      <c r="Q50" s="234" t="s">
        <v>183</v>
      </c>
      <c r="R50" s="235" t="s">
        <v>184</v>
      </c>
      <c r="S50" s="236" t="s">
        <v>185</v>
      </c>
      <c r="T50" s="145"/>
      <c r="U50" s="233" t="s">
        <v>69</v>
      </c>
      <c r="V50" s="234" t="s">
        <v>183</v>
      </c>
      <c r="W50" s="235" t="s">
        <v>184</v>
      </c>
      <c r="X50" s="236" t="s">
        <v>185</v>
      </c>
      <c r="Y50" s="145"/>
      <c r="Z50" s="233" t="s">
        <v>69</v>
      </c>
      <c r="AA50" s="234" t="s">
        <v>183</v>
      </c>
      <c r="AB50" s="235" t="s">
        <v>184</v>
      </c>
      <c r="AC50" s="236" t="s">
        <v>185</v>
      </c>
      <c r="AD50" s="267"/>
      <c r="AE50" s="233" t="s">
        <v>69</v>
      </c>
      <c r="AF50" s="234" t="s">
        <v>183</v>
      </c>
      <c r="AG50" s="235" t="s">
        <v>184</v>
      </c>
      <c r="AH50" s="236" t="s">
        <v>185</v>
      </c>
      <c r="AI50" s="145"/>
      <c r="AJ50" s="233" t="s">
        <v>69</v>
      </c>
      <c r="AK50" s="234" t="s">
        <v>183</v>
      </c>
      <c r="AL50" s="235" t="s">
        <v>184</v>
      </c>
      <c r="AM50" s="236" t="s">
        <v>185</v>
      </c>
      <c r="AN50" s="145"/>
      <c r="AO50" s="233" t="s">
        <v>69</v>
      </c>
      <c r="AP50" s="234" t="s">
        <v>183</v>
      </c>
      <c r="AQ50" s="235" t="s">
        <v>184</v>
      </c>
      <c r="AR50" s="236" t="s">
        <v>185</v>
      </c>
    </row>
    <row r="51" spans="1:44" ht="15.75" customHeight="1">
      <c r="A51" s="239">
        <v>2</v>
      </c>
      <c r="B51" s="240" t="s">
        <v>87</v>
      </c>
      <c r="C51" s="241">
        <v>5150</v>
      </c>
      <c r="D51" s="144" t="s">
        <v>187</v>
      </c>
      <c r="E51" s="145"/>
      <c r="F51" s="239">
        <v>2</v>
      </c>
      <c r="G51" s="240" t="s">
        <v>87</v>
      </c>
      <c r="H51" s="241">
        <f t="shared" si="3"/>
        <v>51500</v>
      </c>
      <c r="I51" s="144" t="s">
        <v>187</v>
      </c>
      <c r="P51" s="239">
        <v>1</v>
      </c>
      <c r="Q51" s="240" t="s">
        <v>117</v>
      </c>
      <c r="R51" s="241">
        <v>550</v>
      </c>
      <c r="S51" s="144" t="s">
        <v>187</v>
      </c>
      <c r="T51" s="145"/>
      <c r="U51" s="239">
        <v>1</v>
      </c>
      <c r="V51" s="240" t="s">
        <v>117</v>
      </c>
      <c r="W51" s="241">
        <f aca="true" t="shared" si="4" ref="W51:W57">+R51*50</f>
        <v>27500</v>
      </c>
      <c r="X51" s="144" t="s">
        <v>187</v>
      </c>
      <c r="Y51" s="145"/>
      <c r="Z51" s="239">
        <v>1</v>
      </c>
      <c r="AA51" s="240" t="s">
        <v>117</v>
      </c>
      <c r="AB51" s="241">
        <f aca="true" t="shared" si="5" ref="AB51:AB57">+W51*2</f>
        <v>55000</v>
      </c>
      <c r="AC51" s="144" t="s">
        <v>187</v>
      </c>
      <c r="AD51" s="268"/>
      <c r="AE51" s="239">
        <v>1</v>
      </c>
      <c r="AF51" s="240" t="s">
        <v>103</v>
      </c>
      <c r="AG51" s="241">
        <v>8500</v>
      </c>
      <c r="AH51" s="144" t="s">
        <v>187</v>
      </c>
      <c r="AI51" s="145"/>
      <c r="AJ51" s="239">
        <v>1</v>
      </c>
      <c r="AK51" s="240" t="s">
        <v>103</v>
      </c>
      <c r="AL51" s="241">
        <f>+AG51*10</f>
        <v>85000</v>
      </c>
      <c r="AM51" s="144" t="s">
        <v>187</v>
      </c>
      <c r="AN51" s="145"/>
      <c r="AO51" s="239">
        <v>1</v>
      </c>
      <c r="AP51" s="240" t="s">
        <v>103</v>
      </c>
      <c r="AQ51" s="241">
        <f>+AL51*5</f>
        <v>425000</v>
      </c>
      <c r="AR51" s="144" t="s">
        <v>187</v>
      </c>
    </row>
    <row r="52" spans="1:44" ht="15" customHeight="1">
      <c r="A52" s="239">
        <v>3</v>
      </c>
      <c r="B52" s="240" t="s">
        <v>86</v>
      </c>
      <c r="C52" s="241">
        <v>4500</v>
      </c>
      <c r="D52" s="144" t="s">
        <v>187</v>
      </c>
      <c r="E52" s="145"/>
      <c r="F52" s="239">
        <v>3</v>
      </c>
      <c r="G52" s="240" t="s">
        <v>86</v>
      </c>
      <c r="H52" s="241">
        <f t="shared" si="3"/>
        <v>45000</v>
      </c>
      <c r="I52" s="144" t="s">
        <v>187</v>
      </c>
      <c r="P52" s="239">
        <v>2</v>
      </c>
      <c r="Q52" s="240" t="s">
        <v>121</v>
      </c>
      <c r="R52" s="241">
        <v>2000</v>
      </c>
      <c r="S52" s="144" t="s">
        <v>187</v>
      </c>
      <c r="T52" s="145"/>
      <c r="U52" s="239">
        <v>2</v>
      </c>
      <c r="V52" s="240" t="s">
        <v>121</v>
      </c>
      <c r="W52" s="241">
        <f t="shared" si="4"/>
        <v>100000</v>
      </c>
      <c r="X52" s="144" t="s">
        <v>187</v>
      </c>
      <c r="Y52" s="145"/>
      <c r="Z52" s="239">
        <v>2</v>
      </c>
      <c r="AA52" s="240" t="s">
        <v>121</v>
      </c>
      <c r="AB52" s="241">
        <f t="shared" si="5"/>
        <v>200000</v>
      </c>
      <c r="AC52" s="144" t="s">
        <v>187</v>
      </c>
      <c r="AD52" s="142"/>
      <c r="AE52" s="239">
        <v>2</v>
      </c>
      <c r="AF52" s="240" t="s">
        <v>125</v>
      </c>
      <c r="AG52" s="241">
        <v>1500</v>
      </c>
      <c r="AH52" s="144" t="s">
        <v>187</v>
      </c>
      <c r="AI52" s="145"/>
      <c r="AJ52" s="239">
        <v>2</v>
      </c>
      <c r="AK52" s="240" t="s">
        <v>204</v>
      </c>
      <c r="AL52" s="241">
        <f>+AG52*10</f>
        <v>15000</v>
      </c>
      <c r="AM52" s="144" t="s">
        <v>187</v>
      </c>
      <c r="AN52" s="145"/>
      <c r="AO52" s="239">
        <v>2</v>
      </c>
      <c r="AP52" s="240" t="s">
        <v>204</v>
      </c>
      <c r="AQ52" s="241">
        <f>+AL52*5</f>
        <v>75000</v>
      </c>
      <c r="AR52" s="144" t="s">
        <v>187</v>
      </c>
    </row>
    <row r="53" spans="1:44" ht="15.75">
      <c r="A53" s="239">
        <v>4</v>
      </c>
      <c r="B53" s="240" t="s">
        <v>102</v>
      </c>
      <c r="C53" s="241">
        <v>36500</v>
      </c>
      <c r="D53" s="144" t="s">
        <v>187</v>
      </c>
      <c r="E53" s="145"/>
      <c r="F53" s="239">
        <v>4</v>
      </c>
      <c r="G53" s="240" t="s">
        <v>102</v>
      </c>
      <c r="H53" s="241">
        <f t="shared" si="3"/>
        <v>365000</v>
      </c>
      <c r="I53" s="144" t="s">
        <v>187</v>
      </c>
      <c r="P53" s="239">
        <v>3</v>
      </c>
      <c r="Q53" s="240" t="s">
        <v>112</v>
      </c>
      <c r="R53" s="241">
        <v>2000</v>
      </c>
      <c r="S53" s="144" t="s">
        <v>187</v>
      </c>
      <c r="T53" s="145"/>
      <c r="U53" s="239">
        <v>3</v>
      </c>
      <c r="V53" s="240" t="s">
        <v>112</v>
      </c>
      <c r="W53" s="241">
        <f t="shared" si="4"/>
        <v>100000</v>
      </c>
      <c r="X53" s="144" t="s">
        <v>187</v>
      </c>
      <c r="Y53" s="145"/>
      <c r="Z53" s="239">
        <v>3</v>
      </c>
      <c r="AA53" s="240" t="s">
        <v>112</v>
      </c>
      <c r="AB53" s="241">
        <f t="shared" si="5"/>
        <v>200000</v>
      </c>
      <c r="AC53" s="144" t="s">
        <v>187</v>
      </c>
      <c r="AD53" s="142"/>
      <c r="AE53" s="239"/>
      <c r="AF53" s="240"/>
      <c r="AG53" s="241"/>
      <c r="AH53" s="144"/>
      <c r="AI53" s="145"/>
      <c r="AJ53" s="239"/>
      <c r="AK53" s="240"/>
      <c r="AL53" s="241"/>
      <c r="AM53" s="144"/>
      <c r="AN53" s="145"/>
      <c r="AO53" s="239"/>
      <c r="AP53" s="240"/>
      <c r="AQ53" s="241"/>
      <c r="AR53" s="144"/>
    </row>
    <row r="54" spans="1:44" ht="15.75">
      <c r="A54" s="239">
        <v>5</v>
      </c>
      <c r="B54" s="240" t="s">
        <v>108</v>
      </c>
      <c r="C54" s="241">
        <v>340</v>
      </c>
      <c r="D54" s="144" t="s">
        <v>187</v>
      </c>
      <c r="E54" s="145"/>
      <c r="F54" s="239">
        <v>5</v>
      </c>
      <c r="G54" s="240" t="s">
        <v>108</v>
      </c>
      <c r="H54" s="241">
        <f t="shared" si="3"/>
        <v>3400</v>
      </c>
      <c r="I54" s="144" t="s">
        <v>187</v>
      </c>
      <c r="P54" s="239">
        <v>4</v>
      </c>
      <c r="Q54" s="240" t="s">
        <v>124</v>
      </c>
      <c r="R54" s="241">
        <v>500</v>
      </c>
      <c r="S54" s="144" t="s">
        <v>187</v>
      </c>
      <c r="T54" s="145"/>
      <c r="U54" s="239">
        <v>4</v>
      </c>
      <c r="V54" s="240" t="s">
        <v>124</v>
      </c>
      <c r="W54" s="241">
        <f t="shared" si="4"/>
        <v>25000</v>
      </c>
      <c r="X54" s="144" t="s">
        <v>187</v>
      </c>
      <c r="Y54" s="145"/>
      <c r="Z54" s="239">
        <v>4</v>
      </c>
      <c r="AA54" s="240" t="s">
        <v>124</v>
      </c>
      <c r="AB54" s="241">
        <f t="shared" si="5"/>
        <v>50000</v>
      </c>
      <c r="AC54" s="242" t="s">
        <v>187</v>
      </c>
      <c r="AD54" s="142"/>
      <c r="AE54" s="239"/>
      <c r="AF54" s="246" t="s">
        <v>188</v>
      </c>
      <c r="AG54" s="247" t="s">
        <v>184</v>
      </c>
      <c r="AH54" s="236" t="s">
        <v>185</v>
      </c>
      <c r="AI54" s="145"/>
      <c r="AJ54" s="239"/>
      <c r="AK54" s="246" t="s">
        <v>188</v>
      </c>
      <c r="AL54" s="247" t="s">
        <v>184</v>
      </c>
      <c r="AM54" s="236" t="s">
        <v>185</v>
      </c>
      <c r="AN54" s="145"/>
      <c r="AO54" s="239"/>
      <c r="AP54" s="246" t="s">
        <v>188</v>
      </c>
      <c r="AQ54" s="247" t="s">
        <v>184</v>
      </c>
      <c r="AR54" s="236" t="s">
        <v>185</v>
      </c>
    </row>
    <row r="55" spans="1:44" ht="15.75">
      <c r="A55" s="239">
        <v>6</v>
      </c>
      <c r="B55" s="240" t="s">
        <v>89</v>
      </c>
      <c r="C55" s="241">
        <v>1000</v>
      </c>
      <c r="D55" s="144" t="s">
        <v>187</v>
      </c>
      <c r="E55" s="145"/>
      <c r="F55" s="239">
        <v>6</v>
      </c>
      <c r="G55" s="240" t="s">
        <v>89</v>
      </c>
      <c r="H55" s="241">
        <f t="shared" si="3"/>
        <v>10000</v>
      </c>
      <c r="I55" s="144" t="s">
        <v>187</v>
      </c>
      <c r="P55" s="239">
        <v>5</v>
      </c>
      <c r="Q55" s="240" t="s">
        <v>113</v>
      </c>
      <c r="R55" s="241">
        <v>950</v>
      </c>
      <c r="S55" s="144" t="s">
        <v>187</v>
      </c>
      <c r="T55" s="145"/>
      <c r="U55" s="239">
        <v>5</v>
      </c>
      <c r="V55" s="240" t="s">
        <v>113</v>
      </c>
      <c r="W55" s="241">
        <f t="shared" si="4"/>
        <v>47500</v>
      </c>
      <c r="X55" s="144" t="s">
        <v>187</v>
      </c>
      <c r="Y55" s="145"/>
      <c r="Z55" s="239">
        <v>5</v>
      </c>
      <c r="AA55" s="240" t="s">
        <v>113</v>
      </c>
      <c r="AB55" s="241">
        <f t="shared" si="5"/>
        <v>95000</v>
      </c>
      <c r="AC55" s="242" t="s">
        <v>187</v>
      </c>
      <c r="AD55" s="142"/>
      <c r="AE55" s="715">
        <v>3</v>
      </c>
      <c r="AF55" s="716" t="s">
        <v>189</v>
      </c>
      <c r="AG55" s="709">
        <v>1</v>
      </c>
      <c r="AH55" s="717" t="s">
        <v>190</v>
      </c>
      <c r="AI55" s="145"/>
      <c r="AJ55" s="715">
        <v>3</v>
      </c>
      <c r="AK55" s="716" t="s">
        <v>189</v>
      </c>
      <c r="AL55" s="709">
        <v>1</v>
      </c>
      <c r="AM55" s="717" t="s">
        <v>190</v>
      </c>
      <c r="AN55" s="145"/>
      <c r="AO55" s="715">
        <v>3</v>
      </c>
      <c r="AP55" s="716" t="s">
        <v>191</v>
      </c>
      <c r="AQ55" s="709">
        <v>1</v>
      </c>
      <c r="AR55" s="717" t="s">
        <v>190</v>
      </c>
    </row>
    <row r="56" spans="1:44" ht="15.75">
      <c r="A56" s="239">
        <v>7</v>
      </c>
      <c r="B56" s="240" t="s">
        <v>88</v>
      </c>
      <c r="C56" s="241">
        <v>19110</v>
      </c>
      <c r="D56" s="144" t="s">
        <v>187</v>
      </c>
      <c r="E56" s="145"/>
      <c r="F56" s="239">
        <v>7</v>
      </c>
      <c r="G56" s="240" t="s">
        <v>88</v>
      </c>
      <c r="H56" s="241">
        <f t="shared" si="3"/>
        <v>191100</v>
      </c>
      <c r="I56" s="144" t="s">
        <v>187</v>
      </c>
      <c r="P56" s="239">
        <v>6</v>
      </c>
      <c r="Q56" s="240" t="s">
        <v>99</v>
      </c>
      <c r="R56" s="241">
        <v>1500</v>
      </c>
      <c r="S56" s="144" t="s">
        <v>187</v>
      </c>
      <c r="T56" s="145"/>
      <c r="U56" s="239">
        <v>6</v>
      </c>
      <c r="V56" s="240" t="s">
        <v>99</v>
      </c>
      <c r="W56" s="241">
        <f t="shared" si="4"/>
        <v>75000</v>
      </c>
      <c r="X56" s="144" t="s">
        <v>187</v>
      </c>
      <c r="Y56" s="145"/>
      <c r="Z56" s="239">
        <v>6</v>
      </c>
      <c r="AA56" s="240" t="s">
        <v>99</v>
      </c>
      <c r="AB56" s="241">
        <f t="shared" si="5"/>
        <v>150000</v>
      </c>
      <c r="AC56" s="242" t="s">
        <v>187</v>
      </c>
      <c r="AD56" s="143"/>
      <c r="AE56" s="715"/>
      <c r="AF56" s="716"/>
      <c r="AG56" s="709"/>
      <c r="AH56" s="717"/>
      <c r="AI56" s="145"/>
      <c r="AJ56" s="715"/>
      <c r="AK56" s="716"/>
      <c r="AL56" s="709"/>
      <c r="AM56" s="717"/>
      <c r="AN56" s="145"/>
      <c r="AO56" s="715"/>
      <c r="AP56" s="716"/>
      <c r="AQ56" s="709"/>
      <c r="AR56" s="717"/>
    </row>
    <row r="57" spans="1:44" ht="16.5" thickBot="1">
      <c r="A57" s="239">
        <v>8</v>
      </c>
      <c r="B57" s="240" t="s">
        <v>90</v>
      </c>
      <c r="C57" s="241">
        <v>2500</v>
      </c>
      <c r="D57" s="144" t="s">
        <v>187</v>
      </c>
      <c r="E57" s="145"/>
      <c r="F57" s="239">
        <v>8</v>
      </c>
      <c r="G57" s="240" t="s">
        <v>90</v>
      </c>
      <c r="H57" s="241">
        <f t="shared" si="3"/>
        <v>25000</v>
      </c>
      <c r="I57" s="144" t="s">
        <v>187</v>
      </c>
      <c r="P57" s="239">
        <v>7</v>
      </c>
      <c r="Q57" s="240" t="s">
        <v>126</v>
      </c>
      <c r="R57" s="241">
        <v>2500</v>
      </c>
      <c r="S57" s="144" t="s">
        <v>187</v>
      </c>
      <c r="T57" s="145"/>
      <c r="U57" s="239">
        <v>7</v>
      </c>
      <c r="V57" s="240" t="s">
        <v>126</v>
      </c>
      <c r="W57" s="241">
        <f t="shared" si="4"/>
        <v>125000</v>
      </c>
      <c r="X57" s="144" t="s">
        <v>187</v>
      </c>
      <c r="Y57" s="145"/>
      <c r="Z57" s="239">
        <v>7</v>
      </c>
      <c r="AA57" s="240" t="s">
        <v>126</v>
      </c>
      <c r="AB57" s="241">
        <f t="shared" si="5"/>
        <v>250000</v>
      </c>
      <c r="AC57" s="242" t="s">
        <v>187</v>
      </c>
      <c r="AD57" s="143"/>
      <c r="AE57" s="252">
        <v>4</v>
      </c>
      <c r="AF57" s="253" t="s">
        <v>193</v>
      </c>
      <c r="AG57" s="254">
        <v>1</v>
      </c>
      <c r="AH57" s="255" t="s">
        <v>190</v>
      </c>
      <c r="AI57" s="145"/>
      <c r="AJ57" s="252">
        <v>4</v>
      </c>
      <c r="AK57" s="253" t="s">
        <v>193</v>
      </c>
      <c r="AL57" s="254">
        <v>1</v>
      </c>
      <c r="AM57" s="255" t="s">
        <v>190</v>
      </c>
      <c r="AN57" s="145"/>
      <c r="AO57" s="252">
        <v>4</v>
      </c>
      <c r="AP57" s="253" t="s">
        <v>193</v>
      </c>
      <c r="AQ57" s="254">
        <v>1</v>
      </c>
      <c r="AR57" s="255" t="s">
        <v>190</v>
      </c>
    </row>
    <row r="58" spans="1:44" ht="16.5" thickTop="1">
      <c r="A58" s="239"/>
      <c r="B58" s="240"/>
      <c r="C58" s="241"/>
      <c r="D58" s="144"/>
      <c r="E58" s="145"/>
      <c r="F58" s="239"/>
      <c r="G58" s="240"/>
      <c r="H58" s="241"/>
      <c r="I58" s="144"/>
      <c r="P58" s="239"/>
      <c r="Q58" s="241"/>
      <c r="R58" s="241"/>
      <c r="S58" s="144"/>
      <c r="T58" s="145"/>
      <c r="U58" s="239"/>
      <c r="V58" s="241"/>
      <c r="W58" s="241"/>
      <c r="X58" s="144"/>
      <c r="Y58" s="145"/>
      <c r="Z58" s="239"/>
      <c r="AA58" s="241"/>
      <c r="AB58" s="241"/>
      <c r="AC58" s="242"/>
      <c r="AD58" s="143"/>
      <c r="AE58" s="263"/>
      <c r="AF58" s="263"/>
      <c r="AG58" s="263"/>
      <c r="AH58" s="263"/>
      <c r="AN58" s="143"/>
      <c r="AO58" s="256"/>
      <c r="AP58" s="269"/>
      <c r="AQ58" s="260"/>
      <c r="AR58" s="260"/>
    </row>
    <row r="59" spans="1:39" ht="15.75">
      <c r="A59" s="239"/>
      <c r="B59" s="246" t="s">
        <v>188</v>
      </c>
      <c r="C59" s="247" t="s">
        <v>184</v>
      </c>
      <c r="D59" s="236" t="s">
        <v>185</v>
      </c>
      <c r="E59" s="145"/>
      <c r="F59" s="239"/>
      <c r="G59" s="246" t="s">
        <v>188</v>
      </c>
      <c r="H59" s="247" t="s">
        <v>184</v>
      </c>
      <c r="I59" s="236" t="s">
        <v>185</v>
      </c>
      <c r="P59" s="239"/>
      <c r="Q59" s="246" t="s">
        <v>188</v>
      </c>
      <c r="R59" s="247" t="s">
        <v>184</v>
      </c>
      <c r="S59" s="236" t="s">
        <v>185</v>
      </c>
      <c r="T59" s="145"/>
      <c r="U59" s="239"/>
      <c r="V59" s="246" t="s">
        <v>188</v>
      </c>
      <c r="W59" s="247" t="s">
        <v>184</v>
      </c>
      <c r="X59" s="236" t="s">
        <v>185</v>
      </c>
      <c r="Y59" s="145"/>
      <c r="Z59" s="239"/>
      <c r="AA59" s="246" t="s">
        <v>188</v>
      </c>
      <c r="AB59" s="247" t="s">
        <v>184</v>
      </c>
      <c r="AC59" s="270" t="s">
        <v>185</v>
      </c>
      <c r="AD59" s="143"/>
      <c r="AI59" s="143"/>
      <c r="AJ59" s="243"/>
      <c r="AK59" s="243"/>
      <c r="AL59" s="243"/>
      <c r="AM59" s="243"/>
    </row>
    <row r="60" spans="1:44" ht="31.5" thickBot="1">
      <c r="A60" s="248">
        <v>9</v>
      </c>
      <c r="B60" s="249" t="s">
        <v>189</v>
      </c>
      <c r="C60" s="250">
        <v>1</v>
      </c>
      <c r="D60" s="251" t="s">
        <v>190</v>
      </c>
      <c r="E60" s="145"/>
      <c r="F60" s="248">
        <v>9</v>
      </c>
      <c r="G60" s="249" t="s">
        <v>191</v>
      </c>
      <c r="H60" s="250">
        <v>1</v>
      </c>
      <c r="I60" s="251" t="s">
        <v>190</v>
      </c>
      <c r="P60" s="239">
        <v>8</v>
      </c>
      <c r="Q60" s="258" t="s">
        <v>189</v>
      </c>
      <c r="R60" s="250">
        <v>1</v>
      </c>
      <c r="S60" s="259" t="s">
        <v>190</v>
      </c>
      <c r="T60" s="145"/>
      <c r="U60" s="239">
        <v>8</v>
      </c>
      <c r="V60" s="258" t="s">
        <v>191</v>
      </c>
      <c r="W60" s="250">
        <v>1</v>
      </c>
      <c r="X60" s="259" t="s">
        <v>190</v>
      </c>
      <c r="Y60" s="145"/>
      <c r="Z60" s="239">
        <v>8</v>
      </c>
      <c r="AA60" s="258" t="s">
        <v>191</v>
      </c>
      <c r="AB60" s="250">
        <v>1</v>
      </c>
      <c r="AC60" s="251" t="s">
        <v>190</v>
      </c>
      <c r="AD60" s="143"/>
      <c r="AE60" s="711" t="s">
        <v>205</v>
      </c>
      <c r="AF60" s="711"/>
      <c r="AG60" s="711"/>
      <c r="AH60" s="711"/>
      <c r="AI60" s="143"/>
      <c r="AJ60" s="264"/>
      <c r="AK60" s="244"/>
      <c r="AL60" s="265"/>
      <c r="AM60" s="244"/>
      <c r="AN60" s="263"/>
      <c r="AO60" s="263"/>
      <c r="AP60" s="263"/>
      <c r="AQ60" s="263"/>
      <c r="AR60" s="263"/>
    </row>
    <row r="61" spans="1:44" ht="17.25" thickBot="1" thickTop="1">
      <c r="A61" s="248"/>
      <c r="B61" s="249"/>
      <c r="C61" s="250"/>
      <c r="D61" s="251"/>
      <c r="E61" s="145"/>
      <c r="F61" s="248"/>
      <c r="G61" s="249"/>
      <c r="H61" s="250"/>
      <c r="I61" s="251"/>
      <c r="P61" s="239"/>
      <c r="Q61" s="258"/>
      <c r="R61" s="250"/>
      <c r="S61" s="259"/>
      <c r="T61" s="145"/>
      <c r="U61" s="239"/>
      <c r="V61" s="258"/>
      <c r="W61" s="250"/>
      <c r="X61" s="259"/>
      <c r="Y61" s="145"/>
      <c r="Z61" s="239"/>
      <c r="AA61" s="258"/>
      <c r="AB61" s="250"/>
      <c r="AC61" s="251"/>
      <c r="AD61" s="244"/>
      <c r="AE61" s="712" t="s">
        <v>16</v>
      </c>
      <c r="AF61" s="713"/>
      <c r="AG61" s="713"/>
      <c r="AH61" s="714"/>
      <c r="AI61" s="143"/>
      <c r="AJ61" s="256"/>
      <c r="AK61" s="257"/>
      <c r="AL61" s="143"/>
      <c r="AM61" s="143"/>
      <c r="AN61" s="143"/>
      <c r="AO61" s="243"/>
      <c r="AP61" s="243"/>
      <c r="AQ61" s="243"/>
      <c r="AR61" s="243"/>
    </row>
    <row r="62" spans="1:44" ht="17.25" thickBot="1" thickTop="1">
      <c r="A62" s="252">
        <v>10</v>
      </c>
      <c r="B62" s="253" t="s">
        <v>193</v>
      </c>
      <c r="C62" s="254">
        <v>1</v>
      </c>
      <c r="D62" s="255" t="s">
        <v>190</v>
      </c>
      <c r="E62" s="145"/>
      <c r="F62" s="252">
        <v>10</v>
      </c>
      <c r="G62" s="253" t="s">
        <v>193</v>
      </c>
      <c r="H62" s="254">
        <v>1</v>
      </c>
      <c r="I62" s="255" t="s">
        <v>190</v>
      </c>
      <c r="P62" s="239"/>
      <c r="Q62" s="258"/>
      <c r="R62" s="250"/>
      <c r="S62" s="259"/>
      <c r="T62" s="145"/>
      <c r="U62" s="239"/>
      <c r="V62" s="258"/>
      <c r="W62" s="250"/>
      <c r="X62" s="259"/>
      <c r="Y62" s="145"/>
      <c r="Z62" s="239"/>
      <c r="AA62" s="258"/>
      <c r="AB62" s="250"/>
      <c r="AC62" s="251"/>
      <c r="AD62" s="260"/>
      <c r="AE62" s="233" t="s">
        <v>69</v>
      </c>
      <c r="AF62" s="234" t="s">
        <v>183</v>
      </c>
      <c r="AG62" s="237" t="s">
        <v>184</v>
      </c>
      <c r="AH62" s="238" t="s">
        <v>185</v>
      </c>
      <c r="AI62" s="143"/>
      <c r="AN62" s="143"/>
      <c r="AO62" s="264"/>
      <c r="AP62" s="244"/>
      <c r="AQ62" s="265"/>
      <c r="AR62" s="244"/>
    </row>
    <row r="63" spans="16:44" ht="18" customHeight="1" thickBot="1" thickTop="1">
      <c r="P63" s="252">
        <v>9</v>
      </c>
      <c r="Q63" s="253" t="s">
        <v>193</v>
      </c>
      <c r="R63" s="254">
        <v>1</v>
      </c>
      <c r="S63" s="255" t="s">
        <v>190</v>
      </c>
      <c r="T63" s="145"/>
      <c r="U63" s="252">
        <v>9</v>
      </c>
      <c r="V63" s="253" t="s">
        <v>193</v>
      </c>
      <c r="W63" s="254">
        <v>1</v>
      </c>
      <c r="X63" s="255" t="s">
        <v>190</v>
      </c>
      <c r="Y63" s="145"/>
      <c r="Z63" s="252">
        <v>9</v>
      </c>
      <c r="AA63" s="253" t="s">
        <v>193</v>
      </c>
      <c r="AB63" s="254">
        <v>1</v>
      </c>
      <c r="AC63" s="271" t="s">
        <v>190</v>
      </c>
      <c r="AD63" s="260"/>
      <c r="AE63" s="239">
        <v>1</v>
      </c>
      <c r="AF63" s="240" t="s">
        <v>120</v>
      </c>
      <c r="AG63" s="143">
        <v>45500</v>
      </c>
      <c r="AH63" s="242" t="s">
        <v>187</v>
      </c>
      <c r="AI63" s="143"/>
      <c r="AN63" s="143"/>
      <c r="AO63" s="256"/>
      <c r="AP63" s="257"/>
      <c r="AQ63" s="143"/>
      <c r="AR63" s="143"/>
    </row>
    <row r="64" spans="30:44" ht="16.5" thickTop="1">
      <c r="AD64" s="260"/>
      <c r="AE64" s="239">
        <v>2</v>
      </c>
      <c r="AF64" s="240" t="s">
        <v>94</v>
      </c>
      <c r="AG64" s="143">
        <v>275000</v>
      </c>
      <c r="AH64" s="242" t="s">
        <v>187</v>
      </c>
      <c r="AI64" s="143"/>
      <c r="AN64" s="143"/>
      <c r="AO64" s="256"/>
      <c r="AP64" s="257"/>
      <c r="AQ64" s="143"/>
      <c r="AR64" s="143"/>
    </row>
    <row r="65" spans="1:44" ht="15.75">
      <c r="A65" s="256"/>
      <c r="B65" s="257"/>
      <c r="C65" s="143"/>
      <c r="D65" s="143"/>
      <c r="E65" s="145"/>
      <c r="F65" s="256"/>
      <c r="G65" s="257"/>
      <c r="H65" s="143"/>
      <c r="I65" s="143"/>
      <c r="AD65" s="143"/>
      <c r="AE65" s="239">
        <v>3</v>
      </c>
      <c r="AF65" s="240" t="s">
        <v>114</v>
      </c>
      <c r="AG65" s="143">
        <v>385000</v>
      </c>
      <c r="AH65" s="242" t="s">
        <v>187</v>
      </c>
      <c r="AI65" s="143"/>
      <c r="AN65" s="143"/>
      <c r="AO65" s="256"/>
      <c r="AP65" s="257"/>
      <c r="AQ65" s="143"/>
      <c r="AR65" s="143"/>
    </row>
    <row r="66" spans="30:44" ht="15.75">
      <c r="AD66" s="143"/>
      <c r="AE66" s="239">
        <v>4</v>
      </c>
      <c r="AF66" s="240" t="s">
        <v>103</v>
      </c>
      <c r="AG66" s="143">
        <v>275000</v>
      </c>
      <c r="AH66" s="242" t="s">
        <v>187</v>
      </c>
      <c r="AI66" s="143"/>
      <c r="AN66" s="143"/>
      <c r="AO66" s="256"/>
      <c r="AP66" s="257"/>
      <c r="AQ66" s="143"/>
      <c r="AR66" s="143"/>
    </row>
    <row r="67" spans="1:44" ht="16.5" thickBot="1">
      <c r="A67" s="718" t="s">
        <v>207</v>
      </c>
      <c r="B67" s="718"/>
      <c r="C67" s="718"/>
      <c r="D67" s="718"/>
      <c r="E67" s="718"/>
      <c r="F67" s="718"/>
      <c r="G67" s="718"/>
      <c r="H67" s="718"/>
      <c r="I67" s="718"/>
      <c r="J67" s="718"/>
      <c r="K67" s="718"/>
      <c r="L67" s="718"/>
      <c r="M67" s="718"/>
      <c r="N67" s="718"/>
      <c r="P67" s="256"/>
      <c r="Q67" s="257"/>
      <c r="R67" s="143"/>
      <c r="S67" s="143"/>
      <c r="T67" s="145"/>
      <c r="U67" s="256"/>
      <c r="V67" s="257"/>
      <c r="W67" s="143"/>
      <c r="X67" s="143"/>
      <c r="Y67" s="145"/>
      <c r="Z67" s="256"/>
      <c r="AA67" s="257"/>
      <c r="AB67" s="143"/>
      <c r="AC67" s="143"/>
      <c r="AD67" s="143"/>
      <c r="AE67" s="239">
        <v>5</v>
      </c>
      <c r="AF67" s="240" t="s">
        <v>125</v>
      </c>
      <c r="AG67" s="143">
        <v>19500</v>
      </c>
      <c r="AH67" s="242" t="s">
        <v>187</v>
      </c>
      <c r="AI67" s="143"/>
      <c r="AN67" s="143"/>
      <c r="AO67" s="256"/>
      <c r="AP67" s="257"/>
      <c r="AQ67" s="143"/>
      <c r="AR67" s="143"/>
    </row>
    <row r="68" spans="1:44" ht="17.25" thickBot="1" thickTop="1">
      <c r="A68" s="712" t="s">
        <v>47</v>
      </c>
      <c r="B68" s="713"/>
      <c r="C68" s="713"/>
      <c r="D68" s="714"/>
      <c r="E68" s="145"/>
      <c r="F68" s="712" t="s">
        <v>26</v>
      </c>
      <c r="G68" s="713"/>
      <c r="H68" s="713"/>
      <c r="I68" s="714"/>
      <c r="J68" s="145"/>
      <c r="K68" s="712" t="s">
        <v>11</v>
      </c>
      <c r="L68" s="713"/>
      <c r="M68" s="713"/>
      <c r="N68" s="714"/>
      <c r="AE68" s="239"/>
      <c r="AF68" s="240"/>
      <c r="AG68" s="241"/>
      <c r="AH68" s="144"/>
      <c r="AI68" s="143"/>
      <c r="AN68" s="143"/>
      <c r="AO68" s="256"/>
      <c r="AP68" s="257"/>
      <c r="AQ68" s="143"/>
      <c r="AR68" s="143"/>
    </row>
    <row r="69" spans="1:44" ht="17.25" thickBot="1" thickTop="1">
      <c r="A69" s="233" t="s">
        <v>69</v>
      </c>
      <c r="B69" s="234" t="s">
        <v>183</v>
      </c>
      <c r="C69" s="235" t="s">
        <v>184</v>
      </c>
      <c r="D69" s="236" t="s">
        <v>185</v>
      </c>
      <c r="E69" s="145"/>
      <c r="F69" s="233" t="s">
        <v>69</v>
      </c>
      <c r="G69" s="234" t="s">
        <v>183</v>
      </c>
      <c r="H69" s="235" t="s">
        <v>184</v>
      </c>
      <c r="I69" s="236" t="s">
        <v>185</v>
      </c>
      <c r="J69" s="145"/>
      <c r="K69" s="233" t="s">
        <v>69</v>
      </c>
      <c r="L69" s="234" t="s">
        <v>183</v>
      </c>
      <c r="M69" s="235" t="s">
        <v>184</v>
      </c>
      <c r="N69" s="236" t="s">
        <v>185</v>
      </c>
      <c r="P69" s="718" t="s">
        <v>206</v>
      </c>
      <c r="Q69" s="718"/>
      <c r="R69" s="718"/>
      <c r="S69" s="718"/>
      <c r="T69" s="718"/>
      <c r="U69" s="718"/>
      <c r="V69" s="718"/>
      <c r="W69" s="718"/>
      <c r="X69" s="718"/>
      <c r="Y69" s="718"/>
      <c r="Z69" s="718"/>
      <c r="AA69" s="718"/>
      <c r="AB69" s="718"/>
      <c r="AC69" s="718"/>
      <c r="AD69" s="272"/>
      <c r="AE69" s="239"/>
      <c r="AF69" s="246" t="s">
        <v>188</v>
      </c>
      <c r="AG69" s="247" t="s">
        <v>184</v>
      </c>
      <c r="AH69" s="236" t="s">
        <v>185</v>
      </c>
      <c r="AI69" s="143"/>
      <c r="AN69" s="143"/>
      <c r="AO69" s="256"/>
      <c r="AP69" s="257"/>
      <c r="AQ69" s="143"/>
      <c r="AR69" s="143"/>
    </row>
    <row r="70" spans="1:44" ht="17.25" thickBot="1" thickTop="1">
      <c r="A70" s="239">
        <v>1</v>
      </c>
      <c r="B70" s="240" t="s">
        <v>137</v>
      </c>
      <c r="C70" s="241">
        <v>250</v>
      </c>
      <c r="D70" s="144" t="s">
        <v>187</v>
      </c>
      <c r="E70" s="145"/>
      <c r="F70" s="239">
        <v>1</v>
      </c>
      <c r="G70" s="240" t="s">
        <v>137</v>
      </c>
      <c r="H70" s="241">
        <f aca="true" t="shared" si="6" ref="H70:H76">C70*10</f>
        <v>2500</v>
      </c>
      <c r="I70" s="144" t="s">
        <v>187</v>
      </c>
      <c r="J70" s="145"/>
      <c r="K70" s="239">
        <v>1</v>
      </c>
      <c r="L70" s="240" t="s">
        <v>137</v>
      </c>
      <c r="M70" s="241">
        <f aca="true" t="shared" si="7" ref="M70:M76">H70*10</f>
        <v>25000</v>
      </c>
      <c r="N70" s="144" t="s">
        <v>187</v>
      </c>
      <c r="P70" s="712" t="s">
        <v>60</v>
      </c>
      <c r="Q70" s="713"/>
      <c r="R70" s="713"/>
      <c r="S70" s="714"/>
      <c r="T70" s="145"/>
      <c r="U70" s="712" t="s">
        <v>58</v>
      </c>
      <c r="V70" s="713"/>
      <c r="W70" s="713"/>
      <c r="X70" s="714"/>
      <c r="Y70" s="145"/>
      <c r="Z70" s="712" t="s">
        <v>27</v>
      </c>
      <c r="AA70" s="713"/>
      <c r="AB70" s="713"/>
      <c r="AC70" s="714"/>
      <c r="AD70" s="243"/>
      <c r="AE70" s="715">
        <v>6</v>
      </c>
      <c r="AF70" s="716" t="s">
        <v>191</v>
      </c>
      <c r="AG70" s="709">
        <v>1</v>
      </c>
      <c r="AH70" s="717" t="s">
        <v>190</v>
      </c>
      <c r="AI70" s="143"/>
      <c r="AN70" s="143"/>
      <c r="AO70" s="256"/>
      <c r="AP70" s="257"/>
      <c r="AQ70" s="143"/>
      <c r="AR70" s="143"/>
    </row>
    <row r="71" spans="1:44" ht="16.5" thickTop="1">
      <c r="A71" s="239">
        <v>2</v>
      </c>
      <c r="B71" s="240" t="s">
        <v>87</v>
      </c>
      <c r="C71" s="241">
        <v>950</v>
      </c>
      <c r="D71" s="144" t="s">
        <v>187</v>
      </c>
      <c r="E71" s="145"/>
      <c r="F71" s="239">
        <v>2</v>
      </c>
      <c r="G71" s="240" t="s">
        <v>87</v>
      </c>
      <c r="H71" s="241">
        <f t="shared" si="6"/>
        <v>9500</v>
      </c>
      <c r="I71" s="144" t="s">
        <v>187</v>
      </c>
      <c r="J71" s="145"/>
      <c r="K71" s="239">
        <v>2</v>
      </c>
      <c r="L71" s="240" t="s">
        <v>87</v>
      </c>
      <c r="M71" s="241">
        <f t="shared" si="7"/>
        <v>95000</v>
      </c>
      <c r="N71" s="144" t="s">
        <v>187</v>
      </c>
      <c r="P71" s="233" t="s">
        <v>69</v>
      </c>
      <c r="Q71" s="234" t="s">
        <v>183</v>
      </c>
      <c r="R71" s="235" t="s">
        <v>184</v>
      </c>
      <c r="S71" s="236" t="s">
        <v>185</v>
      </c>
      <c r="T71" s="145"/>
      <c r="U71" s="233" t="s">
        <v>69</v>
      </c>
      <c r="V71" s="234" t="s">
        <v>183</v>
      </c>
      <c r="W71" s="235" t="s">
        <v>184</v>
      </c>
      <c r="X71" s="236" t="s">
        <v>185</v>
      </c>
      <c r="Y71" s="145"/>
      <c r="Z71" s="233" t="s">
        <v>69</v>
      </c>
      <c r="AA71" s="234" t="s">
        <v>183</v>
      </c>
      <c r="AB71" s="235" t="s">
        <v>184</v>
      </c>
      <c r="AC71" s="236" t="s">
        <v>185</v>
      </c>
      <c r="AD71" s="244"/>
      <c r="AE71" s="715"/>
      <c r="AF71" s="716"/>
      <c r="AG71" s="709"/>
      <c r="AH71" s="717"/>
      <c r="AI71" s="143"/>
      <c r="AN71" s="143"/>
      <c r="AO71" s="256"/>
      <c r="AP71" s="143"/>
      <c r="AQ71" s="143"/>
      <c r="AR71" s="143"/>
    </row>
    <row r="72" spans="1:34" ht="16.5" thickBot="1">
      <c r="A72" s="239">
        <v>3</v>
      </c>
      <c r="B72" s="240" t="s">
        <v>86</v>
      </c>
      <c r="C72" s="241">
        <v>1550</v>
      </c>
      <c r="D72" s="144" t="s">
        <v>187</v>
      </c>
      <c r="E72" s="145"/>
      <c r="F72" s="239">
        <v>3</v>
      </c>
      <c r="G72" s="240" t="s">
        <v>86</v>
      </c>
      <c r="H72" s="241">
        <f t="shared" si="6"/>
        <v>15500</v>
      </c>
      <c r="I72" s="144" t="s">
        <v>187</v>
      </c>
      <c r="J72" s="145"/>
      <c r="K72" s="239">
        <v>3</v>
      </c>
      <c r="L72" s="240" t="s">
        <v>86</v>
      </c>
      <c r="M72" s="241">
        <f t="shared" si="7"/>
        <v>155000</v>
      </c>
      <c r="N72" s="144" t="s">
        <v>187</v>
      </c>
      <c r="P72" s="239">
        <v>1</v>
      </c>
      <c r="Q72" s="240" t="s">
        <v>116</v>
      </c>
      <c r="R72" s="241">
        <v>3900</v>
      </c>
      <c r="S72" s="144" t="s">
        <v>187</v>
      </c>
      <c r="T72" s="145"/>
      <c r="U72" s="239">
        <v>1</v>
      </c>
      <c r="V72" s="240" t="s">
        <v>116</v>
      </c>
      <c r="W72" s="241">
        <f>+R72*10</f>
        <v>39000</v>
      </c>
      <c r="X72" s="144" t="s">
        <v>187</v>
      </c>
      <c r="Y72" s="145"/>
      <c r="Z72" s="239">
        <v>1</v>
      </c>
      <c r="AA72" s="240" t="s">
        <v>116</v>
      </c>
      <c r="AB72" s="241">
        <f>+W72*10</f>
        <v>390000</v>
      </c>
      <c r="AC72" s="144" t="s">
        <v>187</v>
      </c>
      <c r="AD72" s="143"/>
      <c r="AE72" s="252">
        <v>7</v>
      </c>
      <c r="AF72" s="253" t="s">
        <v>193</v>
      </c>
      <c r="AG72" s="254">
        <v>1</v>
      </c>
      <c r="AH72" s="255" t="s">
        <v>190</v>
      </c>
    </row>
    <row r="73" spans="1:30" ht="16.5" thickTop="1">
      <c r="A73" s="239">
        <v>4</v>
      </c>
      <c r="B73" s="240" t="s">
        <v>102</v>
      </c>
      <c r="C73" s="241">
        <v>6850</v>
      </c>
      <c r="D73" s="144" t="s">
        <v>187</v>
      </c>
      <c r="E73" s="145"/>
      <c r="F73" s="239">
        <v>4</v>
      </c>
      <c r="G73" s="240" t="s">
        <v>102</v>
      </c>
      <c r="H73" s="241">
        <f t="shared" si="6"/>
        <v>68500</v>
      </c>
      <c r="I73" s="144" t="s">
        <v>187</v>
      </c>
      <c r="J73" s="145"/>
      <c r="K73" s="239">
        <v>4</v>
      </c>
      <c r="L73" s="240" t="s">
        <v>102</v>
      </c>
      <c r="M73" s="241">
        <f t="shared" si="7"/>
        <v>685000</v>
      </c>
      <c r="N73" s="144" t="s">
        <v>187</v>
      </c>
      <c r="P73" s="239">
        <v>2</v>
      </c>
      <c r="Q73" s="240" t="s">
        <v>123</v>
      </c>
      <c r="R73" s="241">
        <v>1500</v>
      </c>
      <c r="S73" s="144" t="s">
        <v>187</v>
      </c>
      <c r="T73" s="145"/>
      <c r="U73" s="239">
        <v>2</v>
      </c>
      <c r="V73" s="240" t="s">
        <v>123</v>
      </c>
      <c r="W73" s="241">
        <f>+R73*10</f>
        <v>15000</v>
      </c>
      <c r="X73" s="144" t="s">
        <v>187</v>
      </c>
      <c r="Y73" s="145"/>
      <c r="Z73" s="239">
        <v>2</v>
      </c>
      <c r="AA73" s="240" t="s">
        <v>123</v>
      </c>
      <c r="AB73" s="241">
        <f>+W73*10</f>
        <v>150000</v>
      </c>
      <c r="AC73" s="144" t="s">
        <v>187</v>
      </c>
      <c r="AD73" s="143"/>
    </row>
    <row r="74" spans="1:30" ht="15.75">
      <c r="A74" s="239">
        <v>5</v>
      </c>
      <c r="B74" s="240" t="s">
        <v>90</v>
      </c>
      <c r="C74" s="241">
        <v>350</v>
      </c>
      <c r="D74" s="144" t="s">
        <v>187</v>
      </c>
      <c r="E74" s="145"/>
      <c r="F74" s="239">
        <v>5</v>
      </c>
      <c r="G74" s="240" t="s">
        <v>90</v>
      </c>
      <c r="H74" s="241">
        <f t="shared" si="6"/>
        <v>3500</v>
      </c>
      <c r="I74" s="144" t="s">
        <v>187</v>
      </c>
      <c r="J74" s="145"/>
      <c r="K74" s="239">
        <v>5</v>
      </c>
      <c r="L74" s="240" t="s">
        <v>90</v>
      </c>
      <c r="M74" s="241">
        <f t="shared" si="7"/>
        <v>35000</v>
      </c>
      <c r="N74" s="144" t="s">
        <v>187</v>
      </c>
      <c r="P74" s="239">
        <v>3</v>
      </c>
      <c r="Q74" s="240" t="s">
        <v>101</v>
      </c>
      <c r="R74" s="241">
        <v>500</v>
      </c>
      <c r="S74" s="144" t="s">
        <v>187</v>
      </c>
      <c r="T74" s="145"/>
      <c r="U74" s="239">
        <v>3</v>
      </c>
      <c r="V74" s="240" t="s">
        <v>101</v>
      </c>
      <c r="W74" s="241">
        <f>+R74*10</f>
        <v>5000</v>
      </c>
      <c r="X74" s="144" t="s">
        <v>187</v>
      </c>
      <c r="Y74" s="145"/>
      <c r="Z74" s="239">
        <v>3</v>
      </c>
      <c r="AA74" s="240" t="s">
        <v>101</v>
      </c>
      <c r="AB74" s="241">
        <f>+W74*10</f>
        <v>50000</v>
      </c>
      <c r="AC74" s="144" t="s">
        <v>187</v>
      </c>
      <c r="AD74" s="143"/>
    </row>
    <row r="75" spans="1:44" ht="16.5" thickBot="1">
      <c r="A75" s="239">
        <v>6</v>
      </c>
      <c r="B75" s="240" t="s">
        <v>129</v>
      </c>
      <c r="C75" s="241">
        <v>35</v>
      </c>
      <c r="D75" s="144" t="s">
        <v>187</v>
      </c>
      <c r="E75" s="145"/>
      <c r="F75" s="239">
        <v>6</v>
      </c>
      <c r="G75" s="240" t="s">
        <v>129</v>
      </c>
      <c r="H75" s="241">
        <f t="shared" si="6"/>
        <v>350</v>
      </c>
      <c r="I75" s="144" t="s">
        <v>187</v>
      </c>
      <c r="J75" s="145"/>
      <c r="K75" s="239">
        <v>6</v>
      </c>
      <c r="L75" s="240" t="s">
        <v>129</v>
      </c>
      <c r="M75" s="241">
        <f t="shared" si="7"/>
        <v>3500</v>
      </c>
      <c r="N75" s="144" t="s">
        <v>187</v>
      </c>
      <c r="P75" s="239">
        <v>4</v>
      </c>
      <c r="Q75" s="240" t="s">
        <v>100</v>
      </c>
      <c r="R75" s="241">
        <v>4000</v>
      </c>
      <c r="S75" s="144" t="s">
        <v>187</v>
      </c>
      <c r="T75" s="145"/>
      <c r="U75" s="239">
        <v>4</v>
      </c>
      <c r="V75" s="240" t="s">
        <v>100</v>
      </c>
      <c r="W75" s="241">
        <f>+R75*10</f>
        <v>40000</v>
      </c>
      <c r="X75" s="144" t="s">
        <v>187</v>
      </c>
      <c r="Y75" s="145"/>
      <c r="Z75" s="239">
        <v>4</v>
      </c>
      <c r="AA75" s="240" t="s">
        <v>100</v>
      </c>
      <c r="AB75" s="241">
        <f>+W75*10</f>
        <v>400000</v>
      </c>
      <c r="AC75" s="144" t="s">
        <v>187</v>
      </c>
      <c r="AD75" s="143"/>
      <c r="AE75" s="718" t="s">
        <v>208</v>
      </c>
      <c r="AF75" s="718"/>
      <c r="AG75" s="718"/>
      <c r="AH75" s="718"/>
      <c r="AI75" s="718"/>
      <c r="AJ75" s="718"/>
      <c r="AK75" s="718"/>
      <c r="AL75" s="718"/>
      <c r="AM75" s="718"/>
      <c r="AN75" s="718"/>
      <c r="AO75" s="718"/>
      <c r="AP75" s="718"/>
      <c r="AQ75" s="718"/>
      <c r="AR75" s="718"/>
    </row>
    <row r="76" spans="1:44" ht="17.25" thickBot="1" thickTop="1">
      <c r="A76" s="239">
        <v>7</v>
      </c>
      <c r="B76" s="240" t="s">
        <v>135</v>
      </c>
      <c r="C76" s="241">
        <v>15</v>
      </c>
      <c r="D76" s="144" t="s">
        <v>187</v>
      </c>
      <c r="E76" s="145"/>
      <c r="F76" s="239">
        <v>7</v>
      </c>
      <c r="G76" s="240" t="s">
        <v>135</v>
      </c>
      <c r="H76" s="241">
        <f t="shared" si="6"/>
        <v>150</v>
      </c>
      <c r="I76" s="144" t="s">
        <v>187</v>
      </c>
      <c r="J76" s="145"/>
      <c r="K76" s="239">
        <v>7</v>
      </c>
      <c r="L76" s="240" t="s">
        <v>135</v>
      </c>
      <c r="M76" s="241">
        <f t="shared" si="7"/>
        <v>1500</v>
      </c>
      <c r="N76" s="144" t="s">
        <v>187</v>
      </c>
      <c r="P76" s="239">
        <v>5</v>
      </c>
      <c r="Q76" s="240" t="s">
        <v>97</v>
      </c>
      <c r="R76" s="241">
        <v>100</v>
      </c>
      <c r="S76" s="144" t="s">
        <v>187</v>
      </c>
      <c r="T76" s="145"/>
      <c r="U76" s="239">
        <v>5</v>
      </c>
      <c r="V76" s="240" t="s">
        <v>97</v>
      </c>
      <c r="W76" s="241">
        <f>+R76*10</f>
        <v>1000</v>
      </c>
      <c r="X76" s="144" t="s">
        <v>187</v>
      </c>
      <c r="Y76" s="145"/>
      <c r="Z76" s="239">
        <v>5</v>
      </c>
      <c r="AA76" s="240" t="s">
        <v>97</v>
      </c>
      <c r="AB76" s="241">
        <f>+W76*10</f>
        <v>10000</v>
      </c>
      <c r="AC76" s="144" t="s">
        <v>187</v>
      </c>
      <c r="AD76" s="143"/>
      <c r="AE76" s="712" t="s">
        <v>48</v>
      </c>
      <c r="AF76" s="713"/>
      <c r="AG76" s="713"/>
      <c r="AH76" s="714"/>
      <c r="AI76" s="145"/>
      <c r="AJ76" s="712" t="s">
        <v>43</v>
      </c>
      <c r="AK76" s="713"/>
      <c r="AL76" s="713"/>
      <c r="AM76" s="714"/>
      <c r="AN76" s="145"/>
      <c r="AO76" s="712" t="s">
        <v>34</v>
      </c>
      <c r="AP76" s="713"/>
      <c r="AQ76" s="713"/>
      <c r="AR76" s="714"/>
    </row>
    <row r="77" spans="1:44" ht="16.5" thickTop="1">
      <c r="A77" s="239"/>
      <c r="B77" s="240"/>
      <c r="C77" s="241"/>
      <c r="D77" s="144"/>
      <c r="E77" s="145"/>
      <c r="F77" s="239"/>
      <c r="G77" s="240"/>
      <c r="H77" s="241"/>
      <c r="I77" s="144"/>
      <c r="J77" s="145"/>
      <c r="K77" s="239"/>
      <c r="L77" s="240"/>
      <c r="M77" s="241"/>
      <c r="N77" s="144"/>
      <c r="P77" s="239"/>
      <c r="Q77" s="241"/>
      <c r="R77" s="241"/>
      <c r="S77" s="144"/>
      <c r="T77" s="145"/>
      <c r="U77" s="239"/>
      <c r="V77" s="241"/>
      <c r="W77" s="241"/>
      <c r="X77" s="144"/>
      <c r="Y77" s="145"/>
      <c r="Z77" s="239"/>
      <c r="AA77" s="241"/>
      <c r="AB77" s="241"/>
      <c r="AC77" s="144"/>
      <c r="AD77" s="143"/>
      <c r="AE77" s="233" t="s">
        <v>69</v>
      </c>
      <c r="AF77" s="234" t="s">
        <v>183</v>
      </c>
      <c r="AG77" s="235" t="s">
        <v>184</v>
      </c>
      <c r="AH77" s="236" t="s">
        <v>185</v>
      </c>
      <c r="AI77" s="145"/>
      <c r="AJ77" s="233" t="s">
        <v>69</v>
      </c>
      <c r="AK77" s="234" t="s">
        <v>183</v>
      </c>
      <c r="AL77" s="235" t="s">
        <v>184</v>
      </c>
      <c r="AM77" s="236" t="s">
        <v>185</v>
      </c>
      <c r="AN77" s="145"/>
      <c r="AO77" s="233" t="s">
        <v>69</v>
      </c>
      <c r="AP77" s="234" t="s">
        <v>183</v>
      </c>
      <c r="AQ77" s="235" t="s">
        <v>184</v>
      </c>
      <c r="AR77" s="236" t="s">
        <v>185</v>
      </c>
    </row>
    <row r="78" spans="1:44" ht="15.75">
      <c r="A78" s="239"/>
      <c r="B78" s="246" t="s">
        <v>188</v>
      </c>
      <c r="C78" s="247" t="s">
        <v>184</v>
      </c>
      <c r="D78" s="236" t="s">
        <v>185</v>
      </c>
      <c r="E78" s="145"/>
      <c r="F78" s="239"/>
      <c r="G78" s="246" t="s">
        <v>188</v>
      </c>
      <c r="H78" s="247" t="s">
        <v>184</v>
      </c>
      <c r="I78" s="236" t="s">
        <v>185</v>
      </c>
      <c r="J78" s="145"/>
      <c r="K78" s="239"/>
      <c r="L78" s="246" t="s">
        <v>188</v>
      </c>
      <c r="M78" s="247" t="s">
        <v>184</v>
      </c>
      <c r="N78" s="236" t="s">
        <v>185</v>
      </c>
      <c r="P78" s="239"/>
      <c r="Q78" s="246" t="s">
        <v>188</v>
      </c>
      <c r="R78" s="247" t="s">
        <v>184</v>
      </c>
      <c r="S78" s="236" t="s">
        <v>185</v>
      </c>
      <c r="T78" s="145"/>
      <c r="U78" s="239"/>
      <c r="V78" s="246" t="s">
        <v>188</v>
      </c>
      <c r="W78" s="247" t="s">
        <v>184</v>
      </c>
      <c r="X78" s="236" t="s">
        <v>185</v>
      </c>
      <c r="Y78" s="145"/>
      <c r="Z78" s="239"/>
      <c r="AA78" s="246" t="s">
        <v>188</v>
      </c>
      <c r="AB78" s="247" t="s">
        <v>184</v>
      </c>
      <c r="AC78" s="236" t="s">
        <v>185</v>
      </c>
      <c r="AD78" s="143"/>
      <c r="AE78" s="239">
        <v>1</v>
      </c>
      <c r="AF78" s="240" t="s">
        <v>97</v>
      </c>
      <c r="AG78" s="241">
        <v>500</v>
      </c>
      <c r="AH78" s="144" t="s">
        <v>187</v>
      </c>
      <c r="AI78" s="145"/>
      <c r="AJ78" s="239">
        <v>1</v>
      </c>
      <c r="AK78" s="240" t="s">
        <v>97</v>
      </c>
      <c r="AL78" s="241">
        <f>+AG78*10</f>
        <v>5000</v>
      </c>
      <c r="AM78" s="144" t="s">
        <v>187</v>
      </c>
      <c r="AN78" s="145"/>
      <c r="AO78" s="239">
        <v>1</v>
      </c>
      <c r="AP78" s="240" t="s">
        <v>97</v>
      </c>
      <c r="AQ78" s="241">
        <f>+AL78*10</f>
        <v>50000</v>
      </c>
      <c r="AR78" s="144" t="s">
        <v>187</v>
      </c>
    </row>
    <row r="79" spans="1:44" ht="30">
      <c r="A79" s="715">
        <v>8</v>
      </c>
      <c r="B79" s="716" t="s">
        <v>189</v>
      </c>
      <c r="C79" s="709">
        <v>1</v>
      </c>
      <c r="D79" s="717" t="s">
        <v>190</v>
      </c>
      <c r="E79" s="145"/>
      <c r="F79" s="715">
        <v>8</v>
      </c>
      <c r="G79" s="716" t="s">
        <v>189</v>
      </c>
      <c r="H79" s="709">
        <v>1</v>
      </c>
      <c r="I79" s="717" t="s">
        <v>190</v>
      </c>
      <c r="J79" s="145"/>
      <c r="K79" s="715">
        <v>8</v>
      </c>
      <c r="L79" s="716" t="s">
        <v>191</v>
      </c>
      <c r="M79" s="709">
        <v>1</v>
      </c>
      <c r="N79" s="717" t="s">
        <v>190</v>
      </c>
      <c r="P79" s="239">
        <v>6</v>
      </c>
      <c r="Q79" s="258" t="s">
        <v>189</v>
      </c>
      <c r="R79" s="250">
        <v>1</v>
      </c>
      <c r="S79" s="259" t="s">
        <v>190</v>
      </c>
      <c r="T79" s="143"/>
      <c r="U79" s="239">
        <v>6</v>
      </c>
      <c r="V79" s="258" t="s">
        <v>189</v>
      </c>
      <c r="W79" s="250">
        <v>1</v>
      </c>
      <c r="X79" s="259" t="s">
        <v>190</v>
      </c>
      <c r="Y79" s="143"/>
      <c r="Z79" s="239">
        <v>6</v>
      </c>
      <c r="AA79" s="258" t="s">
        <v>191</v>
      </c>
      <c r="AB79" s="250">
        <v>1</v>
      </c>
      <c r="AC79" s="259" t="s">
        <v>190</v>
      </c>
      <c r="AD79" s="143"/>
      <c r="AE79" s="239">
        <v>2</v>
      </c>
      <c r="AF79" s="240" t="s">
        <v>121</v>
      </c>
      <c r="AG79" s="241">
        <v>9500</v>
      </c>
      <c r="AH79" s="144" t="s">
        <v>187</v>
      </c>
      <c r="AI79" s="145"/>
      <c r="AJ79" s="239">
        <v>2</v>
      </c>
      <c r="AK79" s="240" t="s">
        <v>121</v>
      </c>
      <c r="AL79" s="241">
        <f>+AG79*10</f>
        <v>95000</v>
      </c>
      <c r="AM79" s="144" t="s">
        <v>187</v>
      </c>
      <c r="AN79" s="145"/>
      <c r="AO79" s="239">
        <v>2</v>
      </c>
      <c r="AP79" s="240" t="s">
        <v>121</v>
      </c>
      <c r="AQ79" s="241">
        <f>+AL79*10</f>
        <v>950000</v>
      </c>
      <c r="AR79" s="144" t="s">
        <v>187</v>
      </c>
    </row>
    <row r="80" spans="1:44" ht="15.75">
      <c r="A80" s="715"/>
      <c r="B80" s="716"/>
      <c r="C80" s="709"/>
      <c r="D80" s="717"/>
      <c r="E80" s="145"/>
      <c r="F80" s="715"/>
      <c r="G80" s="716"/>
      <c r="H80" s="709"/>
      <c r="I80" s="717"/>
      <c r="J80" s="145"/>
      <c r="K80" s="715"/>
      <c r="L80" s="716"/>
      <c r="M80" s="709"/>
      <c r="N80" s="717"/>
      <c r="P80" s="239"/>
      <c r="Q80" s="258"/>
      <c r="R80" s="250"/>
      <c r="S80" s="259"/>
      <c r="T80" s="143"/>
      <c r="U80" s="239"/>
      <c r="V80" s="258"/>
      <c r="W80" s="250"/>
      <c r="X80" s="259"/>
      <c r="Y80" s="143"/>
      <c r="Z80" s="239"/>
      <c r="AA80" s="258"/>
      <c r="AB80" s="250"/>
      <c r="AC80" s="259"/>
      <c r="AD80" s="143"/>
      <c r="AE80" s="239"/>
      <c r="AF80" s="241"/>
      <c r="AG80" s="241"/>
      <c r="AH80" s="144"/>
      <c r="AI80" s="145"/>
      <c r="AJ80" s="239"/>
      <c r="AK80" s="241"/>
      <c r="AL80" s="241"/>
      <c r="AM80" s="144"/>
      <c r="AN80" s="145"/>
      <c r="AO80" s="239"/>
      <c r="AP80" s="241"/>
      <c r="AQ80" s="241"/>
      <c r="AR80" s="144"/>
    </row>
    <row r="81" spans="1:44" ht="16.5" thickBot="1">
      <c r="A81" s="252">
        <v>9</v>
      </c>
      <c r="B81" s="253" t="s">
        <v>193</v>
      </c>
      <c r="C81" s="254">
        <v>1</v>
      </c>
      <c r="D81" s="255" t="s">
        <v>190</v>
      </c>
      <c r="E81" s="145"/>
      <c r="F81" s="252">
        <v>9</v>
      </c>
      <c r="G81" s="253" t="s">
        <v>193</v>
      </c>
      <c r="H81" s="254">
        <v>1</v>
      </c>
      <c r="I81" s="255" t="s">
        <v>190</v>
      </c>
      <c r="J81" s="145"/>
      <c r="K81" s="252">
        <v>9</v>
      </c>
      <c r="L81" s="253" t="s">
        <v>193</v>
      </c>
      <c r="M81" s="254">
        <v>1</v>
      </c>
      <c r="N81" s="255" t="s">
        <v>190</v>
      </c>
      <c r="P81" s="239"/>
      <c r="Q81" s="258"/>
      <c r="R81" s="250"/>
      <c r="S81" s="259"/>
      <c r="T81" s="143"/>
      <c r="U81" s="239"/>
      <c r="V81" s="258"/>
      <c r="W81" s="250"/>
      <c r="X81" s="259"/>
      <c r="Y81" s="143"/>
      <c r="Z81" s="239"/>
      <c r="AA81" s="258"/>
      <c r="AB81" s="250"/>
      <c r="AC81" s="259"/>
      <c r="AD81" s="244"/>
      <c r="AE81" s="239"/>
      <c r="AF81" s="246" t="s">
        <v>188</v>
      </c>
      <c r="AG81" s="247" t="s">
        <v>184</v>
      </c>
      <c r="AH81" s="236" t="s">
        <v>185</v>
      </c>
      <c r="AI81" s="145"/>
      <c r="AJ81" s="239"/>
      <c r="AK81" s="246" t="s">
        <v>188</v>
      </c>
      <c r="AL81" s="247" t="s">
        <v>184</v>
      </c>
      <c r="AM81" s="236" t="s">
        <v>185</v>
      </c>
      <c r="AN81" s="145"/>
      <c r="AO81" s="239"/>
      <c r="AP81" s="246" t="s">
        <v>188</v>
      </c>
      <c r="AQ81" s="247" t="s">
        <v>184</v>
      </c>
      <c r="AR81" s="236" t="s">
        <v>185</v>
      </c>
    </row>
    <row r="82" spans="16:44" ht="17.25" thickBot="1" thickTop="1">
      <c r="P82" s="252">
        <v>7</v>
      </c>
      <c r="Q82" s="253" t="s">
        <v>193</v>
      </c>
      <c r="R82" s="254">
        <v>1</v>
      </c>
      <c r="S82" s="255" t="s">
        <v>190</v>
      </c>
      <c r="T82" s="261"/>
      <c r="U82" s="252">
        <v>7</v>
      </c>
      <c r="V82" s="253" t="s">
        <v>193</v>
      </c>
      <c r="W82" s="254">
        <v>1</v>
      </c>
      <c r="X82" s="255" t="s">
        <v>190</v>
      </c>
      <c r="Y82" s="261"/>
      <c r="Z82" s="252">
        <v>7</v>
      </c>
      <c r="AA82" s="253" t="s">
        <v>193</v>
      </c>
      <c r="AB82" s="254">
        <v>1</v>
      </c>
      <c r="AC82" s="255" t="s">
        <v>190</v>
      </c>
      <c r="AD82" s="260"/>
      <c r="AE82" s="707">
        <v>3</v>
      </c>
      <c r="AF82" s="708" t="s">
        <v>189</v>
      </c>
      <c r="AG82" s="709">
        <v>1</v>
      </c>
      <c r="AH82" s="710" t="s">
        <v>190</v>
      </c>
      <c r="AI82" s="145"/>
      <c r="AJ82" s="707">
        <v>3</v>
      </c>
      <c r="AK82" s="708" t="s">
        <v>189</v>
      </c>
      <c r="AL82" s="709">
        <v>1</v>
      </c>
      <c r="AM82" s="710" t="s">
        <v>190</v>
      </c>
      <c r="AN82" s="145"/>
      <c r="AO82" s="707">
        <v>3</v>
      </c>
      <c r="AP82" s="708" t="s">
        <v>191</v>
      </c>
      <c r="AQ82" s="709">
        <v>1</v>
      </c>
      <c r="AR82" s="710" t="s">
        <v>190</v>
      </c>
    </row>
    <row r="83" spans="30:44" ht="15.75" thickTop="1">
      <c r="AD83" s="260"/>
      <c r="AE83" s="707"/>
      <c r="AF83" s="708"/>
      <c r="AG83" s="709"/>
      <c r="AH83" s="710"/>
      <c r="AI83" s="145"/>
      <c r="AJ83" s="707"/>
      <c r="AK83" s="708"/>
      <c r="AL83" s="709"/>
      <c r="AM83" s="710"/>
      <c r="AN83" s="145"/>
      <c r="AO83" s="707"/>
      <c r="AP83" s="708"/>
      <c r="AQ83" s="709"/>
      <c r="AR83" s="710"/>
    </row>
    <row r="84" spans="30:44" ht="15">
      <c r="AD84" s="260"/>
      <c r="AE84" s="707"/>
      <c r="AF84" s="708"/>
      <c r="AG84" s="709"/>
      <c r="AH84" s="710"/>
      <c r="AI84" s="145"/>
      <c r="AJ84" s="707"/>
      <c r="AK84" s="708"/>
      <c r="AL84" s="709"/>
      <c r="AM84" s="710"/>
      <c r="AN84" s="145"/>
      <c r="AO84" s="707"/>
      <c r="AP84" s="708"/>
      <c r="AQ84" s="709"/>
      <c r="AR84" s="710"/>
    </row>
    <row r="85" spans="30:44" ht="16.5" thickBot="1">
      <c r="AD85" s="143"/>
      <c r="AE85" s="252">
        <v>4</v>
      </c>
      <c r="AF85" s="253" t="s">
        <v>193</v>
      </c>
      <c r="AG85" s="254">
        <v>1</v>
      </c>
      <c r="AH85" s="255" t="s">
        <v>190</v>
      </c>
      <c r="AI85" s="145"/>
      <c r="AJ85" s="252">
        <v>4</v>
      </c>
      <c r="AK85" s="253" t="s">
        <v>193</v>
      </c>
      <c r="AL85" s="254">
        <v>1</v>
      </c>
      <c r="AM85" s="255" t="s">
        <v>190</v>
      </c>
      <c r="AN85" s="145"/>
      <c r="AO85" s="252">
        <v>4</v>
      </c>
      <c r="AP85" s="253" t="s">
        <v>193</v>
      </c>
      <c r="AQ85" s="254">
        <v>1</v>
      </c>
      <c r="AR85" s="255" t="s">
        <v>190</v>
      </c>
    </row>
    <row r="86" spans="31:39" ht="18.75" customHeight="1" thickTop="1">
      <c r="AE86" s="256"/>
      <c r="AF86" s="269"/>
      <c r="AG86" s="260"/>
      <c r="AH86" s="260"/>
      <c r="AI86" s="143"/>
      <c r="AJ86" s="256"/>
      <c r="AK86" s="143"/>
      <c r="AL86" s="143"/>
      <c r="AM86" s="143"/>
    </row>
    <row r="87" spans="31:39" ht="15.75">
      <c r="AE87" s="256"/>
      <c r="AF87" s="269"/>
      <c r="AG87" s="260"/>
      <c r="AH87" s="260"/>
      <c r="AI87" s="143"/>
      <c r="AJ87" s="256"/>
      <c r="AK87" s="143"/>
      <c r="AL87" s="143"/>
      <c r="AM87" s="143"/>
    </row>
    <row r="88" spans="31:39" ht="15.75" customHeight="1">
      <c r="AE88" s="256"/>
      <c r="AF88" s="269"/>
      <c r="AG88" s="260"/>
      <c r="AH88" s="260"/>
      <c r="AI88" s="143"/>
      <c r="AJ88" s="256"/>
      <c r="AK88" s="143"/>
      <c r="AL88" s="143"/>
      <c r="AM88" s="143"/>
    </row>
    <row r="89" spans="16:39" ht="16.5" thickBot="1">
      <c r="P89" s="718" t="s">
        <v>210</v>
      </c>
      <c r="Q89" s="718"/>
      <c r="R89" s="718"/>
      <c r="S89" s="718"/>
      <c r="T89" s="718"/>
      <c r="U89" s="718"/>
      <c r="V89" s="718"/>
      <c r="W89" s="718"/>
      <c r="X89" s="718"/>
      <c r="AE89" s="256"/>
      <c r="AF89" s="269"/>
      <c r="AG89" s="260"/>
      <c r="AH89" s="260"/>
      <c r="AI89" s="143"/>
      <c r="AJ89" s="256"/>
      <c r="AK89" s="143"/>
      <c r="AL89" s="143"/>
      <c r="AM89" s="143"/>
    </row>
    <row r="90" spans="1:39" ht="17.25" thickBot="1" thickTop="1">
      <c r="A90" s="718" t="s">
        <v>212</v>
      </c>
      <c r="B90" s="718"/>
      <c r="C90" s="718"/>
      <c r="D90" s="718"/>
      <c r="E90" s="718"/>
      <c r="F90" s="718"/>
      <c r="G90" s="718"/>
      <c r="H90" s="718"/>
      <c r="I90" s="718"/>
      <c r="P90" s="712" t="s">
        <v>61</v>
      </c>
      <c r="Q90" s="713"/>
      <c r="R90" s="713"/>
      <c r="S90" s="714"/>
      <c r="T90" s="145"/>
      <c r="U90" s="712" t="s">
        <v>62</v>
      </c>
      <c r="V90" s="713"/>
      <c r="W90" s="713"/>
      <c r="X90" s="714"/>
      <c r="AE90" s="256"/>
      <c r="AF90" s="269"/>
      <c r="AG90" s="260"/>
      <c r="AH90" s="260"/>
      <c r="AI90" s="143"/>
      <c r="AJ90" s="256"/>
      <c r="AK90" s="143"/>
      <c r="AL90" s="143"/>
      <c r="AM90" s="143"/>
    </row>
    <row r="91" spans="1:39" ht="17.25" thickBot="1" thickTop="1">
      <c r="A91" s="712" t="s">
        <v>56</v>
      </c>
      <c r="B91" s="713"/>
      <c r="C91" s="713"/>
      <c r="D91" s="714"/>
      <c r="E91" s="145"/>
      <c r="F91" s="712" t="s">
        <v>20</v>
      </c>
      <c r="G91" s="713"/>
      <c r="H91" s="713"/>
      <c r="I91" s="714"/>
      <c r="P91" s="233" t="s">
        <v>69</v>
      </c>
      <c r="Q91" s="234" t="s">
        <v>183</v>
      </c>
      <c r="R91" s="235" t="s">
        <v>184</v>
      </c>
      <c r="S91" s="236" t="s">
        <v>185</v>
      </c>
      <c r="T91" s="145"/>
      <c r="U91" s="233" t="s">
        <v>69</v>
      </c>
      <c r="V91" s="234" t="s">
        <v>183</v>
      </c>
      <c r="W91" s="235" t="s">
        <v>184</v>
      </c>
      <c r="X91" s="236" t="s">
        <v>185</v>
      </c>
      <c r="AE91" s="719" t="s">
        <v>209</v>
      </c>
      <c r="AF91" s="719"/>
      <c r="AG91" s="719"/>
      <c r="AH91" s="719"/>
      <c r="AI91" s="143"/>
      <c r="AJ91" s="256"/>
      <c r="AK91" s="269"/>
      <c r="AL91" s="260"/>
      <c r="AM91" s="260"/>
    </row>
    <row r="92" spans="1:39" ht="16.5" thickTop="1">
      <c r="A92" s="233" t="s">
        <v>69</v>
      </c>
      <c r="B92" s="234" t="s">
        <v>183</v>
      </c>
      <c r="C92" s="235" t="s">
        <v>184</v>
      </c>
      <c r="D92" s="236" t="s">
        <v>185</v>
      </c>
      <c r="E92" s="145"/>
      <c r="F92" s="233" t="s">
        <v>69</v>
      </c>
      <c r="G92" s="234" t="s">
        <v>183</v>
      </c>
      <c r="H92" s="235" t="s">
        <v>184</v>
      </c>
      <c r="I92" s="236" t="s">
        <v>185</v>
      </c>
      <c r="P92" s="239">
        <v>1</v>
      </c>
      <c r="Q92" s="240" t="s">
        <v>123</v>
      </c>
      <c r="R92" s="241">
        <v>5500</v>
      </c>
      <c r="S92" s="144" t="s">
        <v>187</v>
      </c>
      <c r="T92" s="145"/>
      <c r="U92" s="239">
        <v>1</v>
      </c>
      <c r="V92" s="240" t="s">
        <v>123</v>
      </c>
      <c r="W92" s="241">
        <f>+R92*10</f>
        <v>55000</v>
      </c>
      <c r="X92" s="144" t="s">
        <v>187</v>
      </c>
      <c r="AE92" s="256"/>
      <c r="AF92" s="257"/>
      <c r="AG92" s="143"/>
      <c r="AH92" s="143"/>
      <c r="AI92" s="143"/>
      <c r="AJ92" s="256"/>
      <c r="AK92" s="269"/>
      <c r="AL92" s="260"/>
      <c r="AM92" s="260"/>
    </row>
    <row r="93" spans="1:44" ht="16.5" thickBot="1">
      <c r="A93" s="239">
        <v>1</v>
      </c>
      <c r="B93" s="240" t="s">
        <v>74</v>
      </c>
      <c r="C93" s="241">
        <v>1500</v>
      </c>
      <c r="D93" s="144" t="s">
        <v>187</v>
      </c>
      <c r="E93" s="145"/>
      <c r="F93" s="239">
        <v>1</v>
      </c>
      <c r="G93" s="240" t="s">
        <v>74</v>
      </c>
      <c r="H93" s="241">
        <f aca="true" t="shared" si="8" ref="H93:H99">C93*100</f>
        <v>150000</v>
      </c>
      <c r="I93" s="144" t="s">
        <v>187</v>
      </c>
      <c r="P93" s="239">
        <v>2</v>
      </c>
      <c r="Q93" s="240" t="s">
        <v>95</v>
      </c>
      <c r="R93" s="241">
        <v>1500</v>
      </c>
      <c r="S93" s="144" t="s">
        <v>187</v>
      </c>
      <c r="T93" s="145"/>
      <c r="U93" s="239">
        <v>2</v>
      </c>
      <c r="V93" s="240" t="s">
        <v>95</v>
      </c>
      <c r="W93" s="241">
        <f>+R93*10</f>
        <v>15000</v>
      </c>
      <c r="X93" s="144" t="s">
        <v>187</v>
      </c>
      <c r="AE93" s="718" t="s">
        <v>211</v>
      </c>
      <c r="AF93" s="718"/>
      <c r="AG93" s="718"/>
      <c r="AH93" s="718"/>
      <c r="AI93" s="718"/>
      <c r="AJ93" s="718"/>
      <c r="AK93" s="718"/>
      <c r="AL93" s="718"/>
      <c r="AM93" s="718"/>
      <c r="AN93" s="718"/>
      <c r="AO93" s="718"/>
      <c r="AP93" s="718"/>
      <c r="AQ93" s="718"/>
      <c r="AR93" s="718"/>
    </row>
    <row r="94" spans="1:44" ht="17.25" thickBot="1" thickTop="1">
      <c r="A94" s="239">
        <v>2</v>
      </c>
      <c r="B94" s="240" t="s">
        <v>81</v>
      </c>
      <c r="C94" s="241">
        <v>3750</v>
      </c>
      <c r="D94" s="144" t="s">
        <v>187</v>
      </c>
      <c r="E94" s="145"/>
      <c r="F94" s="239">
        <v>2</v>
      </c>
      <c r="G94" s="240" t="s">
        <v>81</v>
      </c>
      <c r="H94" s="241">
        <f t="shared" si="8"/>
        <v>375000</v>
      </c>
      <c r="I94" s="144" t="s">
        <v>187</v>
      </c>
      <c r="P94" s="239">
        <v>3</v>
      </c>
      <c r="Q94" s="240" t="s">
        <v>120</v>
      </c>
      <c r="R94" s="241">
        <v>2000</v>
      </c>
      <c r="S94" s="144" t="s">
        <v>187</v>
      </c>
      <c r="T94" s="145"/>
      <c r="U94" s="239">
        <v>3</v>
      </c>
      <c r="V94" s="240" t="s">
        <v>120</v>
      </c>
      <c r="W94" s="241">
        <f>+R94*10</f>
        <v>20000</v>
      </c>
      <c r="X94" s="144" t="s">
        <v>187</v>
      </c>
      <c r="AE94" s="712" t="s">
        <v>52</v>
      </c>
      <c r="AF94" s="713"/>
      <c r="AG94" s="713"/>
      <c r="AH94" s="714"/>
      <c r="AI94" s="145"/>
      <c r="AJ94" s="712" t="s">
        <v>49</v>
      </c>
      <c r="AK94" s="713"/>
      <c r="AL94" s="713"/>
      <c r="AM94" s="714"/>
      <c r="AN94" s="145"/>
      <c r="AO94" s="712" t="s">
        <v>38</v>
      </c>
      <c r="AP94" s="713"/>
      <c r="AQ94" s="713"/>
      <c r="AR94" s="714"/>
    </row>
    <row r="95" spans="1:44" ht="16.5" thickTop="1">
      <c r="A95" s="239">
        <v>3</v>
      </c>
      <c r="B95" s="240" t="s">
        <v>102</v>
      </c>
      <c r="C95" s="241">
        <v>2800</v>
      </c>
      <c r="D95" s="144" t="s">
        <v>187</v>
      </c>
      <c r="E95" s="145"/>
      <c r="F95" s="239">
        <v>3</v>
      </c>
      <c r="G95" s="240" t="s">
        <v>102</v>
      </c>
      <c r="H95" s="241">
        <f t="shared" si="8"/>
        <v>280000</v>
      </c>
      <c r="I95" s="144" t="s">
        <v>187</v>
      </c>
      <c r="P95" s="239">
        <v>4</v>
      </c>
      <c r="Q95" s="240" t="s">
        <v>104</v>
      </c>
      <c r="R95" s="241">
        <v>650</v>
      </c>
      <c r="S95" s="144" t="s">
        <v>187</v>
      </c>
      <c r="T95" s="145"/>
      <c r="U95" s="239">
        <v>4</v>
      </c>
      <c r="V95" s="240" t="s">
        <v>104</v>
      </c>
      <c r="W95" s="241">
        <f>+R95*10</f>
        <v>6500</v>
      </c>
      <c r="X95" s="144" t="s">
        <v>187</v>
      </c>
      <c r="AE95" s="233" t="s">
        <v>69</v>
      </c>
      <c r="AF95" s="234" t="s">
        <v>183</v>
      </c>
      <c r="AG95" s="235" t="s">
        <v>184</v>
      </c>
      <c r="AH95" s="236" t="s">
        <v>185</v>
      </c>
      <c r="AI95" s="145"/>
      <c r="AJ95" s="233" t="s">
        <v>69</v>
      </c>
      <c r="AK95" s="234" t="s">
        <v>183</v>
      </c>
      <c r="AL95" s="235" t="s">
        <v>184</v>
      </c>
      <c r="AM95" s="236" t="s">
        <v>185</v>
      </c>
      <c r="AN95" s="145"/>
      <c r="AO95" s="233" t="s">
        <v>69</v>
      </c>
      <c r="AP95" s="234" t="s">
        <v>183</v>
      </c>
      <c r="AQ95" s="235" t="s">
        <v>184</v>
      </c>
      <c r="AR95" s="236" t="s">
        <v>185</v>
      </c>
    </row>
    <row r="96" spans="1:44" ht="15.75">
      <c r="A96" s="239">
        <v>4</v>
      </c>
      <c r="B96" s="240" t="s">
        <v>107</v>
      </c>
      <c r="C96" s="241">
        <v>1900</v>
      </c>
      <c r="D96" s="144" t="s">
        <v>187</v>
      </c>
      <c r="E96" s="145"/>
      <c r="F96" s="239">
        <v>4</v>
      </c>
      <c r="G96" s="240" t="s">
        <v>107</v>
      </c>
      <c r="H96" s="241">
        <f t="shared" si="8"/>
        <v>190000</v>
      </c>
      <c r="I96" s="144" t="s">
        <v>187</v>
      </c>
      <c r="P96" s="239">
        <v>5</v>
      </c>
      <c r="Q96" s="240" t="s">
        <v>96</v>
      </c>
      <c r="R96" s="241">
        <v>350</v>
      </c>
      <c r="S96" s="144" t="s">
        <v>187</v>
      </c>
      <c r="T96" s="145"/>
      <c r="U96" s="239">
        <v>5</v>
      </c>
      <c r="V96" s="240" t="s">
        <v>96</v>
      </c>
      <c r="W96" s="241">
        <f>+R96*10</f>
        <v>3500</v>
      </c>
      <c r="X96" s="144" t="s">
        <v>187</v>
      </c>
      <c r="AE96" s="239">
        <v>1</v>
      </c>
      <c r="AF96" s="240" t="s">
        <v>118</v>
      </c>
      <c r="AG96" s="241">
        <v>42000</v>
      </c>
      <c r="AH96" s="144" t="s">
        <v>187</v>
      </c>
      <c r="AI96" s="145"/>
      <c r="AJ96" s="239">
        <v>1</v>
      </c>
      <c r="AK96" s="240" t="s">
        <v>118</v>
      </c>
      <c r="AL96" s="241">
        <f>+AG96*5</f>
        <v>210000</v>
      </c>
      <c r="AM96" s="144" t="s">
        <v>187</v>
      </c>
      <c r="AN96" s="145"/>
      <c r="AO96" s="239">
        <v>1</v>
      </c>
      <c r="AP96" s="240" t="s">
        <v>118</v>
      </c>
      <c r="AQ96" s="241">
        <f>AL96*2</f>
        <v>420000</v>
      </c>
      <c r="AR96" s="144" t="s">
        <v>187</v>
      </c>
    </row>
    <row r="97" spans="1:44" ht="15.75">
      <c r="A97" s="239">
        <v>5</v>
      </c>
      <c r="B97" s="240" t="s">
        <v>129</v>
      </c>
      <c r="C97" s="241">
        <v>20</v>
      </c>
      <c r="D97" s="144" t="s">
        <v>187</v>
      </c>
      <c r="E97" s="145"/>
      <c r="F97" s="239">
        <v>5</v>
      </c>
      <c r="G97" s="240" t="s">
        <v>129</v>
      </c>
      <c r="H97" s="241">
        <f t="shared" si="8"/>
        <v>2000</v>
      </c>
      <c r="I97" s="144" t="s">
        <v>187</v>
      </c>
      <c r="P97" s="239"/>
      <c r="Q97" s="241"/>
      <c r="R97" s="241"/>
      <c r="S97" s="144"/>
      <c r="T97" s="145"/>
      <c r="U97" s="239"/>
      <c r="V97" s="241"/>
      <c r="W97" s="241"/>
      <c r="X97" s="144"/>
      <c r="AE97" s="239">
        <v>2</v>
      </c>
      <c r="AF97" s="240" t="s">
        <v>94</v>
      </c>
      <c r="AG97" s="241">
        <v>45000</v>
      </c>
      <c r="AH97" s="144" t="s">
        <v>187</v>
      </c>
      <c r="AI97" s="145"/>
      <c r="AJ97" s="239">
        <v>2</v>
      </c>
      <c r="AK97" s="240" t="s">
        <v>94</v>
      </c>
      <c r="AL97" s="241">
        <f>+AG97*5</f>
        <v>225000</v>
      </c>
      <c r="AM97" s="144" t="s">
        <v>187</v>
      </c>
      <c r="AN97" s="145"/>
      <c r="AO97" s="239">
        <v>2</v>
      </c>
      <c r="AP97" s="240" t="s">
        <v>94</v>
      </c>
      <c r="AQ97" s="241">
        <f>AL97*2</f>
        <v>450000</v>
      </c>
      <c r="AR97" s="144" t="s">
        <v>187</v>
      </c>
    </row>
    <row r="98" spans="1:44" ht="15.75">
      <c r="A98" s="239">
        <v>6</v>
      </c>
      <c r="B98" s="240" t="s">
        <v>130</v>
      </c>
      <c r="C98" s="241">
        <v>15</v>
      </c>
      <c r="D98" s="144" t="s">
        <v>187</v>
      </c>
      <c r="E98" s="145"/>
      <c r="F98" s="239">
        <v>6</v>
      </c>
      <c r="G98" s="240" t="s">
        <v>130</v>
      </c>
      <c r="H98" s="241">
        <f t="shared" si="8"/>
        <v>1500</v>
      </c>
      <c r="I98" s="144" t="s">
        <v>187</v>
      </c>
      <c r="P98" s="239"/>
      <c r="Q98" s="246" t="s">
        <v>188</v>
      </c>
      <c r="R98" s="247" t="s">
        <v>184</v>
      </c>
      <c r="S98" s="236" t="s">
        <v>185</v>
      </c>
      <c r="T98" s="145"/>
      <c r="U98" s="239"/>
      <c r="V98" s="246" t="s">
        <v>188</v>
      </c>
      <c r="W98" s="247" t="s">
        <v>184</v>
      </c>
      <c r="X98" s="236" t="s">
        <v>185</v>
      </c>
      <c r="AE98" s="239">
        <v>3</v>
      </c>
      <c r="AF98" s="240" t="s">
        <v>82</v>
      </c>
      <c r="AG98" s="241">
        <v>500</v>
      </c>
      <c r="AH98" s="144" t="s">
        <v>187</v>
      </c>
      <c r="AI98" s="145"/>
      <c r="AJ98" s="239">
        <v>3</v>
      </c>
      <c r="AK98" s="240" t="s">
        <v>82</v>
      </c>
      <c r="AL98" s="241">
        <f>+AG98*5</f>
        <v>2500</v>
      </c>
      <c r="AM98" s="144" t="s">
        <v>187</v>
      </c>
      <c r="AN98" s="145"/>
      <c r="AO98" s="239">
        <v>3</v>
      </c>
      <c r="AP98" s="240" t="s">
        <v>82</v>
      </c>
      <c r="AQ98" s="241">
        <f>AL98*2</f>
        <v>5000</v>
      </c>
      <c r="AR98" s="144" t="s">
        <v>187</v>
      </c>
    </row>
    <row r="99" spans="1:44" ht="15.75">
      <c r="A99" s="239">
        <v>7</v>
      </c>
      <c r="B99" s="240" t="s">
        <v>132</v>
      </c>
      <c r="C99" s="241">
        <v>15</v>
      </c>
      <c r="D99" s="144" t="s">
        <v>187</v>
      </c>
      <c r="E99" s="145"/>
      <c r="F99" s="239">
        <v>7</v>
      </c>
      <c r="G99" s="240" t="s">
        <v>132</v>
      </c>
      <c r="H99" s="241">
        <f t="shared" si="8"/>
        <v>1500</v>
      </c>
      <c r="I99" s="144" t="s">
        <v>187</v>
      </c>
      <c r="P99" s="239">
        <v>6</v>
      </c>
      <c r="Q99" s="258" t="s">
        <v>189</v>
      </c>
      <c r="R99" s="250">
        <v>1</v>
      </c>
      <c r="S99" s="259" t="s">
        <v>190</v>
      </c>
      <c r="T99" s="145"/>
      <c r="U99" s="239">
        <v>6</v>
      </c>
      <c r="V99" s="258" t="s">
        <v>189</v>
      </c>
      <c r="W99" s="250">
        <v>1</v>
      </c>
      <c r="X99" s="259" t="s">
        <v>190</v>
      </c>
      <c r="AE99" s="239">
        <v>4</v>
      </c>
      <c r="AF99" s="240" t="s">
        <v>138</v>
      </c>
      <c r="AG99" s="241">
        <v>12500</v>
      </c>
      <c r="AH99" s="144" t="s">
        <v>187</v>
      </c>
      <c r="AI99" s="145"/>
      <c r="AJ99" s="239">
        <v>4</v>
      </c>
      <c r="AK99" s="240" t="s">
        <v>138</v>
      </c>
      <c r="AL99" s="241">
        <f>+AG99*5</f>
        <v>62500</v>
      </c>
      <c r="AM99" s="144" t="s">
        <v>187</v>
      </c>
      <c r="AN99" s="145"/>
      <c r="AO99" s="239">
        <v>4</v>
      </c>
      <c r="AP99" s="240" t="s">
        <v>138</v>
      </c>
      <c r="AQ99" s="241">
        <f>AL99*2</f>
        <v>125000</v>
      </c>
      <c r="AR99" s="144" t="s">
        <v>187</v>
      </c>
    </row>
    <row r="100" spans="1:44" ht="15.75">
      <c r="A100" s="239"/>
      <c r="B100" s="240"/>
      <c r="C100" s="241"/>
      <c r="D100" s="144"/>
      <c r="E100" s="145"/>
      <c r="F100" s="239"/>
      <c r="G100" s="240"/>
      <c r="H100" s="241"/>
      <c r="I100" s="144"/>
      <c r="P100" s="239"/>
      <c r="Q100" s="258"/>
      <c r="R100" s="250"/>
      <c r="S100" s="259"/>
      <c r="T100" s="145"/>
      <c r="U100" s="239"/>
      <c r="V100" s="258"/>
      <c r="W100" s="250"/>
      <c r="X100" s="259"/>
      <c r="AE100" s="239"/>
      <c r="AF100" s="241"/>
      <c r="AG100" s="241"/>
      <c r="AH100" s="144"/>
      <c r="AI100" s="145"/>
      <c r="AJ100" s="239"/>
      <c r="AK100" s="241"/>
      <c r="AL100" s="241"/>
      <c r="AM100" s="144"/>
      <c r="AN100" s="145"/>
      <c r="AO100" s="239"/>
      <c r="AP100" s="241"/>
      <c r="AQ100" s="241"/>
      <c r="AR100" s="144"/>
    </row>
    <row r="101" spans="1:44" ht="15.75">
      <c r="A101" s="239"/>
      <c r="B101" s="246" t="s">
        <v>188</v>
      </c>
      <c r="C101" s="247" t="s">
        <v>184</v>
      </c>
      <c r="D101" s="236" t="s">
        <v>185</v>
      </c>
      <c r="E101" s="145"/>
      <c r="F101" s="239"/>
      <c r="G101" s="246" t="s">
        <v>188</v>
      </c>
      <c r="H101" s="247" t="s">
        <v>184</v>
      </c>
      <c r="I101" s="236" t="s">
        <v>185</v>
      </c>
      <c r="P101" s="239"/>
      <c r="Q101" s="258"/>
      <c r="R101" s="250"/>
      <c r="S101" s="259"/>
      <c r="T101" s="145"/>
      <c r="U101" s="239"/>
      <c r="V101" s="258"/>
      <c r="W101" s="250"/>
      <c r="X101" s="259"/>
      <c r="AE101" s="239"/>
      <c r="AF101" s="246" t="s">
        <v>188</v>
      </c>
      <c r="AG101" s="247" t="s">
        <v>184</v>
      </c>
      <c r="AH101" s="236" t="s">
        <v>185</v>
      </c>
      <c r="AI101" s="145"/>
      <c r="AJ101" s="239"/>
      <c r="AK101" s="246" t="s">
        <v>188</v>
      </c>
      <c r="AL101" s="247" t="s">
        <v>184</v>
      </c>
      <c r="AM101" s="236" t="s">
        <v>185</v>
      </c>
      <c r="AN101" s="145"/>
      <c r="AO101" s="239"/>
      <c r="AP101" s="246" t="s">
        <v>188</v>
      </c>
      <c r="AQ101" s="247" t="s">
        <v>184</v>
      </c>
      <c r="AR101" s="236" t="s">
        <v>185</v>
      </c>
    </row>
    <row r="102" spans="1:44" ht="16.5" thickBot="1">
      <c r="A102" s="248">
        <v>8</v>
      </c>
      <c r="B102" s="249" t="s">
        <v>189</v>
      </c>
      <c r="C102" s="250">
        <v>1</v>
      </c>
      <c r="D102" s="251" t="s">
        <v>190</v>
      </c>
      <c r="E102" s="145"/>
      <c r="F102" s="715">
        <v>8</v>
      </c>
      <c r="G102" s="716" t="s">
        <v>191</v>
      </c>
      <c r="H102" s="709">
        <v>1</v>
      </c>
      <c r="I102" s="717" t="s">
        <v>190</v>
      </c>
      <c r="P102" s="239">
        <v>7</v>
      </c>
      <c r="Q102" s="240" t="s">
        <v>193</v>
      </c>
      <c r="R102" s="241">
        <v>1</v>
      </c>
      <c r="S102" s="144" t="s">
        <v>190</v>
      </c>
      <c r="T102" s="261"/>
      <c r="U102" s="239">
        <v>7</v>
      </c>
      <c r="V102" s="240" t="s">
        <v>193</v>
      </c>
      <c r="W102" s="241">
        <v>1</v>
      </c>
      <c r="X102" s="144" t="s">
        <v>190</v>
      </c>
      <c r="AE102" s="707">
        <v>5</v>
      </c>
      <c r="AF102" s="708" t="s">
        <v>189</v>
      </c>
      <c r="AG102" s="709">
        <v>1</v>
      </c>
      <c r="AH102" s="710" t="s">
        <v>190</v>
      </c>
      <c r="AI102" s="145"/>
      <c r="AJ102" s="707">
        <v>5</v>
      </c>
      <c r="AK102" s="708" t="s">
        <v>191</v>
      </c>
      <c r="AL102" s="709">
        <v>1</v>
      </c>
      <c r="AM102" s="710" t="s">
        <v>190</v>
      </c>
      <c r="AN102" s="145"/>
      <c r="AO102" s="707">
        <v>5</v>
      </c>
      <c r="AP102" s="708" t="s">
        <v>191</v>
      </c>
      <c r="AQ102" s="709">
        <v>1</v>
      </c>
      <c r="AR102" s="710" t="s">
        <v>190</v>
      </c>
    </row>
    <row r="103" spans="1:44" ht="17.25" thickBot="1" thickTop="1">
      <c r="A103" s="248"/>
      <c r="B103" s="249"/>
      <c r="C103" s="250"/>
      <c r="D103" s="251"/>
      <c r="E103" s="145"/>
      <c r="F103" s="715"/>
      <c r="G103" s="716"/>
      <c r="H103" s="709"/>
      <c r="I103" s="717"/>
      <c r="P103" s="273"/>
      <c r="Q103" s="274"/>
      <c r="R103" s="275"/>
      <c r="S103" s="275"/>
      <c r="T103" s="143"/>
      <c r="U103" s="273"/>
      <c r="V103" s="274"/>
      <c r="W103" s="275"/>
      <c r="X103" s="275"/>
      <c r="AE103" s="707"/>
      <c r="AF103" s="708"/>
      <c r="AG103" s="709"/>
      <c r="AH103" s="710"/>
      <c r="AI103" s="145"/>
      <c r="AJ103" s="707"/>
      <c r="AK103" s="708"/>
      <c r="AL103" s="709"/>
      <c r="AM103" s="710"/>
      <c r="AN103" s="145"/>
      <c r="AO103" s="707"/>
      <c r="AP103" s="708"/>
      <c r="AQ103" s="709"/>
      <c r="AR103" s="710"/>
    </row>
    <row r="104" spans="1:44" ht="21.75" customHeight="1" thickBot="1" thickTop="1">
      <c r="A104" s="252">
        <v>9</v>
      </c>
      <c r="B104" s="253" t="s">
        <v>193</v>
      </c>
      <c r="C104" s="254">
        <v>1</v>
      </c>
      <c r="D104" s="255" t="s">
        <v>190</v>
      </c>
      <c r="E104" s="145"/>
      <c r="F104" s="252">
        <v>9</v>
      </c>
      <c r="G104" s="253" t="s">
        <v>193</v>
      </c>
      <c r="H104" s="254">
        <v>1</v>
      </c>
      <c r="I104" s="255" t="s">
        <v>190</v>
      </c>
      <c r="P104" s="712" t="s">
        <v>22</v>
      </c>
      <c r="Q104" s="713"/>
      <c r="R104" s="713"/>
      <c r="S104" s="714"/>
      <c r="T104" s="145"/>
      <c r="U104" s="712" t="s">
        <v>17</v>
      </c>
      <c r="V104" s="713"/>
      <c r="W104" s="713"/>
      <c r="X104" s="714"/>
      <c r="AE104" s="707"/>
      <c r="AF104" s="708"/>
      <c r="AG104" s="709"/>
      <c r="AH104" s="710"/>
      <c r="AI104" s="145"/>
      <c r="AJ104" s="707"/>
      <c r="AK104" s="708"/>
      <c r="AL104" s="709"/>
      <c r="AM104" s="710"/>
      <c r="AN104" s="145"/>
      <c r="AO104" s="707"/>
      <c r="AP104" s="708"/>
      <c r="AQ104" s="709"/>
      <c r="AR104" s="710"/>
    </row>
    <row r="105" spans="16:44" ht="17.25" thickBot="1" thickTop="1">
      <c r="P105" s="233" t="s">
        <v>69</v>
      </c>
      <c r="Q105" s="234" t="s">
        <v>183</v>
      </c>
      <c r="R105" s="235" t="s">
        <v>184</v>
      </c>
      <c r="S105" s="236" t="s">
        <v>185</v>
      </c>
      <c r="T105" s="145"/>
      <c r="U105" s="233" t="s">
        <v>69</v>
      </c>
      <c r="V105" s="234" t="s">
        <v>183</v>
      </c>
      <c r="W105" s="235" t="s">
        <v>184</v>
      </c>
      <c r="X105" s="236" t="s">
        <v>185</v>
      </c>
      <c r="AE105" s="252">
        <v>6</v>
      </c>
      <c r="AF105" s="253" t="s">
        <v>193</v>
      </c>
      <c r="AG105" s="254">
        <v>1</v>
      </c>
      <c r="AH105" s="255" t="s">
        <v>190</v>
      </c>
      <c r="AI105" s="145"/>
      <c r="AJ105" s="252">
        <v>6</v>
      </c>
      <c r="AK105" s="253" t="s">
        <v>193</v>
      </c>
      <c r="AL105" s="254">
        <v>1</v>
      </c>
      <c r="AM105" s="255" t="s">
        <v>190</v>
      </c>
      <c r="AN105" s="145"/>
      <c r="AO105" s="252">
        <v>6</v>
      </c>
      <c r="AP105" s="253" t="s">
        <v>193</v>
      </c>
      <c r="AQ105" s="254">
        <v>1</v>
      </c>
      <c r="AR105" s="255" t="s">
        <v>190</v>
      </c>
    </row>
    <row r="106" spans="16:39" ht="16.5" thickTop="1">
      <c r="P106" s="239">
        <v>1</v>
      </c>
      <c r="Q106" s="240" t="s">
        <v>123</v>
      </c>
      <c r="R106" s="241">
        <f>+W92*5</f>
        <v>275000</v>
      </c>
      <c r="S106" s="144" t="s">
        <v>187</v>
      </c>
      <c r="T106" s="145"/>
      <c r="U106" s="239">
        <v>1</v>
      </c>
      <c r="V106" s="240" t="s">
        <v>123</v>
      </c>
      <c r="W106" s="241">
        <f>+R106*2</f>
        <v>550000</v>
      </c>
      <c r="X106" s="144" t="s">
        <v>187</v>
      </c>
      <c r="AE106" s="276"/>
      <c r="AF106" s="276"/>
      <c r="AG106" s="276"/>
      <c r="AH106" s="276"/>
      <c r="AI106" s="143"/>
      <c r="AJ106" s="256"/>
      <c r="AK106" s="257"/>
      <c r="AL106" s="143"/>
      <c r="AM106" s="143"/>
    </row>
    <row r="107" spans="1:39" ht="15" customHeight="1">
      <c r="A107" s="256"/>
      <c r="B107" s="257"/>
      <c r="C107" s="143"/>
      <c r="D107" s="143"/>
      <c r="E107" s="145"/>
      <c r="F107" s="256"/>
      <c r="G107" s="257"/>
      <c r="H107" s="143"/>
      <c r="I107" s="143"/>
      <c r="P107" s="239">
        <v>2</v>
      </c>
      <c r="Q107" s="240" t="s">
        <v>95</v>
      </c>
      <c r="R107" s="241">
        <f>+W93*5</f>
        <v>75000</v>
      </c>
      <c r="S107" s="144" t="s">
        <v>187</v>
      </c>
      <c r="T107" s="145"/>
      <c r="U107" s="239">
        <v>2</v>
      </c>
      <c r="V107" s="240" t="s">
        <v>95</v>
      </c>
      <c r="W107" s="241">
        <f>+R107*2</f>
        <v>150000</v>
      </c>
      <c r="X107" s="144" t="s">
        <v>187</v>
      </c>
      <c r="AE107" s="276"/>
      <c r="AF107" s="276"/>
      <c r="AG107" s="276"/>
      <c r="AH107" s="276"/>
      <c r="AI107" s="143"/>
      <c r="AJ107" s="256"/>
      <c r="AK107" s="257"/>
      <c r="AL107" s="143"/>
      <c r="AM107" s="143"/>
    </row>
    <row r="108" spans="1:34" ht="15" customHeight="1" thickBot="1">
      <c r="A108" s="256"/>
      <c r="B108" s="257"/>
      <c r="C108" s="143"/>
      <c r="D108" s="143"/>
      <c r="E108" s="145"/>
      <c r="F108" s="256"/>
      <c r="G108" s="257"/>
      <c r="H108" s="143"/>
      <c r="I108" s="143"/>
      <c r="P108" s="239">
        <v>3</v>
      </c>
      <c r="Q108" s="240" t="s">
        <v>120</v>
      </c>
      <c r="R108" s="241">
        <f>+W94*5</f>
        <v>100000</v>
      </c>
      <c r="S108" s="144" t="s">
        <v>187</v>
      </c>
      <c r="T108" s="145"/>
      <c r="U108" s="239">
        <v>3</v>
      </c>
      <c r="V108" s="240" t="s">
        <v>120</v>
      </c>
      <c r="W108" s="241">
        <f>+R108*2</f>
        <v>200000</v>
      </c>
      <c r="X108" s="144" t="s">
        <v>187</v>
      </c>
      <c r="AE108" s="711" t="s">
        <v>213</v>
      </c>
      <c r="AF108" s="711"/>
      <c r="AG108" s="711"/>
      <c r="AH108" s="711"/>
    </row>
    <row r="109" spans="16:34" ht="17.25" thickBot="1" thickTop="1">
      <c r="P109" s="239">
        <v>4</v>
      </c>
      <c r="Q109" s="240" t="s">
        <v>104</v>
      </c>
      <c r="R109" s="241">
        <f>+W95*5</f>
        <v>32500</v>
      </c>
      <c r="S109" s="144" t="s">
        <v>187</v>
      </c>
      <c r="T109" s="145"/>
      <c r="U109" s="239">
        <v>4</v>
      </c>
      <c r="V109" s="240" t="s">
        <v>104</v>
      </c>
      <c r="W109" s="241">
        <f>+R109*2</f>
        <v>65000</v>
      </c>
      <c r="X109" s="144" t="s">
        <v>187</v>
      </c>
      <c r="AE109" s="712" t="s">
        <v>35</v>
      </c>
      <c r="AF109" s="713"/>
      <c r="AG109" s="713"/>
      <c r="AH109" s="714"/>
    </row>
    <row r="110" spans="1:34" ht="17.25" thickBot="1" thickTop="1">
      <c r="A110" s="718" t="s">
        <v>214</v>
      </c>
      <c r="B110" s="718"/>
      <c r="C110" s="718"/>
      <c r="D110" s="718"/>
      <c r="F110" s="718" t="s">
        <v>215</v>
      </c>
      <c r="G110" s="718"/>
      <c r="H110" s="718"/>
      <c r="I110" s="718"/>
      <c r="P110" s="239">
        <v>5</v>
      </c>
      <c r="Q110" s="240" t="s">
        <v>96</v>
      </c>
      <c r="R110" s="241">
        <f>+W96*5</f>
        <v>17500</v>
      </c>
      <c r="S110" s="144" t="s">
        <v>187</v>
      </c>
      <c r="T110" s="145"/>
      <c r="U110" s="239">
        <v>5</v>
      </c>
      <c r="V110" s="240" t="s">
        <v>96</v>
      </c>
      <c r="W110" s="241">
        <f>+R110*2</f>
        <v>35000</v>
      </c>
      <c r="X110" s="144" t="s">
        <v>187</v>
      </c>
      <c r="AE110" s="233" t="s">
        <v>69</v>
      </c>
      <c r="AF110" s="234" t="s">
        <v>183</v>
      </c>
      <c r="AG110" s="237" t="s">
        <v>184</v>
      </c>
      <c r="AH110" s="238" t="s">
        <v>185</v>
      </c>
    </row>
    <row r="111" spans="1:34" ht="17.25" thickBot="1" thickTop="1">
      <c r="A111" s="712" t="s">
        <v>50</v>
      </c>
      <c r="B111" s="713"/>
      <c r="C111" s="713"/>
      <c r="D111" s="714"/>
      <c r="F111" s="712" t="s">
        <v>57</v>
      </c>
      <c r="G111" s="713"/>
      <c r="H111" s="713"/>
      <c r="I111" s="714"/>
      <c r="P111" s="239"/>
      <c r="Q111" s="241"/>
      <c r="R111" s="241"/>
      <c r="S111" s="144"/>
      <c r="T111" s="145"/>
      <c r="U111" s="239"/>
      <c r="V111" s="241"/>
      <c r="W111" s="241"/>
      <c r="X111" s="144"/>
      <c r="AE111" s="239">
        <v>1</v>
      </c>
      <c r="AF111" s="240" t="s">
        <v>80</v>
      </c>
      <c r="AG111" s="145">
        <v>175000</v>
      </c>
      <c r="AH111" s="242" t="s">
        <v>187</v>
      </c>
    </row>
    <row r="112" spans="1:34" ht="16.5" thickTop="1">
      <c r="A112" s="233" t="s">
        <v>69</v>
      </c>
      <c r="B112" s="234" t="s">
        <v>183</v>
      </c>
      <c r="C112" s="235" t="s">
        <v>184</v>
      </c>
      <c r="D112" s="236" t="s">
        <v>185</v>
      </c>
      <c r="F112" s="233" t="s">
        <v>69</v>
      </c>
      <c r="G112" s="234" t="s">
        <v>183</v>
      </c>
      <c r="H112" s="235" t="s">
        <v>184</v>
      </c>
      <c r="I112" s="236" t="s">
        <v>185</v>
      </c>
      <c r="P112" s="239"/>
      <c r="Q112" s="246" t="s">
        <v>188</v>
      </c>
      <c r="R112" s="247" t="s">
        <v>184</v>
      </c>
      <c r="S112" s="236" t="s">
        <v>185</v>
      </c>
      <c r="T112" s="145"/>
      <c r="U112" s="239"/>
      <c r="V112" s="246" t="s">
        <v>188</v>
      </c>
      <c r="W112" s="247" t="s">
        <v>184</v>
      </c>
      <c r="X112" s="236" t="s">
        <v>185</v>
      </c>
      <c r="AE112" s="239">
        <v>2</v>
      </c>
      <c r="AF112" s="240" t="s">
        <v>98</v>
      </c>
      <c r="AG112" s="145">
        <v>600000</v>
      </c>
      <c r="AH112" s="242" t="s">
        <v>187</v>
      </c>
    </row>
    <row r="113" spans="1:34" ht="30">
      <c r="A113" s="239">
        <v>1</v>
      </c>
      <c r="B113" s="240" t="s">
        <v>84</v>
      </c>
      <c r="C113" s="241">
        <v>1000</v>
      </c>
      <c r="D113" s="144" t="s">
        <v>187</v>
      </c>
      <c r="F113" s="239">
        <v>1</v>
      </c>
      <c r="G113" s="240" t="s">
        <v>80</v>
      </c>
      <c r="H113" s="241">
        <v>1600</v>
      </c>
      <c r="I113" s="144" t="s">
        <v>187</v>
      </c>
      <c r="P113" s="239">
        <v>6</v>
      </c>
      <c r="Q113" s="258" t="s">
        <v>191</v>
      </c>
      <c r="R113" s="250">
        <v>1</v>
      </c>
      <c r="S113" s="259" t="s">
        <v>190</v>
      </c>
      <c r="T113" s="145"/>
      <c r="U113" s="239">
        <v>6</v>
      </c>
      <c r="V113" s="258" t="s">
        <v>191</v>
      </c>
      <c r="W113" s="250">
        <v>1</v>
      </c>
      <c r="X113" s="259" t="s">
        <v>190</v>
      </c>
      <c r="AE113" s="239">
        <v>3</v>
      </c>
      <c r="AF113" s="240" t="s">
        <v>83</v>
      </c>
      <c r="AG113" s="145">
        <v>125000</v>
      </c>
      <c r="AH113" s="242" t="s">
        <v>187</v>
      </c>
    </row>
    <row r="114" spans="1:34" ht="15.75">
      <c r="A114" s="239">
        <v>2</v>
      </c>
      <c r="B114" s="240" t="s">
        <v>78</v>
      </c>
      <c r="C114" s="241">
        <v>850</v>
      </c>
      <c r="D114" s="144" t="s">
        <v>187</v>
      </c>
      <c r="F114" s="239">
        <v>2</v>
      </c>
      <c r="G114" s="240" t="s">
        <v>90</v>
      </c>
      <c r="H114" s="241">
        <v>150</v>
      </c>
      <c r="I114" s="144" t="s">
        <v>187</v>
      </c>
      <c r="P114" s="239"/>
      <c r="Q114" s="258"/>
      <c r="R114" s="250"/>
      <c r="S114" s="259"/>
      <c r="T114" s="145"/>
      <c r="U114" s="239"/>
      <c r="V114" s="258"/>
      <c r="W114" s="250"/>
      <c r="X114" s="259"/>
      <c r="AE114" s="239">
        <v>4</v>
      </c>
      <c r="AF114" s="240" t="s">
        <v>127</v>
      </c>
      <c r="AG114" s="145">
        <v>100000</v>
      </c>
      <c r="AH114" s="242" t="s">
        <v>187</v>
      </c>
    </row>
    <row r="115" spans="1:34" ht="15.75">
      <c r="A115" s="239">
        <v>3</v>
      </c>
      <c r="B115" s="240" t="s">
        <v>102</v>
      </c>
      <c r="C115" s="241">
        <v>94000</v>
      </c>
      <c r="D115" s="144" t="s">
        <v>187</v>
      </c>
      <c r="F115" s="239">
        <v>3</v>
      </c>
      <c r="G115" s="240" t="s">
        <v>85</v>
      </c>
      <c r="H115" s="241">
        <v>150</v>
      </c>
      <c r="I115" s="144" t="s">
        <v>187</v>
      </c>
      <c r="P115" s="239"/>
      <c r="Q115" s="258"/>
      <c r="R115" s="250"/>
      <c r="S115" s="259"/>
      <c r="T115" s="145"/>
      <c r="U115" s="239"/>
      <c r="V115" s="258"/>
      <c r="W115" s="250"/>
      <c r="X115" s="259"/>
      <c r="AE115" s="239"/>
      <c r="AF115" s="240"/>
      <c r="AG115" s="245"/>
      <c r="AH115" s="242"/>
    </row>
    <row r="116" spans="1:34" ht="16.5" thickBot="1">
      <c r="A116" s="239">
        <v>4</v>
      </c>
      <c r="B116" s="240" t="s">
        <v>129</v>
      </c>
      <c r="C116" s="241">
        <v>2000</v>
      </c>
      <c r="D116" s="144" t="s">
        <v>187</v>
      </c>
      <c r="F116" s="239">
        <v>4</v>
      </c>
      <c r="G116" s="240" t="s">
        <v>82</v>
      </c>
      <c r="H116" s="241">
        <v>350</v>
      </c>
      <c r="I116" s="144" t="s">
        <v>187</v>
      </c>
      <c r="P116" s="252">
        <v>7</v>
      </c>
      <c r="Q116" s="253" t="s">
        <v>193</v>
      </c>
      <c r="R116" s="254">
        <v>1</v>
      </c>
      <c r="S116" s="255" t="s">
        <v>190</v>
      </c>
      <c r="T116" s="145"/>
      <c r="U116" s="252">
        <v>7</v>
      </c>
      <c r="V116" s="253" t="s">
        <v>193</v>
      </c>
      <c r="W116" s="254">
        <v>1</v>
      </c>
      <c r="X116" s="255" t="s">
        <v>190</v>
      </c>
      <c r="AE116" s="239"/>
      <c r="AF116" s="246" t="s">
        <v>188</v>
      </c>
      <c r="AG116" s="247" t="s">
        <v>184</v>
      </c>
      <c r="AH116" s="236" t="s">
        <v>185</v>
      </c>
    </row>
    <row r="117" spans="1:34" ht="16.5" thickTop="1">
      <c r="A117" s="239">
        <v>5</v>
      </c>
      <c r="B117" s="240" t="s">
        <v>137</v>
      </c>
      <c r="C117" s="241">
        <v>100</v>
      </c>
      <c r="D117" s="144" t="s">
        <v>187</v>
      </c>
      <c r="F117" s="239">
        <v>5</v>
      </c>
      <c r="G117" s="240" t="s">
        <v>107</v>
      </c>
      <c r="H117" s="241">
        <v>6600</v>
      </c>
      <c r="I117" s="144" t="s">
        <v>187</v>
      </c>
      <c r="AE117" s="715">
        <v>5</v>
      </c>
      <c r="AF117" s="716" t="s">
        <v>191</v>
      </c>
      <c r="AG117" s="709">
        <v>1</v>
      </c>
      <c r="AH117" s="717" t="s">
        <v>190</v>
      </c>
    </row>
    <row r="118" spans="1:34" ht="15.75">
      <c r="A118" s="239">
        <v>6</v>
      </c>
      <c r="B118" s="240" t="s">
        <v>134</v>
      </c>
      <c r="C118" s="241">
        <v>1320</v>
      </c>
      <c r="D118" s="144" t="s">
        <v>187</v>
      </c>
      <c r="F118" s="239">
        <v>6</v>
      </c>
      <c r="G118" s="240" t="s">
        <v>88</v>
      </c>
      <c r="H118" s="241">
        <v>950</v>
      </c>
      <c r="I118" s="144" t="s">
        <v>187</v>
      </c>
      <c r="P118" s="256"/>
      <c r="Q118" s="257"/>
      <c r="R118" s="143"/>
      <c r="S118" s="143"/>
      <c r="T118" s="145"/>
      <c r="U118" s="256"/>
      <c r="V118" s="257"/>
      <c r="W118" s="143"/>
      <c r="X118" s="143"/>
      <c r="AE118" s="715"/>
      <c r="AF118" s="716"/>
      <c r="AG118" s="709"/>
      <c r="AH118" s="717"/>
    </row>
    <row r="119" spans="1:34" ht="16.5" thickBot="1">
      <c r="A119" s="239">
        <v>7</v>
      </c>
      <c r="B119" s="240" t="s">
        <v>135</v>
      </c>
      <c r="C119" s="241">
        <v>230</v>
      </c>
      <c r="D119" s="144" t="s">
        <v>187</v>
      </c>
      <c r="F119" s="239">
        <v>7</v>
      </c>
      <c r="G119" s="240" t="s">
        <v>127</v>
      </c>
      <c r="H119" s="241">
        <v>200</v>
      </c>
      <c r="I119" s="144" t="s">
        <v>187</v>
      </c>
      <c r="P119" s="711" t="s">
        <v>216</v>
      </c>
      <c r="Q119" s="711"/>
      <c r="R119" s="711"/>
      <c r="S119" s="711"/>
      <c r="AE119" s="252">
        <v>6</v>
      </c>
      <c r="AF119" s="253" t="s">
        <v>193</v>
      </c>
      <c r="AG119" s="254">
        <v>1</v>
      </c>
      <c r="AH119" s="255" t="s">
        <v>190</v>
      </c>
    </row>
    <row r="120" spans="1:19" ht="21" customHeight="1" thickBot="1" thickTop="1">
      <c r="A120" s="239">
        <v>8</v>
      </c>
      <c r="B120" s="240" t="s">
        <v>136</v>
      </c>
      <c r="C120" s="241">
        <v>500</v>
      </c>
      <c r="D120" s="144" t="s">
        <v>187</v>
      </c>
      <c r="F120" s="239"/>
      <c r="G120" s="240"/>
      <c r="H120" s="241"/>
      <c r="I120" s="144"/>
      <c r="P120" s="712" t="s">
        <v>30</v>
      </c>
      <c r="Q120" s="713"/>
      <c r="R120" s="713"/>
      <c r="S120" s="714"/>
    </row>
    <row r="121" spans="1:19" ht="15.75" customHeight="1" thickTop="1">
      <c r="A121" s="239"/>
      <c r="B121" s="241"/>
      <c r="C121" s="241"/>
      <c r="D121" s="144"/>
      <c r="F121" s="239"/>
      <c r="G121" s="246" t="s">
        <v>188</v>
      </c>
      <c r="H121" s="247" t="s">
        <v>184</v>
      </c>
      <c r="I121" s="236" t="s">
        <v>185</v>
      </c>
      <c r="P121" s="233" t="s">
        <v>69</v>
      </c>
      <c r="Q121" s="234" t="s">
        <v>183</v>
      </c>
      <c r="R121" s="235" t="s">
        <v>184</v>
      </c>
      <c r="S121" s="236" t="s">
        <v>185</v>
      </c>
    </row>
    <row r="122" spans="1:19" ht="15.75">
      <c r="A122" s="239"/>
      <c r="B122" s="246" t="s">
        <v>188</v>
      </c>
      <c r="C122" s="247" t="s">
        <v>184</v>
      </c>
      <c r="D122" s="236" t="s">
        <v>185</v>
      </c>
      <c r="F122" s="715">
        <v>8</v>
      </c>
      <c r="G122" s="716" t="s">
        <v>189</v>
      </c>
      <c r="H122" s="709">
        <v>1</v>
      </c>
      <c r="I122" s="717" t="s">
        <v>190</v>
      </c>
      <c r="P122" s="239">
        <v>1</v>
      </c>
      <c r="Q122" s="240" t="s">
        <v>124</v>
      </c>
      <c r="R122" s="241">
        <v>10000</v>
      </c>
      <c r="S122" s="144" t="s">
        <v>187</v>
      </c>
    </row>
    <row r="123" spans="1:19" ht="15.75">
      <c r="A123" s="707">
        <v>9</v>
      </c>
      <c r="B123" s="708" t="s">
        <v>189</v>
      </c>
      <c r="C123" s="709">
        <v>1</v>
      </c>
      <c r="D123" s="710" t="s">
        <v>190</v>
      </c>
      <c r="F123" s="715"/>
      <c r="G123" s="716"/>
      <c r="H123" s="709"/>
      <c r="I123" s="717"/>
      <c r="P123" s="239">
        <v>2</v>
      </c>
      <c r="Q123" s="240" t="s">
        <v>91</v>
      </c>
      <c r="R123" s="241">
        <v>35000</v>
      </c>
      <c r="S123" s="144" t="s">
        <v>187</v>
      </c>
    </row>
    <row r="124" spans="1:19" ht="16.5" thickBot="1">
      <c r="A124" s="707"/>
      <c r="B124" s="708"/>
      <c r="C124" s="709"/>
      <c r="D124" s="710"/>
      <c r="F124" s="252">
        <v>9</v>
      </c>
      <c r="G124" s="253" t="s">
        <v>193</v>
      </c>
      <c r="H124" s="254">
        <v>1</v>
      </c>
      <c r="I124" s="255" t="s">
        <v>190</v>
      </c>
      <c r="P124" s="239">
        <v>3</v>
      </c>
      <c r="Q124" s="240" t="s">
        <v>95</v>
      </c>
      <c r="R124" s="241">
        <v>125000</v>
      </c>
      <c r="S124" s="144" t="s">
        <v>187</v>
      </c>
    </row>
    <row r="125" spans="1:19" ht="16.5" thickTop="1">
      <c r="A125" s="707"/>
      <c r="B125" s="708"/>
      <c r="C125" s="709"/>
      <c r="D125" s="710"/>
      <c r="P125" s="239">
        <v>4</v>
      </c>
      <c r="Q125" s="240" t="s">
        <v>121</v>
      </c>
      <c r="R125" s="241">
        <v>330000</v>
      </c>
      <c r="S125" s="144" t="s">
        <v>187</v>
      </c>
    </row>
    <row r="126" spans="1:19" ht="16.5" thickBot="1">
      <c r="A126" s="252">
        <v>10</v>
      </c>
      <c r="B126" s="253" t="s">
        <v>193</v>
      </c>
      <c r="C126" s="254">
        <v>1</v>
      </c>
      <c r="D126" s="255" t="s">
        <v>190</v>
      </c>
      <c r="P126" s="239"/>
      <c r="Q126" s="241"/>
      <c r="R126" s="241"/>
      <c r="S126" s="144"/>
    </row>
    <row r="127" spans="16:19" ht="16.5" thickTop="1">
      <c r="P127" s="239"/>
      <c r="Q127" s="246" t="s">
        <v>188</v>
      </c>
      <c r="R127" s="247" t="s">
        <v>184</v>
      </c>
      <c r="S127" s="236" t="s">
        <v>185</v>
      </c>
    </row>
    <row r="128" spans="16:19" ht="12.75">
      <c r="P128" s="707">
        <v>5</v>
      </c>
      <c r="Q128" s="708" t="s">
        <v>191</v>
      </c>
      <c r="R128" s="709">
        <v>1</v>
      </c>
      <c r="S128" s="710" t="s">
        <v>190</v>
      </c>
    </row>
    <row r="129" spans="16:19" ht="12.75">
      <c r="P129" s="707"/>
      <c r="Q129" s="708"/>
      <c r="R129" s="709"/>
      <c r="S129" s="710"/>
    </row>
    <row r="130" spans="16:19" ht="12.75">
      <c r="P130" s="707"/>
      <c r="Q130" s="708"/>
      <c r="R130" s="709"/>
      <c r="S130" s="710"/>
    </row>
    <row r="131" spans="16:19" ht="16.5" thickBot="1">
      <c r="P131" s="252">
        <v>6</v>
      </c>
      <c r="Q131" s="253" t="s">
        <v>193</v>
      </c>
      <c r="R131" s="254">
        <v>1</v>
      </c>
      <c r="S131" s="255" t="s">
        <v>190</v>
      </c>
    </row>
    <row r="132" ht="13.5" thickTop="1"/>
    <row r="136" ht="12.75" customHeight="1"/>
    <row r="137" ht="12.75" customHeight="1"/>
    <row r="139" spans="2:3" ht="15">
      <c r="B139" s="145"/>
      <c r="C139" s="145"/>
    </row>
    <row r="140" spans="2:3" ht="15">
      <c r="B140" s="145"/>
      <c r="C140" s="145"/>
    </row>
    <row r="141" spans="2:3" ht="15">
      <c r="B141" s="145"/>
      <c r="C141" s="145"/>
    </row>
    <row r="142" spans="2:3" ht="15">
      <c r="B142" s="145"/>
      <c r="C142" s="145"/>
    </row>
    <row r="143" spans="2:3" ht="15">
      <c r="B143" s="145"/>
      <c r="C143" s="145"/>
    </row>
    <row r="144" spans="2:3" ht="15">
      <c r="B144" s="145"/>
      <c r="C144" s="145"/>
    </row>
  </sheetData>
  <mergeCells count="191">
    <mergeCell ref="A1:N1"/>
    <mergeCell ref="A2:N2"/>
    <mergeCell ref="P5:Q5"/>
    <mergeCell ref="AE2:AF2"/>
    <mergeCell ref="P7:X7"/>
    <mergeCell ref="AE4:AM4"/>
    <mergeCell ref="A5:B5"/>
    <mergeCell ref="P8:S8"/>
    <mergeCell ref="U8:X8"/>
    <mergeCell ref="AE5:AH5"/>
    <mergeCell ref="AJ5:AM5"/>
    <mergeCell ref="A7:N7"/>
    <mergeCell ref="A8:D8"/>
    <mergeCell ref="F8:I8"/>
    <mergeCell ref="K8:N8"/>
    <mergeCell ref="AE13:AE14"/>
    <mergeCell ref="AF13:AF14"/>
    <mergeCell ref="AG13:AG14"/>
    <mergeCell ref="AH13:AH14"/>
    <mergeCell ref="AJ13:AJ14"/>
    <mergeCell ref="AK13:AK14"/>
    <mergeCell ref="AL13:AL14"/>
    <mergeCell ref="AM13:AM14"/>
    <mergeCell ref="AE17:AR17"/>
    <mergeCell ref="A18:A19"/>
    <mergeCell ref="B18:B19"/>
    <mergeCell ref="C18:C19"/>
    <mergeCell ref="D18:D19"/>
    <mergeCell ref="F18:F19"/>
    <mergeCell ref="G18:G19"/>
    <mergeCell ref="H18:H19"/>
    <mergeCell ref="I18:I19"/>
    <mergeCell ref="K18:K19"/>
    <mergeCell ref="L18:L19"/>
    <mergeCell ref="M18:M19"/>
    <mergeCell ref="N18:N19"/>
    <mergeCell ref="AJ18:AM18"/>
    <mergeCell ref="AO18:AR18"/>
    <mergeCell ref="AE18:AH18"/>
    <mergeCell ref="U18:U20"/>
    <mergeCell ref="V18:V20"/>
    <mergeCell ref="W18:W20"/>
    <mergeCell ref="X18:X20"/>
    <mergeCell ref="P26:S26"/>
    <mergeCell ref="P27:S27"/>
    <mergeCell ref="R18:R20"/>
    <mergeCell ref="S18:S20"/>
    <mergeCell ref="P18:P20"/>
    <mergeCell ref="Q18:Q20"/>
    <mergeCell ref="A26:I26"/>
    <mergeCell ref="K26:N26"/>
    <mergeCell ref="A27:D27"/>
    <mergeCell ref="F27:I27"/>
    <mergeCell ref="K27:N27"/>
    <mergeCell ref="AE30:AH30"/>
    <mergeCell ref="AE31:AH31"/>
    <mergeCell ref="A35:A36"/>
    <mergeCell ref="B35:B36"/>
    <mergeCell ref="C35:C36"/>
    <mergeCell ref="D35:D36"/>
    <mergeCell ref="F35:F36"/>
    <mergeCell ref="G35:G36"/>
    <mergeCell ref="H35:H36"/>
    <mergeCell ref="I35:I36"/>
    <mergeCell ref="K36:K37"/>
    <mergeCell ref="L36:L37"/>
    <mergeCell ref="M36:M37"/>
    <mergeCell ref="N36:N37"/>
    <mergeCell ref="AE39:AE40"/>
    <mergeCell ref="AF39:AF40"/>
    <mergeCell ref="AG39:AG40"/>
    <mergeCell ref="AH39:AH40"/>
    <mergeCell ref="P49:S49"/>
    <mergeCell ref="U49:X49"/>
    <mergeCell ref="Z49:AC49"/>
    <mergeCell ref="AE46:AF46"/>
    <mergeCell ref="AE48:AR48"/>
    <mergeCell ref="AE49:AH49"/>
    <mergeCell ref="AJ49:AM49"/>
    <mergeCell ref="AO49:AR49"/>
    <mergeCell ref="A47:I47"/>
    <mergeCell ref="P48:AC48"/>
    <mergeCell ref="A48:D48"/>
    <mergeCell ref="F48:I48"/>
    <mergeCell ref="AE55:AE56"/>
    <mergeCell ref="AF55:AF56"/>
    <mergeCell ref="AG55:AG56"/>
    <mergeCell ref="AH55:AH56"/>
    <mergeCell ref="AJ55:AJ56"/>
    <mergeCell ref="AK55:AK56"/>
    <mergeCell ref="AL55:AL56"/>
    <mergeCell ref="AM55:AM56"/>
    <mergeCell ref="AO55:AO56"/>
    <mergeCell ref="AP55:AP56"/>
    <mergeCell ref="AQ55:AQ56"/>
    <mergeCell ref="AR55:AR56"/>
    <mergeCell ref="AE60:AH60"/>
    <mergeCell ref="AE61:AH61"/>
    <mergeCell ref="P69:AC69"/>
    <mergeCell ref="AE70:AE71"/>
    <mergeCell ref="AF70:AF71"/>
    <mergeCell ref="AG70:AG71"/>
    <mergeCell ref="AH70:AH71"/>
    <mergeCell ref="A67:N67"/>
    <mergeCell ref="P70:S70"/>
    <mergeCell ref="U70:X70"/>
    <mergeCell ref="Z70:AC70"/>
    <mergeCell ref="A68:D68"/>
    <mergeCell ref="F68:I68"/>
    <mergeCell ref="K68:N68"/>
    <mergeCell ref="AE75:AR75"/>
    <mergeCell ref="AE76:AH76"/>
    <mergeCell ref="AJ76:AM76"/>
    <mergeCell ref="AO76:AR76"/>
    <mergeCell ref="AE82:AE84"/>
    <mergeCell ref="AF82:AF84"/>
    <mergeCell ref="AG82:AG84"/>
    <mergeCell ref="AH82:AH84"/>
    <mergeCell ref="AJ82:AJ84"/>
    <mergeCell ref="AK82:AK84"/>
    <mergeCell ref="AL82:AL84"/>
    <mergeCell ref="AM82:AM84"/>
    <mergeCell ref="AO82:AO84"/>
    <mergeCell ref="AP82:AP84"/>
    <mergeCell ref="AQ82:AQ84"/>
    <mergeCell ref="AR82:AR84"/>
    <mergeCell ref="L79:L80"/>
    <mergeCell ref="M79:M80"/>
    <mergeCell ref="N79:N80"/>
    <mergeCell ref="F79:F80"/>
    <mergeCell ref="G79:G80"/>
    <mergeCell ref="H79:H80"/>
    <mergeCell ref="I79:I80"/>
    <mergeCell ref="A90:I90"/>
    <mergeCell ref="A91:D91"/>
    <mergeCell ref="F91:I91"/>
    <mergeCell ref="K79:K80"/>
    <mergeCell ref="A79:A80"/>
    <mergeCell ref="B79:B80"/>
    <mergeCell ref="C79:C80"/>
    <mergeCell ref="D79:D80"/>
    <mergeCell ref="AE94:AH94"/>
    <mergeCell ref="AG102:AG104"/>
    <mergeCell ref="AH102:AH104"/>
    <mergeCell ref="P89:X89"/>
    <mergeCell ref="P90:S90"/>
    <mergeCell ref="U90:X90"/>
    <mergeCell ref="AE93:AR93"/>
    <mergeCell ref="AE91:AH91"/>
    <mergeCell ref="AJ94:AM94"/>
    <mergeCell ref="AO94:AR94"/>
    <mergeCell ref="P104:S104"/>
    <mergeCell ref="U104:X104"/>
    <mergeCell ref="AE102:AE104"/>
    <mergeCell ref="AF102:AF104"/>
    <mergeCell ref="AE108:AH108"/>
    <mergeCell ref="AE109:AH109"/>
    <mergeCell ref="AQ102:AQ104"/>
    <mergeCell ref="AR102:AR104"/>
    <mergeCell ref="AL102:AL104"/>
    <mergeCell ref="AM102:AM104"/>
    <mergeCell ref="AO102:AO104"/>
    <mergeCell ref="AP102:AP104"/>
    <mergeCell ref="AJ102:AJ104"/>
    <mergeCell ref="AK102:AK104"/>
    <mergeCell ref="F102:F103"/>
    <mergeCell ref="G102:G103"/>
    <mergeCell ref="H102:H103"/>
    <mergeCell ref="I102:I103"/>
    <mergeCell ref="A110:D110"/>
    <mergeCell ref="F110:I110"/>
    <mergeCell ref="A111:D111"/>
    <mergeCell ref="F111:I111"/>
    <mergeCell ref="AE117:AE118"/>
    <mergeCell ref="AF117:AF118"/>
    <mergeCell ref="AG117:AG118"/>
    <mergeCell ref="AH117:AH118"/>
    <mergeCell ref="P119:S119"/>
    <mergeCell ref="P120:S120"/>
    <mergeCell ref="F122:F123"/>
    <mergeCell ref="G122:G123"/>
    <mergeCell ref="H122:H123"/>
    <mergeCell ref="I122:I123"/>
    <mergeCell ref="A123:A125"/>
    <mergeCell ref="B123:B125"/>
    <mergeCell ref="C123:C125"/>
    <mergeCell ref="D123:D125"/>
    <mergeCell ref="P128:P130"/>
    <mergeCell ref="Q128:Q130"/>
    <mergeCell ref="R128:R130"/>
    <mergeCell ref="S128:S130"/>
  </mergeCells>
  <printOptions horizontalCentered="1"/>
  <pageMargins left="0.55" right="0.5511811023622047" top="0.39" bottom="0.31496062992125984" header="0" footer="0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34"/>
  <sheetViews>
    <sheetView showGridLines="0" zoomScale="50" zoomScaleNormal="50" workbookViewId="0" topLeftCell="A1">
      <selection activeCell="B2" sqref="B2:P34"/>
    </sheetView>
  </sheetViews>
  <sheetFormatPr defaultColWidth="11.421875" defaultRowHeight="12.75"/>
  <cols>
    <col min="2" max="2" width="7.140625" style="0" customWidth="1"/>
    <col min="3" max="3" width="27.421875" style="0" customWidth="1"/>
    <col min="4" max="4" width="11.140625" style="0" customWidth="1"/>
    <col min="5" max="5" width="10.8515625" style="0" customWidth="1"/>
    <col min="6" max="6" width="12.00390625" style="0" customWidth="1"/>
    <col min="7" max="7" width="15.421875" style="0" customWidth="1"/>
    <col min="8" max="8" width="11.57421875" style="0" customWidth="1"/>
    <col min="9" max="9" width="15.8515625" style="0" customWidth="1"/>
    <col min="10" max="10" width="14.57421875" style="0" customWidth="1"/>
    <col min="11" max="11" width="12.00390625" style="0" customWidth="1"/>
    <col min="12" max="12" width="12.28125" style="0" customWidth="1"/>
    <col min="13" max="13" width="10.57421875" style="0" customWidth="1"/>
    <col min="14" max="14" width="11.7109375" style="0" customWidth="1"/>
    <col min="15" max="15" width="11.140625" style="0" customWidth="1"/>
  </cols>
  <sheetData>
    <row r="2" spans="2:16" ht="20.25">
      <c r="B2" s="731" t="s">
        <v>217</v>
      </c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</row>
    <row r="3" spans="2:16" ht="20.25">
      <c r="B3" s="731" t="s">
        <v>331</v>
      </c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</row>
    <row r="4" ht="13.5" thickBot="1"/>
    <row r="5" spans="3:16" ht="13.5" customHeight="1" thickTop="1">
      <c r="C5" s="732" t="s">
        <v>155</v>
      </c>
      <c r="D5" s="735" t="s">
        <v>334</v>
      </c>
      <c r="E5" s="729" t="s">
        <v>335</v>
      </c>
      <c r="F5" s="729" t="s">
        <v>336</v>
      </c>
      <c r="G5" s="729" t="s">
        <v>337</v>
      </c>
      <c r="H5" s="729" t="s">
        <v>338</v>
      </c>
      <c r="I5" s="729" t="s">
        <v>339</v>
      </c>
      <c r="J5" s="729" t="s">
        <v>340</v>
      </c>
      <c r="K5" s="729" t="s">
        <v>341</v>
      </c>
      <c r="L5" s="729" t="s">
        <v>342</v>
      </c>
      <c r="M5" s="729" t="s">
        <v>343</v>
      </c>
      <c r="N5" s="729" t="s">
        <v>332</v>
      </c>
      <c r="O5" s="724" t="s">
        <v>333</v>
      </c>
      <c r="P5" s="726" t="s">
        <v>63</v>
      </c>
    </row>
    <row r="6" spans="3:16" ht="12.75" customHeight="1">
      <c r="C6" s="733"/>
      <c r="D6" s="736"/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25"/>
      <c r="P6" s="727"/>
    </row>
    <row r="7" spans="3:16" ht="19.5" customHeight="1" thickBot="1">
      <c r="C7" s="734"/>
      <c r="D7" s="422" t="s">
        <v>344</v>
      </c>
      <c r="E7" s="423" t="s">
        <v>344</v>
      </c>
      <c r="F7" s="423" t="s">
        <v>344</v>
      </c>
      <c r="G7" s="423" t="s">
        <v>344</v>
      </c>
      <c r="H7" s="423" t="s">
        <v>344</v>
      </c>
      <c r="I7" s="423" t="s">
        <v>344</v>
      </c>
      <c r="J7" s="423" t="s">
        <v>344</v>
      </c>
      <c r="K7" s="423" t="s">
        <v>344</v>
      </c>
      <c r="L7" s="423" t="s">
        <v>344</v>
      </c>
      <c r="M7" s="423" t="s">
        <v>344</v>
      </c>
      <c r="N7" s="423" t="s">
        <v>344</v>
      </c>
      <c r="O7" s="424" t="s">
        <v>344</v>
      </c>
      <c r="P7" s="728"/>
    </row>
    <row r="8" spans="2:16" ht="18.75" customHeight="1" thickTop="1">
      <c r="B8" s="721" t="s">
        <v>345</v>
      </c>
      <c r="C8" s="425" t="s">
        <v>346</v>
      </c>
      <c r="D8" s="426">
        <v>248</v>
      </c>
      <c r="E8" s="427">
        <v>248</v>
      </c>
      <c r="F8" s="427">
        <v>248</v>
      </c>
      <c r="G8" s="427">
        <v>356</v>
      </c>
      <c r="H8" s="427">
        <v>356</v>
      </c>
      <c r="I8" s="427">
        <v>930</v>
      </c>
      <c r="J8" s="427">
        <v>1483</v>
      </c>
      <c r="K8" s="427">
        <v>2754</v>
      </c>
      <c r="L8" s="427">
        <v>4244</v>
      </c>
      <c r="M8" s="427">
        <v>5153</v>
      </c>
      <c r="N8" s="427">
        <v>6455</v>
      </c>
      <c r="O8" s="428">
        <v>7345</v>
      </c>
      <c r="P8" s="429">
        <v>29820</v>
      </c>
    </row>
    <row r="9" spans="2:16" ht="18">
      <c r="B9" s="722"/>
      <c r="C9" s="430" t="s">
        <v>347</v>
      </c>
      <c r="D9" s="431">
        <v>75</v>
      </c>
      <c r="E9" s="432">
        <v>75</v>
      </c>
      <c r="F9" s="432">
        <v>75</v>
      </c>
      <c r="G9" s="432">
        <v>75</v>
      </c>
      <c r="H9" s="432">
        <v>75</v>
      </c>
      <c r="I9" s="432">
        <v>75</v>
      </c>
      <c r="J9" s="432">
        <v>75</v>
      </c>
      <c r="K9" s="432">
        <v>75</v>
      </c>
      <c r="L9" s="432">
        <v>75</v>
      </c>
      <c r="M9" s="432">
        <v>75</v>
      </c>
      <c r="N9" s="432">
        <v>75</v>
      </c>
      <c r="O9" s="433">
        <v>75</v>
      </c>
      <c r="P9" s="434">
        <v>900</v>
      </c>
    </row>
    <row r="10" spans="2:16" ht="18">
      <c r="B10" s="722"/>
      <c r="C10" s="430" t="s">
        <v>348</v>
      </c>
      <c r="D10" s="431">
        <v>18</v>
      </c>
      <c r="E10" s="432">
        <v>18</v>
      </c>
      <c r="F10" s="432">
        <v>18</v>
      </c>
      <c r="G10" s="432">
        <v>18</v>
      </c>
      <c r="H10" s="432">
        <v>18</v>
      </c>
      <c r="I10" s="432">
        <v>18</v>
      </c>
      <c r="J10" s="432">
        <v>18</v>
      </c>
      <c r="K10" s="432">
        <v>18</v>
      </c>
      <c r="L10" s="432">
        <v>18</v>
      </c>
      <c r="M10" s="432">
        <v>18</v>
      </c>
      <c r="N10" s="432">
        <v>18</v>
      </c>
      <c r="O10" s="433">
        <v>18</v>
      </c>
      <c r="P10" s="434">
        <v>216</v>
      </c>
    </row>
    <row r="11" spans="2:16" ht="18">
      <c r="B11" s="722"/>
      <c r="C11" s="435" t="s">
        <v>349</v>
      </c>
      <c r="D11" s="436">
        <v>341</v>
      </c>
      <c r="E11" s="437">
        <v>341</v>
      </c>
      <c r="F11" s="437">
        <v>341</v>
      </c>
      <c r="G11" s="437">
        <v>449</v>
      </c>
      <c r="H11" s="437">
        <v>449</v>
      </c>
      <c r="I11" s="437">
        <v>1023</v>
      </c>
      <c r="J11" s="437">
        <v>1576</v>
      </c>
      <c r="K11" s="437">
        <v>2847</v>
      </c>
      <c r="L11" s="437">
        <v>4337</v>
      </c>
      <c r="M11" s="437">
        <v>5246</v>
      </c>
      <c r="N11" s="437">
        <v>6548</v>
      </c>
      <c r="O11" s="438">
        <v>7438</v>
      </c>
      <c r="P11" s="438">
        <v>30936</v>
      </c>
    </row>
    <row r="12" spans="2:16" ht="18">
      <c r="B12" s="722"/>
      <c r="C12" s="224" t="s">
        <v>350</v>
      </c>
      <c r="D12" s="431">
        <v>1520</v>
      </c>
      <c r="E12" s="432">
        <v>1520</v>
      </c>
      <c r="F12" s="432">
        <v>1520</v>
      </c>
      <c r="G12" s="432">
        <v>1520</v>
      </c>
      <c r="H12" s="432">
        <v>1520</v>
      </c>
      <c r="I12" s="432">
        <v>1520</v>
      </c>
      <c r="J12" s="432">
        <v>1520</v>
      </c>
      <c r="K12" s="432">
        <v>1520</v>
      </c>
      <c r="L12" s="432">
        <v>1520</v>
      </c>
      <c r="M12" s="432">
        <v>1520</v>
      </c>
      <c r="N12" s="432">
        <v>1520</v>
      </c>
      <c r="O12" s="433">
        <v>1520</v>
      </c>
      <c r="P12" s="433">
        <v>18240</v>
      </c>
    </row>
    <row r="13" spans="2:16" ht="18">
      <c r="B13" s="722"/>
      <c r="C13" s="224" t="s">
        <v>351</v>
      </c>
      <c r="D13" s="431">
        <v>237.38</v>
      </c>
      <c r="E13" s="432">
        <v>637.78</v>
      </c>
      <c r="F13" s="432">
        <v>140.14</v>
      </c>
      <c r="G13" s="432">
        <v>0</v>
      </c>
      <c r="H13" s="432">
        <v>439.01</v>
      </c>
      <c r="I13" s="432">
        <v>0</v>
      </c>
      <c r="J13" s="432">
        <v>0</v>
      </c>
      <c r="K13" s="432">
        <v>0</v>
      </c>
      <c r="L13" s="432">
        <v>0</v>
      </c>
      <c r="M13" s="432">
        <v>0</v>
      </c>
      <c r="N13" s="432">
        <v>0</v>
      </c>
      <c r="O13" s="433">
        <v>0</v>
      </c>
      <c r="P13" s="433">
        <v>1454.31</v>
      </c>
    </row>
    <row r="14" spans="2:16" ht="18">
      <c r="B14" s="722"/>
      <c r="C14" s="224" t="s">
        <v>352</v>
      </c>
      <c r="D14" s="431">
        <v>0</v>
      </c>
      <c r="E14" s="432">
        <v>0</v>
      </c>
      <c r="F14" s="432">
        <v>0</v>
      </c>
      <c r="G14" s="432">
        <v>0</v>
      </c>
      <c r="H14" s="432">
        <v>0</v>
      </c>
      <c r="I14" s="432">
        <v>0</v>
      </c>
      <c r="J14" s="432">
        <v>0</v>
      </c>
      <c r="K14" s="432">
        <v>0</v>
      </c>
      <c r="L14" s="432">
        <v>0</v>
      </c>
      <c r="M14" s="432">
        <v>0</v>
      </c>
      <c r="N14" s="432">
        <v>0</v>
      </c>
      <c r="O14" s="433">
        <v>0</v>
      </c>
      <c r="P14" s="433">
        <v>0</v>
      </c>
    </row>
    <row r="15" spans="2:17" ht="18.75" thickBot="1">
      <c r="B15" s="722"/>
      <c r="C15" s="224" t="s">
        <v>353</v>
      </c>
      <c r="D15" s="431">
        <v>2034.3</v>
      </c>
      <c r="E15" s="432">
        <v>0</v>
      </c>
      <c r="F15" s="432">
        <v>0</v>
      </c>
      <c r="G15" s="432">
        <v>0</v>
      </c>
      <c r="H15" s="432">
        <v>0</v>
      </c>
      <c r="I15" s="432">
        <v>0</v>
      </c>
      <c r="J15" s="432">
        <v>0</v>
      </c>
      <c r="K15" s="432">
        <v>0</v>
      </c>
      <c r="L15" s="432">
        <v>0</v>
      </c>
      <c r="M15" s="432">
        <v>0</v>
      </c>
      <c r="N15" s="432">
        <v>0</v>
      </c>
      <c r="O15" s="433">
        <v>0</v>
      </c>
      <c r="P15" s="433">
        <v>2034.3</v>
      </c>
      <c r="Q15" s="460"/>
    </row>
    <row r="16" spans="2:16" ht="19.5" thickBot="1" thickTop="1">
      <c r="B16" s="723"/>
      <c r="C16" s="439" t="s">
        <v>63</v>
      </c>
      <c r="D16" s="440">
        <v>3791.68</v>
      </c>
      <c r="E16" s="441">
        <v>2157.78</v>
      </c>
      <c r="F16" s="441">
        <v>1660.14</v>
      </c>
      <c r="G16" s="441">
        <v>1520</v>
      </c>
      <c r="H16" s="441">
        <v>1959.01</v>
      </c>
      <c r="I16" s="441">
        <v>1520</v>
      </c>
      <c r="J16" s="441">
        <v>1520</v>
      </c>
      <c r="K16" s="441">
        <v>1520</v>
      </c>
      <c r="L16" s="441">
        <v>1520</v>
      </c>
      <c r="M16" s="441">
        <v>1520</v>
      </c>
      <c r="N16" s="441">
        <v>1520</v>
      </c>
      <c r="O16" s="442">
        <v>1520</v>
      </c>
      <c r="P16" s="443">
        <v>52664.61</v>
      </c>
    </row>
    <row r="17" spans="2:16" ht="18.75" thickTop="1">
      <c r="B17" s="721" t="s">
        <v>354</v>
      </c>
      <c r="C17" s="425" t="s">
        <v>346</v>
      </c>
      <c r="D17" s="444">
        <v>658</v>
      </c>
      <c r="E17" s="445">
        <v>749</v>
      </c>
      <c r="F17" s="445">
        <v>915</v>
      </c>
      <c r="G17" s="445">
        <v>1024</v>
      </c>
      <c r="H17" s="445">
        <v>1058</v>
      </c>
      <c r="I17" s="445">
        <v>1204</v>
      </c>
      <c r="J17" s="445">
        <v>1331</v>
      </c>
      <c r="K17" s="445">
        <v>1749</v>
      </c>
      <c r="L17" s="445">
        <v>1958</v>
      </c>
      <c r="M17" s="445">
        <v>2013</v>
      </c>
      <c r="N17" s="445">
        <v>2035</v>
      </c>
      <c r="O17" s="446">
        <v>2071</v>
      </c>
      <c r="P17" s="447">
        <v>16765</v>
      </c>
    </row>
    <row r="18" spans="2:16" ht="18">
      <c r="B18" s="722"/>
      <c r="C18" s="430" t="s">
        <v>347</v>
      </c>
      <c r="D18" s="448">
        <v>75</v>
      </c>
      <c r="E18" s="449">
        <v>75</v>
      </c>
      <c r="F18" s="449">
        <v>75</v>
      </c>
      <c r="G18" s="449">
        <v>75</v>
      </c>
      <c r="H18" s="449">
        <v>75</v>
      </c>
      <c r="I18" s="449">
        <v>75</v>
      </c>
      <c r="J18" s="449">
        <v>75</v>
      </c>
      <c r="K18" s="449">
        <v>75</v>
      </c>
      <c r="L18" s="449">
        <v>75</v>
      </c>
      <c r="M18" s="449">
        <v>75</v>
      </c>
      <c r="N18" s="449">
        <v>75</v>
      </c>
      <c r="O18" s="450">
        <v>75</v>
      </c>
      <c r="P18" s="451">
        <v>900</v>
      </c>
    </row>
    <row r="19" spans="2:16" ht="18">
      <c r="B19" s="722"/>
      <c r="C19" s="430" t="s">
        <v>348</v>
      </c>
      <c r="D19" s="448">
        <v>18</v>
      </c>
      <c r="E19" s="449">
        <v>18</v>
      </c>
      <c r="F19" s="449">
        <v>18</v>
      </c>
      <c r="G19" s="449">
        <v>18</v>
      </c>
      <c r="H19" s="449">
        <v>18</v>
      </c>
      <c r="I19" s="449">
        <v>18</v>
      </c>
      <c r="J19" s="449">
        <v>18</v>
      </c>
      <c r="K19" s="449">
        <v>18</v>
      </c>
      <c r="L19" s="449">
        <v>18</v>
      </c>
      <c r="M19" s="449">
        <v>18</v>
      </c>
      <c r="N19" s="449">
        <v>18</v>
      </c>
      <c r="O19" s="450">
        <v>18</v>
      </c>
      <c r="P19" s="451">
        <v>216</v>
      </c>
    </row>
    <row r="20" spans="2:16" ht="18">
      <c r="B20" s="722"/>
      <c r="C20" s="435" t="s">
        <v>349</v>
      </c>
      <c r="D20" s="452">
        <v>751</v>
      </c>
      <c r="E20" s="453">
        <v>842</v>
      </c>
      <c r="F20" s="453">
        <v>1008</v>
      </c>
      <c r="G20" s="453">
        <v>1117</v>
      </c>
      <c r="H20" s="453">
        <v>1151</v>
      </c>
      <c r="I20" s="453">
        <v>1297</v>
      </c>
      <c r="J20" s="453">
        <v>1424</v>
      </c>
      <c r="K20" s="453">
        <v>1842</v>
      </c>
      <c r="L20" s="453">
        <v>2051</v>
      </c>
      <c r="M20" s="453">
        <v>2106</v>
      </c>
      <c r="N20" s="453">
        <v>2128</v>
      </c>
      <c r="O20" s="454">
        <v>2164</v>
      </c>
      <c r="P20" s="455">
        <v>17881</v>
      </c>
    </row>
    <row r="21" spans="2:16" ht="18">
      <c r="B21" s="722"/>
      <c r="C21" s="224" t="s">
        <v>350</v>
      </c>
      <c r="D21" s="448">
        <v>1824</v>
      </c>
      <c r="E21" s="449">
        <v>1976</v>
      </c>
      <c r="F21" s="449">
        <v>1672</v>
      </c>
      <c r="G21" s="449">
        <v>1520</v>
      </c>
      <c r="H21" s="449">
        <v>1824</v>
      </c>
      <c r="I21" s="449">
        <v>1368</v>
      </c>
      <c r="J21" s="449">
        <v>1368</v>
      </c>
      <c r="K21" s="449">
        <v>1216</v>
      </c>
      <c r="L21" s="449">
        <v>1064</v>
      </c>
      <c r="M21" s="449">
        <v>1216</v>
      </c>
      <c r="N21" s="449">
        <v>1064</v>
      </c>
      <c r="O21" s="450">
        <v>1216</v>
      </c>
      <c r="P21" s="451">
        <v>17328</v>
      </c>
    </row>
    <row r="22" spans="2:16" ht="18">
      <c r="B22" s="722"/>
      <c r="C22" s="224" t="s">
        <v>351</v>
      </c>
      <c r="D22" s="448">
        <v>0</v>
      </c>
      <c r="E22" s="449">
        <v>0</v>
      </c>
      <c r="F22" s="449">
        <v>0</v>
      </c>
      <c r="G22" s="449">
        <v>0</v>
      </c>
      <c r="H22" s="449">
        <v>0</v>
      </c>
      <c r="I22" s="449">
        <v>0</v>
      </c>
      <c r="J22" s="449">
        <v>0</v>
      </c>
      <c r="K22" s="449">
        <v>0</v>
      </c>
      <c r="L22" s="449">
        <v>0</v>
      </c>
      <c r="M22" s="449">
        <v>0</v>
      </c>
      <c r="N22" s="449">
        <v>0</v>
      </c>
      <c r="O22" s="450">
        <v>0</v>
      </c>
      <c r="P22" s="451">
        <v>0</v>
      </c>
    </row>
    <row r="23" spans="2:16" ht="18">
      <c r="B23" s="722"/>
      <c r="C23" s="224" t="s">
        <v>352</v>
      </c>
      <c r="D23" s="448">
        <v>0</v>
      </c>
      <c r="E23" s="449">
        <v>188.5</v>
      </c>
      <c r="F23" s="449">
        <v>0</v>
      </c>
      <c r="G23" s="449">
        <v>0</v>
      </c>
      <c r="H23" s="449">
        <v>377</v>
      </c>
      <c r="I23" s="449">
        <v>0</v>
      </c>
      <c r="J23" s="449">
        <v>0</v>
      </c>
      <c r="K23" s="449">
        <v>0</v>
      </c>
      <c r="L23" s="449">
        <v>0</v>
      </c>
      <c r="M23" s="449">
        <v>188.5</v>
      </c>
      <c r="N23" s="449">
        <v>0</v>
      </c>
      <c r="O23" s="450">
        <v>188.5</v>
      </c>
      <c r="P23" s="451">
        <v>942.5</v>
      </c>
    </row>
    <row r="24" spans="2:17" ht="18.75" thickBot="1">
      <c r="B24" s="722"/>
      <c r="C24" s="224" t="s">
        <v>353</v>
      </c>
      <c r="D24" s="448">
        <v>1220.58</v>
      </c>
      <c r="E24" s="449">
        <v>0</v>
      </c>
      <c r="F24" s="449">
        <v>406.86</v>
      </c>
      <c r="G24" s="449">
        <v>406.86</v>
      </c>
      <c r="H24" s="449">
        <v>0</v>
      </c>
      <c r="I24" s="449">
        <v>406.86</v>
      </c>
      <c r="J24" s="449">
        <v>0</v>
      </c>
      <c r="K24" s="449">
        <v>406.86</v>
      </c>
      <c r="L24" s="449">
        <v>406.86</v>
      </c>
      <c r="M24" s="449">
        <v>0</v>
      </c>
      <c r="N24" s="449">
        <v>0</v>
      </c>
      <c r="O24" s="450">
        <v>0</v>
      </c>
      <c r="P24" s="451">
        <v>3254.88</v>
      </c>
      <c r="Q24" s="227"/>
    </row>
    <row r="25" spans="2:16" ht="19.5" thickBot="1" thickTop="1">
      <c r="B25" s="723"/>
      <c r="C25" s="439" t="s">
        <v>63</v>
      </c>
      <c r="D25" s="456">
        <v>2575</v>
      </c>
      <c r="E25" s="457">
        <v>3006.5</v>
      </c>
      <c r="F25" s="457">
        <v>2680</v>
      </c>
      <c r="G25" s="457">
        <v>2637</v>
      </c>
      <c r="H25" s="457">
        <v>3352</v>
      </c>
      <c r="I25" s="457">
        <v>2665</v>
      </c>
      <c r="J25" s="457">
        <v>2792</v>
      </c>
      <c r="K25" s="457">
        <v>3058</v>
      </c>
      <c r="L25" s="457">
        <v>3115</v>
      </c>
      <c r="M25" s="457">
        <v>3510.5</v>
      </c>
      <c r="N25" s="457">
        <v>3192</v>
      </c>
      <c r="O25" s="458">
        <v>3568.5</v>
      </c>
      <c r="P25" s="459">
        <v>39406.38</v>
      </c>
    </row>
    <row r="26" spans="2:16" ht="18.75" customHeight="1" thickTop="1">
      <c r="B26" s="721" t="s">
        <v>355</v>
      </c>
      <c r="C26" s="425" t="s">
        <v>346</v>
      </c>
      <c r="D26" s="444">
        <v>248</v>
      </c>
      <c r="E26" s="445">
        <v>248</v>
      </c>
      <c r="F26" s="445">
        <v>249</v>
      </c>
      <c r="G26" s="445">
        <v>249</v>
      </c>
      <c r="H26" s="445">
        <v>249</v>
      </c>
      <c r="I26" s="445">
        <v>249</v>
      </c>
      <c r="J26" s="445">
        <v>249</v>
      </c>
      <c r="K26" s="445">
        <v>249</v>
      </c>
      <c r="L26" s="445">
        <v>249</v>
      </c>
      <c r="M26" s="445">
        <v>250</v>
      </c>
      <c r="N26" s="445">
        <v>251</v>
      </c>
      <c r="O26" s="446">
        <v>252</v>
      </c>
      <c r="P26" s="447">
        <v>2992</v>
      </c>
    </row>
    <row r="27" spans="2:16" ht="18">
      <c r="B27" s="722"/>
      <c r="C27" s="430" t="s">
        <v>347</v>
      </c>
      <c r="D27" s="448">
        <v>75</v>
      </c>
      <c r="E27" s="449">
        <v>75</v>
      </c>
      <c r="F27" s="449">
        <v>75</v>
      </c>
      <c r="G27" s="449">
        <v>75</v>
      </c>
      <c r="H27" s="449">
        <v>75</v>
      </c>
      <c r="I27" s="449">
        <v>75</v>
      </c>
      <c r="J27" s="449">
        <v>75</v>
      </c>
      <c r="K27" s="449">
        <v>75</v>
      </c>
      <c r="L27" s="449">
        <v>75</v>
      </c>
      <c r="M27" s="449">
        <v>75</v>
      </c>
      <c r="N27" s="449">
        <v>75</v>
      </c>
      <c r="O27" s="450">
        <v>75</v>
      </c>
      <c r="P27" s="451">
        <v>900</v>
      </c>
    </row>
    <row r="28" spans="2:16" ht="18">
      <c r="B28" s="722"/>
      <c r="C28" s="430" t="s">
        <v>348</v>
      </c>
      <c r="D28" s="448">
        <v>18</v>
      </c>
      <c r="E28" s="449">
        <v>18</v>
      </c>
      <c r="F28" s="449">
        <v>18</v>
      </c>
      <c r="G28" s="449">
        <v>18</v>
      </c>
      <c r="H28" s="449">
        <v>18</v>
      </c>
      <c r="I28" s="449">
        <v>18</v>
      </c>
      <c r="J28" s="449">
        <v>18</v>
      </c>
      <c r="K28" s="449">
        <v>18</v>
      </c>
      <c r="L28" s="449">
        <v>18</v>
      </c>
      <c r="M28" s="449">
        <v>18</v>
      </c>
      <c r="N28" s="449">
        <v>18</v>
      </c>
      <c r="O28" s="450">
        <v>18</v>
      </c>
      <c r="P28" s="451">
        <v>216</v>
      </c>
    </row>
    <row r="29" spans="2:16" ht="18">
      <c r="B29" s="722"/>
      <c r="C29" s="435" t="s">
        <v>349</v>
      </c>
      <c r="D29" s="452">
        <v>341</v>
      </c>
      <c r="E29" s="453">
        <v>341</v>
      </c>
      <c r="F29" s="453">
        <v>342</v>
      </c>
      <c r="G29" s="453">
        <v>342</v>
      </c>
      <c r="H29" s="453">
        <v>342</v>
      </c>
      <c r="I29" s="453">
        <v>342</v>
      </c>
      <c r="J29" s="453">
        <v>342</v>
      </c>
      <c r="K29" s="453">
        <v>342</v>
      </c>
      <c r="L29" s="453">
        <v>342</v>
      </c>
      <c r="M29" s="453">
        <v>343</v>
      </c>
      <c r="N29" s="453">
        <v>344</v>
      </c>
      <c r="O29" s="454">
        <v>345</v>
      </c>
      <c r="P29" s="455">
        <v>4108</v>
      </c>
    </row>
    <row r="30" spans="2:16" ht="18">
      <c r="B30" s="722"/>
      <c r="C30" s="224" t="s">
        <v>350</v>
      </c>
      <c r="D30" s="448">
        <v>1672</v>
      </c>
      <c r="E30" s="449">
        <v>1824</v>
      </c>
      <c r="F30" s="449">
        <v>1520</v>
      </c>
      <c r="G30" s="449">
        <v>1368</v>
      </c>
      <c r="H30" s="449">
        <v>1672</v>
      </c>
      <c r="I30" s="449">
        <v>1216</v>
      </c>
      <c r="J30" s="449">
        <v>1216</v>
      </c>
      <c r="K30" s="449">
        <v>1064</v>
      </c>
      <c r="L30" s="449">
        <v>912</v>
      </c>
      <c r="M30" s="449">
        <v>1064</v>
      </c>
      <c r="N30" s="449">
        <v>912</v>
      </c>
      <c r="O30" s="450">
        <v>1064</v>
      </c>
      <c r="P30" s="451">
        <v>15504</v>
      </c>
    </row>
    <row r="31" spans="2:16" ht="18">
      <c r="B31" s="722"/>
      <c r="C31" s="224" t="s">
        <v>351</v>
      </c>
      <c r="D31" s="448">
        <v>8.58</v>
      </c>
      <c r="E31" s="449">
        <v>180.18</v>
      </c>
      <c r="F31" s="449">
        <v>140.14</v>
      </c>
      <c r="G31" s="449">
        <v>170.17</v>
      </c>
      <c r="H31" s="449">
        <v>210.21</v>
      </c>
      <c r="I31" s="449">
        <v>150.15</v>
      </c>
      <c r="J31" s="449">
        <v>160.16</v>
      </c>
      <c r="K31" s="449">
        <v>4.29</v>
      </c>
      <c r="L31" s="449">
        <v>115.83</v>
      </c>
      <c r="M31" s="449">
        <v>200.2</v>
      </c>
      <c r="N31" s="449">
        <v>217.36</v>
      </c>
      <c r="O31" s="450">
        <v>210.21</v>
      </c>
      <c r="P31" s="451">
        <v>1767.48</v>
      </c>
    </row>
    <row r="32" spans="2:16" ht="18">
      <c r="B32" s="722"/>
      <c r="C32" s="224" t="s">
        <v>352</v>
      </c>
      <c r="D32" s="448">
        <v>0</v>
      </c>
      <c r="E32" s="449">
        <v>188.5</v>
      </c>
      <c r="F32" s="449">
        <v>0</v>
      </c>
      <c r="G32" s="449">
        <v>0</v>
      </c>
      <c r="H32" s="449">
        <v>377</v>
      </c>
      <c r="I32" s="449">
        <v>0</v>
      </c>
      <c r="J32" s="449">
        <v>0</v>
      </c>
      <c r="K32" s="449">
        <v>0</v>
      </c>
      <c r="L32" s="449">
        <v>0</v>
      </c>
      <c r="M32" s="449">
        <v>188.5</v>
      </c>
      <c r="N32" s="449">
        <v>0</v>
      </c>
      <c r="O32" s="450">
        <v>188.5</v>
      </c>
      <c r="P32" s="451">
        <v>942.5</v>
      </c>
    </row>
    <row r="33" spans="2:17" ht="18.75" thickBot="1">
      <c r="B33" s="722"/>
      <c r="C33" s="224" t="s">
        <v>353</v>
      </c>
      <c r="D33" s="448">
        <v>1627.44</v>
      </c>
      <c r="E33" s="449">
        <v>0</v>
      </c>
      <c r="F33" s="449">
        <v>406.86</v>
      </c>
      <c r="G33" s="449">
        <v>406.86</v>
      </c>
      <c r="H33" s="449">
        <v>0</v>
      </c>
      <c r="I33" s="449">
        <v>406.86</v>
      </c>
      <c r="J33" s="449">
        <v>0</v>
      </c>
      <c r="K33" s="449">
        <v>406.86</v>
      </c>
      <c r="L33" s="449">
        <v>406.86</v>
      </c>
      <c r="M33" s="449">
        <v>0</v>
      </c>
      <c r="N33" s="449">
        <v>0</v>
      </c>
      <c r="O33" s="450">
        <v>0</v>
      </c>
      <c r="P33" s="451">
        <v>3661.74</v>
      </c>
      <c r="Q33" s="227"/>
    </row>
    <row r="34" spans="2:16" ht="19.5" thickBot="1" thickTop="1">
      <c r="B34" s="723"/>
      <c r="C34" s="439" t="s">
        <v>63</v>
      </c>
      <c r="D34" s="456">
        <v>2021.58</v>
      </c>
      <c r="E34" s="457">
        <v>2533.68</v>
      </c>
      <c r="F34" s="457">
        <v>2002.14</v>
      </c>
      <c r="G34" s="457">
        <v>1880.17</v>
      </c>
      <c r="H34" s="457">
        <v>2601.21</v>
      </c>
      <c r="I34" s="457">
        <v>1708.15</v>
      </c>
      <c r="J34" s="457">
        <v>1718.16</v>
      </c>
      <c r="K34" s="457">
        <v>1410.29</v>
      </c>
      <c r="L34" s="457">
        <v>1369.83</v>
      </c>
      <c r="M34" s="457">
        <v>1795.7</v>
      </c>
      <c r="N34" s="457">
        <v>1473.36</v>
      </c>
      <c r="O34" s="458">
        <v>1807.71</v>
      </c>
      <c r="P34" s="459">
        <v>25983.72</v>
      </c>
    </row>
    <row r="35" ht="18.75" customHeight="1" thickTop="1"/>
  </sheetData>
  <mergeCells count="19">
    <mergeCell ref="B2:P2"/>
    <mergeCell ref="B3:P3"/>
    <mergeCell ref="C5:C7"/>
    <mergeCell ref="D5:D6"/>
    <mergeCell ref="E5:E6"/>
    <mergeCell ref="F5:F6"/>
    <mergeCell ref="G5:G6"/>
    <mergeCell ref="H5:H6"/>
    <mergeCell ref="I5:I6"/>
    <mergeCell ref="J5:J6"/>
    <mergeCell ref="B26:B34"/>
    <mergeCell ref="O5:O6"/>
    <mergeCell ref="P5:P7"/>
    <mergeCell ref="B8:B16"/>
    <mergeCell ref="B17:B25"/>
    <mergeCell ref="K5:K6"/>
    <mergeCell ref="L5:L6"/>
    <mergeCell ref="M5:M6"/>
    <mergeCell ref="N5:N6"/>
  </mergeCells>
  <printOptions/>
  <pageMargins left="0.75" right="0.75" top="1" bottom="1" header="0" footer="0"/>
  <pageSetup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80"/>
  <sheetViews>
    <sheetView showGridLines="0" tabSelected="1" zoomScale="55" zoomScaleNormal="55" workbookViewId="0" topLeftCell="A1">
      <selection activeCell="AA43" sqref="AA43"/>
    </sheetView>
  </sheetViews>
  <sheetFormatPr defaultColWidth="11.421875" defaultRowHeight="12.75"/>
  <cols>
    <col min="1" max="1" width="7.57421875" style="0" customWidth="1"/>
    <col min="2" max="2" width="9.140625" style="183" customWidth="1"/>
    <col min="3" max="3" width="21.28125" style="75" customWidth="1"/>
    <col min="4" max="4" width="9.28125" style="0" customWidth="1"/>
    <col min="5" max="6" width="7.421875" style="0" customWidth="1"/>
    <col min="7" max="7" width="7.7109375" style="0" customWidth="1"/>
    <col min="8" max="8" width="8.7109375" style="0" customWidth="1"/>
    <col min="9" max="9" width="6.8515625" style="0" customWidth="1"/>
    <col min="10" max="10" width="7.140625" style="0" customWidth="1"/>
    <col min="11" max="11" width="6.8515625" style="0" customWidth="1"/>
    <col min="12" max="12" width="7.57421875" style="0" customWidth="1"/>
    <col min="13" max="13" width="8.28125" style="0" customWidth="1"/>
    <col min="14" max="14" width="6.8515625" style="0" customWidth="1"/>
    <col min="15" max="15" width="8.00390625" style="0" customWidth="1"/>
    <col min="16" max="16" width="7.421875" style="0" customWidth="1"/>
    <col min="17" max="17" width="7.8515625" style="0" customWidth="1"/>
    <col min="18" max="18" width="8.00390625" style="0" customWidth="1"/>
    <col min="19" max="19" width="6.8515625" style="0" customWidth="1"/>
    <col min="20" max="20" width="7.140625" style="0" customWidth="1"/>
    <col min="21" max="21" width="7.421875" style="0" customWidth="1"/>
    <col min="22" max="22" width="7.57421875" style="0" customWidth="1"/>
    <col min="23" max="23" width="7.421875" style="0" customWidth="1"/>
    <col min="24" max="24" width="8.57421875" style="0" customWidth="1"/>
    <col min="25" max="25" width="9.8515625" style="0" customWidth="1"/>
  </cols>
  <sheetData>
    <row r="1" spans="2:25" ht="23.25">
      <c r="B1" s="737" t="s">
        <v>222</v>
      </c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</row>
    <row r="2" spans="2:25" ht="24" thickBot="1">
      <c r="B2" s="737" t="s">
        <v>358</v>
      </c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</row>
    <row r="3" spans="3:24" ht="24.75" thickBot="1" thickTop="1">
      <c r="C3" s="461" t="s">
        <v>161</v>
      </c>
      <c r="D3" s="738" t="s">
        <v>146</v>
      </c>
      <c r="E3" s="739"/>
      <c r="F3" s="462"/>
      <c r="G3" s="463"/>
      <c r="H3" s="463"/>
      <c r="I3" s="463"/>
      <c r="J3" s="463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2:24" ht="24.75" thickBot="1" thickTop="1">
      <c r="B4" s="195"/>
      <c r="C4" s="159"/>
      <c r="D4" s="160"/>
      <c r="E4" s="160"/>
      <c r="F4" s="160"/>
      <c r="G4" s="160"/>
      <c r="H4" s="160"/>
      <c r="I4" s="160"/>
      <c r="J4" s="160"/>
      <c r="K4" s="196"/>
      <c r="L4" s="183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</row>
    <row r="5" spans="2:25" ht="24.75" customHeight="1" thickBot="1" thickTop="1">
      <c r="B5" s="464"/>
      <c r="C5" s="465"/>
      <c r="D5" s="465"/>
      <c r="E5" s="749" t="s">
        <v>162</v>
      </c>
      <c r="F5" s="738"/>
      <c r="G5" s="738"/>
      <c r="H5" s="738"/>
      <c r="I5" s="738"/>
      <c r="J5" s="749" t="s">
        <v>163</v>
      </c>
      <c r="K5" s="738"/>
      <c r="L5" s="738"/>
      <c r="M5" s="738"/>
      <c r="N5" s="738"/>
      <c r="O5" s="749" t="s">
        <v>164</v>
      </c>
      <c r="P5" s="738"/>
      <c r="Q5" s="738"/>
      <c r="R5" s="738"/>
      <c r="S5" s="739"/>
      <c r="T5" s="738" t="s">
        <v>165</v>
      </c>
      <c r="U5" s="738"/>
      <c r="V5" s="738"/>
      <c r="W5" s="738"/>
      <c r="X5" s="738"/>
      <c r="Y5" s="750" t="s">
        <v>218</v>
      </c>
    </row>
    <row r="6" spans="2:25" ht="152.25" customHeight="1" thickBot="1" thickTop="1">
      <c r="B6" s="466" t="s">
        <v>65</v>
      </c>
      <c r="C6" s="467" t="s">
        <v>167</v>
      </c>
      <c r="D6" s="468" t="s">
        <v>168</v>
      </c>
      <c r="E6" s="468" t="s">
        <v>169</v>
      </c>
      <c r="F6" s="469" t="s">
        <v>170</v>
      </c>
      <c r="G6" s="469" t="s">
        <v>171</v>
      </c>
      <c r="H6" s="469" t="s">
        <v>172</v>
      </c>
      <c r="I6" s="469" t="s">
        <v>173</v>
      </c>
      <c r="J6" s="470" t="s">
        <v>169</v>
      </c>
      <c r="K6" s="469" t="s">
        <v>170</v>
      </c>
      <c r="L6" s="469" t="s">
        <v>171</v>
      </c>
      <c r="M6" s="469" t="s">
        <v>172</v>
      </c>
      <c r="N6" s="471" t="s">
        <v>173</v>
      </c>
      <c r="O6" s="470" t="s">
        <v>169</v>
      </c>
      <c r="P6" s="469" t="s">
        <v>170</v>
      </c>
      <c r="Q6" s="469" t="s">
        <v>171</v>
      </c>
      <c r="R6" s="469" t="s">
        <v>172</v>
      </c>
      <c r="S6" s="472" t="s">
        <v>173</v>
      </c>
      <c r="T6" s="473" t="s">
        <v>169</v>
      </c>
      <c r="U6" s="469" t="s">
        <v>170</v>
      </c>
      <c r="V6" s="469" t="s">
        <v>171</v>
      </c>
      <c r="W6" s="469" t="s">
        <v>172</v>
      </c>
      <c r="X6" s="469" t="s">
        <v>173</v>
      </c>
      <c r="Y6" s="751"/>
    </row>
    <row r="7" spans="2:25" ht="24" customHeight="1" thickTop="1">
      <c r="B7" s="747" t="s">
        <v>12</v>
      </c>
      <c r="C7" s="474" t="s">
        <v>11</v>
      </c>
      <c r="D7" s="516">
        <v>462</v>
      </c>
      <c r="E7" s="475">
        <v>1881</v>
      </c>
      <c r="F7" s="517">
        <v>1655</v>
      </c>
      <c r="G7" s="517">
        <v>0</v>
      </c>
      <c r="H7" s="518">
        <v>1419</v>
      </c>
      <c r="I7" s="519">
        <v>55.85038461538462</v>
      </c>
      <c r="J7" s="475">
        <v>1881</v>
      </c>
      <c r="K7" s="520">
        <v>1920</v>
      </c>
      <c r="L7" s="517">
        <v>0</v>
      </c>
      <c r="M7" s="518">
        <v>1920</v>
      </c>
      <c r="N7" s="521">
        <v>75.56923076923077</v>
      </c>
      <c r="O7" s="475">
        <v>1881</v>
      </c>
      <c r="P7" s="520">
        <v>1679</v>
      </c>
      <c r="Q7" s="517">
        <v>0</v>
      </c>
      <c r="R7" s="518">
        <v>1881</v>
      </c>
      <c r="S7" s="522">
        <v>74.03423076923077</v>
      </c>
      <c r="T7" s="475">
        <v>1881</v>
      </c>
      <c r="U7" s="520">
        <v>1235</v>
      </c>
      <c r="V7" s="517">
        <v>250</v>
      </c>
      <c r="W7" s="518">
        <v>2131</v>
      </c>
      <c r="X7" s="522">
        <v>83.87397435897437</v>
      </c>
      <c r="Y7" s="199">
        <v>250</v>
      </c>
    </row>
    <row r="8" spans="2:25" ht="23.25" customHeight="1">
      <c r="B8" s="748"/>
      <c r="C8" s="478" t="s">
        <v>13</v>
      </c>
      <c r="D8" s="523">
        <v>366</v>
      </c>
      <c r="E8" s="479">
        <v>3015</v>
      </c>
      <c r="F8" s="524">
        <v>2476</v>
      </c>
      <c r="G8" s="524">
        <v>0</v>
      </c>
      <c r="H8" s="525">
        <v>2649</v>
      </c>
      <c r="I8" s="526">
        <v>104.26192307692308</v>
      </c>
      <c r="J8" s="479">
        <v>3015</v>
      </c>
      <c r="K8" s="527">
        <v>3030</v>
      </c>
      <c r="L8" s="524">
        <v>0</v>
      </c>
      <c r="M8" s="525">
        <v>3030</v>
      </c>
      <c r="N8" s="528">
        <v>119.25769230769232</v>
      </c>
      <c r="O8" s="479">
        <v>3015</v>
      </c>
      <c r="P8" s="527">
        <v>449</v>
      </c>
      <c r="Q8" s="524">
        <v>0</v>
      </c>
      <c r="R8" s="525">
        <v>3015</v>
      </c>
      <c r="S8" s="529">
        <v>118.6673076923077</v>
      </c>
      <c r="T8" s="479">
        <v>3015</v>
      </c>
      <c r="U8" s="527">
        <v>1093</v>
      </c>
      <c r="V8" s="524">
        <v>250</v>
      </c>
      <c r="W8" s="525">
        <v>3265</v>
      </c>
      <c r="X8" s="529">
        <v>128.5070512820513</v>
      </c>
      <c r="Y8" s="202">
        <v>250</v>
      </c>
    </row>
    <row r="9" spans="2:25" ht="23.25" customHeight="1">
      <c r="B9" s="748"/>
      <c r="C9" s="478" t="s">
        <v>14</v>
      </c>
      <c r="D9" s="523">
        <v>51</v>
      </c>
      <c r="E9" s="479">
        <v>1175</v>
      </c>
      <c r="F9" s="524">
        <v>684</v>
      </c>
      <c r="G9" s="524">
        <v>0</v>
      </c>
      <c r="H9" s="525">
        <v>1124</v>
      </c>
      <c r="I9" s="526">
        <v>35.809487179487185</v>
      </c>
      <c r="J9" s="479">
        <v>1175</v>
      </c>
      <c r="K9" s="527">
        <v>1111</v>
      </c>
      <c r="L9" s="524">
        <v>0</v>
      </c>
      <c r="M9" s="525">
        <v>1175</v>
      </c>
      <c r="N9" s="528">
        <v>37.434294871794876</v>
      </c>
      <c r="O9" s="479">
        <v>1175</v>
      </c>
      <c r="P9" s="527">
        <v>1047</v>
      </c>
      <c r="Q9" s="524">
        <v>0</v>
      </c>
      <c r="R9" s="525">
        <v>1175</v>
      </c>
      <c r="S9" s="529">
        <v>37.434294871794876</v>
      </c>
      <c r="T9" s="479">
        <v>1175</v>
      </c>
      <c r="U9" s="527">
        <v>472</v>
      </c>
      <c r="V9" s="524">
        <v>250</v>
      </c>
      <c r="W9" s="525">
        <v>1425</v>
      </c>
      <c r="X9" s="529">
        <v>45.39903846153847</v>
      </c>
      <c r="Y9" s="202">
        <v>250</v>
      </c>
    </row>
    <row r="10" spans="2:25" ht="23.25" customHeight="1">
      <c r="B10" s="748"/>
      <c r="C10" s="478" t="s">
        <v>15</v>
      </c>
      <c r="D10" s="523">
        <v>326</v>
      </c>
      <c r="E10" s="479">
        <v>348</v>
      </c>
      <c r="F10" s="524">
        <v>145</v>
      </c>
      <c r="G10" s="524">
        <v>0</v>
      </c>
      <c r="H10" s="525">
        <v>22</v>
      </c>
      <c r="I10" s="526">
        <v>0.865897435897436</v>
      </c>
      <c r="J10" s="479">
        <v>348</v>
      </c>
      <c r="K10" s="527">
        <v>344</v>
      </c>
      <c r="L10" s="524">
        <v>0</v>
      </c>
      <c r="M10" s="525">
        <v>348</v>
      </c>
      <c r="N10" s="528">
        <v>13.696923076923078</v>
      </c>
      <c r="O10" s="479">
        <v>348</v>
      </c>
      <c r="P10" s="527">
        <v>288</v>
      </c>
      <c r="Q10" s="524">
        <v>0</v>
      </c>
      <c r="R10" s="525">
        <v>348</v>
      </c>
      <c r="S10" s="529">
        <v>13.696923076923078</v>
      </c>
      <c r="T10" s="479">
        <v>348</v>
      </c>
      <c r="U10" s="527">
        <v>381</v>
      </c>
      <c r="V10" s="524">
        <v>250</v>
      </c>
      <c r="W10" s="525">
        <v>631</v>
      </c>
      <c r="X10" s="529">
        <v>24.83551282051282</v>
      </c>
      <c r="Y10" s="202">
        <v>250</v>
      </c>
    </row>
    <row r="11" spans="2:25" ht="23.25" customHeight="1">
      <c r="B11" s="748"/>
      <c r="C11" s="478" t="s">
        <v>16</v>
      </c>
      <c r="D11" s="523">
        <v>22</v>
      </c>
      <c r="E11" s="479">
        <v>432</v>
      </c>
      <c r="F11" s="524">
        <v>384</v>
      </c>
      <c r="G11" s="524">
        <v>0</v>
      </c>
      <c r="H11" s="525">
        <v>410</v>
      </c>
      <c r="I11" s="526">
        <v>16.137179487179488</v>
      </c>
      <c r="J11" s="479">
        <v>432</v>
      </c>
      <c r="K11" s="527">
        <v>239</v>
      </c>
      <c r="L11" s="524">
        <v>0</v>
      </c>
      <c r="M11" s="525">
        <v>432</v>
      </c>
      <c r="N11" s="528">
        <v>17.003076923076925</v>
      </c>
      <c r="O11" s="479">
        <v>432</v>
      </c>
      <c r="P11" s="527">
        <v>109</v>
      </c>
      <c r="Q11" s="524">
        <v>0</v>
      </c>
      <c r="R11" s="525">
        <v>432</v>
      </c>
      <c r="S11" s="529">
        <v>17.003076923076925</v>
      </c>
      <c r="T11" s="479">
        <v>432</v>
      </c>
      <c r="U11" s="527">
        <v>108</v>
      </c>
      <c r="V11" s="524">
        <v>250</v>
      </c>
      <c r="W11" s="525">
        <v>682</v>
      </c>
      <c r="X11" s="529">
        <v>26.842820512820516</v>
      </c>
      <c r="Y11" s="202">
        <v>250</v>
      </c>
    </row>
    <row r="12" spans="2:25" ht="23.25" customHeight="1">
      <c r="B12" s="748"/>
      <c r="C12" s="478" t="s">
        <v>17</v>
      </c>
      <c r="D12" s="523">
        <v>730</v>
      </c>
      <c r="E12" s="479">
        <v>479</v>
      </c>
      <c r="F12" s="524">
        <v>419</v>
      </c>
      <c r="G12" s="524">
        <v>251</v>
      </c>
      <c r="H12" s="525">
        <v>0</v>
      </c>
      <c r="I12" s="526">
        <v>0</v>
      </c>
      <c r="J12" s="479">
        <v>479</v>
      </c>
      <c r="K12" s="527">
        <v>664</v>
      </c>
      <c r="L12" s="524">
        <v>0</v>
      </c>
      <c r="M12" s="525">
        <v>413</v>
      </c>
      <c r="N12" s="528">
        <v>16.25525641025641</v>
      </c>
      <c r="O12" s="479">
        <v>479</v>
      </c>
      <c r="P12" s="527">
        <v>255</v>
      </c>
      <c r="Q12" s="524">
        <v>0</v>
      </c>
      <c r="R12" s="525">
        <v>479</v>
      </c>
      <c r="S12" s="529">
        <v>18.85294871794872</v>
      </c>
      <c r="T12" s="479">
        <v>479</v>
      </c>
      <c r="U12" s="527">
        <v>457</v>
      </c>
      <c r="V12" s="524">
        <v>250</v>
      </c>
      <c r="W12" s="525">
        <v>729</v>
      </c>
      <c r="X12" s="529">
        <v>28.69269230769231</v>
      </c>
      <c r="Y12" s="202">
        <v>250</v>
      </c>
    </row>
    <row r="13" spans="2:25" ht="23.25" customHeight="1">
      <c r="B13" s="748"/>
      <c r="C13" s="478" t="s">
        <v>19</v>
      </c>
      <c r="D13" s="523">
        <v>73</v>
      </c>
      <c r="E13" s="479">
        <v>566</v>
      </c>
      <c r="F13" s="524">
        <v>203</v>
      </c>
      <c r="G13" s="524">
        <v>0</v>
      </c>
      <c r="H13" s="525">
        <v>493</v>
      </c>
      <c r="I13" s="526">
        <v>19.40397435897436</v>
      </c>
      <c r="J13" s="479">
        <v>566</v>
      </c>
      <c r="K13" s="527">
        <v>564</v>
      </c>
      <c r="L13" s="524">
        <v>0</v>
      </c>
      <c r="M13" s="525">
        <v>566</v>
      </c>
      <c r="N13" s="528">
        <v>22.277179487179488</v>
      </c>
      <c r="O13" s="479">
        <v>566</v>
      </c>
      <c r="P13" s="527">
        <v>173</v>
      </c>
      <c r="Q13" s="524">
        <v>0</v>
      </c>
      <c r="R13" s="525">
        <v>566</v>
      </c>
      <c r="S13" s="529">
        <v>22.277179487179488</v>
      </c>
      <c r="T13" s="479">
        <v>566</v>
      </c>
      <c r="U13" s="527">
        <v>345</v>
      </c>
      <c r="V13" s="524">
        <v>250</v>
      </c>
      <c r="W13" s="525">
        <v>816</v>
      </c>
      <c r="X13" s="529">
        <v>32.11692307692308</v>
      </c>
      <c r="Y13" s="202">
        <v>250</v>
      </c>
    </row>
    <row r="14" spans="2:25" ht="23.25" customHeight="1">
      <c r="B14" s="748"/>
      <c r="C14" s="478" t="s">
        <v>20</v>
      </c>
      <c r="D14" s="523">
        <v>688</v>
      </c>
      <c r="E14" s="479">
        <v>1218</v>
      </c>
      <c r="F14" s="524">
        <v>1201</v>
      </c>
      <c r="G14" s="524">
        <v>0</v>
      </c>
      <c r="H14" s="525">
        <v>530</v>
      </c>
      <c r="I14" s="526">
        <v>20.86025641025641</v>
      </c>
      <c r="J14" s="479">
        <v>1218</v>
      </c>
      <c r="K14" s="527">
        <v>171</v>
      </c>
      <c r="L14" s="524">
        <v>0</v>
      </c>
      <c r="M14" s="525">
        <v>1218</v>
      </c>
      <c r="N14" s="528">
        <v>47.939230769230775</v>
      </c>
      <c r="O14" s="479">
        <v>1218</v>
      </c>
      <c r="P14" s="527">
        <v>1100</v>
      </c>
      <c r="Q14" s="524">
        <v>0</v>
      </c>
      <c r="R14" s="525">
        <v>1218</v>
      </c>
      <c r="S14" s="529">
        <v>47.939230769230775</v>
      </c>
      <c r="T14" s="479">
        <v>1218</v>
      </c>
      <c r="U14" s="527">
        <v>1571</v>
      </c>
      <c r="V14" s="524">
        <v>250</v>
      </c>
      <c r="W14" s="525">
        <v>1821</v>
      </c>
      <c r="X14" s="529">
        <v>71.67269230769232</v>
      </c>
      <c r="Y14" s="202">
        <v>250</v>
      </c>
    </row>
    <row r="15" spans="2:25" ht="23.25" customHeight="1">
      <c r="B15" s="748"/>
      <c r="C15" s="478" t="s">
        <v>21</v>
      </c>
      <c r="D15" s="523">
        <v>28</v>
      </c>
      <c r="E15" s="479">
        <v>381</v>
      </c>
      <c r="F15" s="524">
        <v>214</v>
      </c>
      <c r="G15" s="524">
        <v>0</v>
      </c>
      <c r="H15" s="525">
        <v>353</v>
      </c>
      <c r="I15" s="526">
        <v>11.24621794871795</v>
      </c>
      <c r="J15" s="479">
        <v>381</v>
      </c>
      <c r="K15" s="527">
        <v>193</v>
      </c>
      <c r="L15" s="524">
        <v>0</v>
      </c>
      <c r="M15" s="525">
        <v>381</v>
      </c>
      <c r="N15" s="528">
        <v>12.138269230769232</v>
      </c>
      <c r="O15" s="479">
        <v>381</v>
      </c>
      <c r="P15" s="527">
        <v>101</v>
      </c>
      <c r="Q15" s="524">
        <v>0</v>
      </c>
      <c r="R15" s="525">
        <v>381</v>
      </c>
      <c r="S15" s="529">
        <v>12.138269230769232</v>
      </c>
      <c r="T15" s="479">
        <v>381</v>
      </c>
      <c r="U15" s="527">
        <v>61</v>
      </c>
      <c r="V15" s="524">
        <v>250</v>
      </c>
      <c r="W15" s="525">
        <v>631</v>
      </c>
      <c r="X15" s="529">
        <v>20.103012820512824</v>
      </c>
      <c r="Y15" s="202">
        <v>250</v>
      </c>
    </row>
    <row r="16" spans="1:25" ht="24" customHeight="1" thickBot="1">
      <c r="A16" s="136"/>
      <c r="B16" s="748"/>
      <c r="C16" s="482" t="s">
        <v>22</v>
      </c>
      <c r="D16" s="530">
        <v>754</v>
      </c>
      <c r="E16" s="483">
        <v>338</v>
      </c>
      <c r="F16" s="531">
        <v>108</v>
      </c>
      <c r="G16" s="531">
        <v>416</v>
      </c>
      <c r="H16" s="532">
        <v>0</v>
      </c>
      <c r="I16" s="533">
        <v>0</v>
      </c>
      <c r="J16" s="483">
        <v>338</v>
      </c>
      <c r="K16" s="534">
        <v>245</v>
      </c>
      <c r="L16" s="531">
        <v>78</v>
      </c>
      <c r="M16" s="532">
        <v>0</v>
      </c>
      <c r="N16" s="535">
        <v>0</v>
      </c>
      <c r="O16" s="483">
        <v>338</v>
      </c>
      <c r="P16" s="534">
        <v>223</v>
      </c>
      <c r="Q16" s="531">
        <v>0</v>
      </c>
      <c r="R16" s="532">
        <v>260</v>
      </c>
      <c r="S16" s="536">
        <v>8.283333333333335</v>
      </c>
      <c r="T16" s="483">
        <v>338</v>
      </c>
      <c r="U16" s="534">
        <v>141</v>
      </c>
      <c r="V16" s="531">
        <v>250</v>
      </c>
      <c r="W16" s="532">
        <v>588</v>
      </c>
      <c r="X16" s="536">
        <v>18.733076923076926</v>
      </c>
      <c r="Y16" s="205">
        <v>250</v>
      </c>
    </row>
    <row r="17" spans="2:25" ht="24" customHeight="1" thickTop="1">
      <c r="B17" s="740" t="s">
        <v>24</v>
      </c>
      <c r="C17" s="474" t="s">
        <v>23</v>
      </c>
      <c r="D17" s="516">
        <v>412</v>
      </c>
      <c r="E17" s="475">
        <v>340</v>
      </c>
      <c r="F17" s="517">
        <v>364</v>
      </c>
      <c r="G17" s="517">
        <v>48</v>
      </c>
      <c r="H17" s="518">
        <v>0</v>
      </c>
      <c r="I17" s="519">
        <v>0</v>
      </c>
      <c r="J17" s="475">
        <v>340</v>
      </c>
      <c r="K17" s="520">
        <v>377</v>
      </c>
      <c r="L17" s="517">
        <v>0</v>
      </c>
      <c r="M17" s="518">
        <v>329</v>
      </c>
      <c r="N17" s="521">
        <v>10.481602564102566</v>
      </c>
      <c r="O17" s="475">
        <v>340</v>
      </c>
      <c r="P17" s="520">
        <v>403</v>
      </c>
      <c r="Q17" s="517">
        <v>0</v>
      </c>
      <c r="R17" s="518">
        <v>403</v>
      </c>
      <c r="S17" s="522">
        <v>12.839166666666667</v>
      </c>
      <c r="T17" s="475">
        <v>340</v>
      </c>
      <c r="U17" s="520">
        <v>55</v>
      </c>
      <c r="V17" s="517">
        <v>70</v>
      </c>
      <c r="W17" s="518">
        <v>410</v>
      </c>
      <c r="X17" s="522">
        <v>13.062179487179488</v>
      </c>
      <c r="Y17" s="199">
        <v>70</v>
      </c>
    </row>
    <row r="18" spans="2:25" ht="23.25" customHeight="1">
      <c r="B18" s="741"/>
      <c r="C18" s="478" t="s">
        <v>25</v>
      </c>
      <c r="D18" s="523">
        <v>24</v>
      </c>
      <c r="E18" s="479">
        <v>202</v>
      </c>
      <c r="F18" s="524">
        <v>240</v>
      </c>
      <c r="G18" s="524">
        <v>0</v>
      </c>
      <c r="H18" s="525">
        <v>216</v>
      </c>
      <c r="I18" s="526">
        <v>8.501538461538463</v>
      </c>
      <c r="J18" s="479">
        <v>202</v>
      </c>
      <c r="K18" s="527">
        <v>232</v>
      </c>
      <c r="L18" s="524">
        <v>0</v>
      </c>
      <c r="M18" s="525">
        <v>232</v>
      </c>
      <c r="N18" s="528">
        <v>9.131282051282051</v>
      </c>
      <c r="O18" s="479">
        <v>202</v>
      </c>
      <c r="P18" s="527">
        <v>23</v>
      </c>
      <c r="Q18" s="524">
        <v>0</v>
      </c>
      <c r="R18" s="525">
        <v>202</v>
      </c>
      <c r="S18" s="529">
        <v>7.950512820512821</v>
      </c>
      <c r="T18" s="479">
        <v>202</v>
      </c>
      <c r="U18" s="527">
        <v>195</v>
      </c>
      <c r="V18" s="524">
        <v>70</v>
      </c>
      <c r="W18" s="525">
        <v>272</v>
      </c>
      <c r="X18" s="529">
        <v>10.705641025641027</v>
      </c>
      <c r="Y18" s="202">
        <v>70</v>
      </c>
    </row>
    <row r="19" spans="2:25" ht="23.25" customHeight="1">
      <c r="B19" s="741"/>
      <c r="C19" s="478" t="s">
        <v>26</v>
      </c>
      <c r="D19" s="523">
        <v>145</v>
      </c>
      <c r="E19" s="479">
        <v>203</v>
      </c>
      <c r="F19" s="524">
        <v>256</v>
      </c>
      <c r="G19" s="524">
        <v>0</v>
      </c>
      <c r="H19" s="525">
        <v>111</v>
      </c>
      <c r="I19" s="526">
        <v>2.1398333333333337</v>
      </c>
      <c r="J19" s="479">
        <v>203</v>
      </c>
      <c r="K19" s="527">
        <v>271</v>
      </c>
      <c r="L19" s="524">
        <v>0</v>
      </c>
      <c r="M19" s="525">
        <v>271</v>
      </c>
      <c r="N19" s="528">
        <v>5.224277777777778</v>
      </c>
      <c r="O19" s="479">
        <v>203</v>
      </c>
      <c r="P19" s="527">
        <v>92</v>
      </c>
      <c r="Q19" s="524">
        <v>0</v>
      </c>
      <c r="R19" s="525">
        <v>203</v>
      </c>
      <c r="S19" s="529">
        <v>3.913388888888889</v>
      </c>
      <c r="T19" s="479">
        <v>203</v>
      </c>
      <c r="U19" s="527">
        <v>232</v>
      </c>
      <c r="V19" s="524">
        <v>70</v>
      </c>
      <c r="W19" s="525">
        <v>302</v>
      </c>
      <c r="X19" s="529">
        <v>5.821888888888889</v>
      </c>
      <c r="Y19" s="202">
        <v>70</v>
      </c>
    </row>
    <row r="20" spans="2:25" ht="23.25" customHeight="1">
      <c r="B20" s="741"/>
      <c r="C20" s="478" t="s">
        <v>27</v>
      </c>
      <c r="D20" s="523">
        <v>15</v>
      </c>
      <c r="E20" s="479">
        <v>0</v>
      </c>
      <c r="F20" s="524">
        <v>0</v>
      </c>
      <c r="G20" s="524">
        <v>15</v>
      </c>
      <c r="H20" s="525">
        <v>0</v>
      </c>
      <c r="I20" s="526">
        <v>0</v>
      </c>
      <c r="J20" s="479">
        <v>0</v>
      </c>
      <c r="K20" s="527">
        <v>0</v>
      </c>
      <c r="L20" s="524">
        <v>15</v>
      </c>
      <c r="M20" s="525">
        <v>0</v>
      </c>
      <c r="N20" s="528">
        <v>0</v>
      </c>
      <c r="O20" s="479">
        <v>0</v>
      </c>
      <c r="P20" s="527">
        <v>0</v>
      </c>
      <c r="Q20" s="524">
        <v>15</v>
      </c>
      <c r="R20" s="525">
        <v>0</v>
      </c>
      <c r="S20" s="529">
        <v>0</v>
      </c>
      <c r="T20" s="479">
        <v>0</v>
      </c>
      <c r="U20" s="527">
        <v>0</v>
      </c>
      <c r="V20" s="524">
        <v>15</v>
      </c>
      <c r="W20" s="525">
        <v>0</v>
      </c>
      <c r="X20" s="529">
        <v>0</v>
      </c>
      <c r="Y20" s="202">
        <v>15</v>
      </c>
    </row>
    <row r="21" spans="2:25" ht="23.25" customHeight="1">
      <c r="B21" s="741"/>
      <c r="C21" s="478" t="s">
        <v>28</v>
      </c>
      <c r="D21" s="523">
        <v>123</v>
      </c>
      <c r="E21" s="479">
        <v>66</v>
      </c>
      <c r="F21" s="524">
        <v>69</v>
      </c>
      <c r="G21" s="524">
        <v>54</v>
      </c>
      <c r="H21" s="525">
        <v>0</v>
      </c>
      <c r="I21" s="526">
        <v>0</v>
      </c>
      <c r="J21" s="479">
        <v>66</v>
      </c>
      <c r="K21" s="527">
        <v>63</v>
      </c>
      <c r="L21" s="524">
        <v>0</v>
      </c>
      <c r="M21" s="525">
        <v>12</v>
      </c>
      <c r="N21" s="528">
        <v>0.4723076923076923</v>
      </c>
      <c r="O21" s="479">
        <v>66</v>
      </c>
      <c r="P21" s="527">
        <v>24</v>
      </c>
      <c r="Q21" s="524">
        <v>0</v>
      </c>
      <c r="R21" s="525">
        <v>66</v>
      </c>
      <c r="S21" s="529">
        <v>2.597692307692308</v>
      </c>
      <c r="T21" s="479">
        <v>66</v>
      </c>
      <c r="U21" s="527">
        <v>82</v>
      </c>
      <c r="V21" s="524">
        <v>70</v>
      </c>
      <c r="W21" s="525">
        <v>152</v>
      </c>
      <c r="X21" s="529">
        <v>5.982564102564103</v>
      </c>
      <c r="Y21" s="202">
        <v>70</v>
      </c>
    </row>
    <row r="22" spans="2:25" ht="23.25" customHeight="1">
      <c r="B22" s="741"/>
      <c r="C22" s="478" t="s">
        <v>29</v>
      </c>
      <c r="D22" s="523">
        <v>502</v>
      </c>
      <c r="E22" s="479">
        <v>198</v>
      </c>
      <c r="F22" s="524">
        <v>83</v>
      </c>
      <c r="G22" s="524">
        <v>304</v>
      </c>
      <c r="H22" s="525">
        <v>0</v>
      </c>
      <c r="I22" s="526">
        <v>0</v>
      </c>
      <c r="J22" s="479">
        <v>198</v>
      </c>
      <c r="K22" s="527">
        <v>203</v>
      </c>
      <c r="L22" s="524">
        <v>101</v>
      </c>
      <c r="M22" s="525">
        <v>0</v>
      </c>
      <c r="N22" s="528">
        <v>0</v>
      </c>
      <c r="O22" s="479">
        <v>198</v>
      </c>
      <c r="P22" s="527">
        <v>109</v>
      </c>
      <c r="Q22" s="524">
        <v>0</v>
      </c>
      <c r="R22" s="525">
        <v>97</v>
      </c>
      <c r="S22" s="529">
        <v>3.0903205128205133</v>
      </c>
      <c r="T22" s="479">
        <v>198</v>
      </c>
      <c r="U22" s="527">
        <v>204</v>
      </c>
      <c r="V22" s="524">
        <v>70</v>
      </c>
      <c r="W22" s="525">
        <v>274</v>
      </c>
      <c r="X22" s="529">
        <v>8.729358974358975</v>
      </c>
      <c r="Y22" s="202">
        <v>70</v>
      </c>
    </row>
    <row r="23" spans="2:25" ht="23.25" customHeight="1">
      <c r="B23" s="741"/>
      <c r="C23" s="478" t="s">
        <v>30</v>
      </c>
      <c r="D23" s="523">
        <v>0</v>
      </c>
      <c r="E23" s="479">
        <v>199</v>
      </c>
      <c r="F23" s="524">
        <v>109</v>
      </c>
      <c r="G23" s="524">
        <v>0</v>
      </c>
      <c r="H23" s="525">
        <v>199</v>
      </c>
      <c r="I23" s="526">
        <v>6.339935897435898</v>
      </c>
      <c r="J23" s="479">
        <v>199</v>
      </c>
      <c r="K23" s="527">
        <v>172</v>
      </c>
      <c r="L23" s="524">
        <v>0</v>
      </c>
      <c r="M23" s="525">
        <v>199</v>
      </c>
      <c r="N23" s="528">
        <v>6.339935897435898</v>
      </c>
      <c r="O23" s="479">
        <v>199</v>
      </c>
      <c r="P23" s="527">
        <v>290</v>
      </c>
      <c r="Q23" s="524">
        <v>0</v>
      </c>
      <c r="R23" s="525">
        <v>290</v>
      </c>
      <c r="S23" s="529">
        <v>9.239102564102565</v>
      </c>
      <c r="T23" s="479">
        <v>199</v>
      </c>
      <c r="U23" s="527">
        <v>262</v>
      </c>
      <c r="V23" s="524">
        <v>70</v>
      </c>
      <c r="W23" s="525">
        <v>332</v>
      </c>
      <c r="X23" s="529">
        <v>10.577179487179489</v>
      </c>
      <c r="Y23" s="202">
        <v>70</v>
      </c>
    </row>
    <row r="24" spans="2:25" ht="23.25" customHeight="1">
      <c r="B24" s="741"/>
      <c r="C24" s="478" t="s">
        <v>31</v>
      </c>
      <c r="D24" s="523">
        <v>15</v>
      </c>
      <c r="E24" s="479">
        <v>148</v>
      </c>
      <c r="F24" s="524">
        <v>122</v>
      </c>
      <c r="G24" s="524">
        <v>0</v>
      </c>
      <c r="H24" s="525">
        <v>133</v>
      </c>
      <c r="I24" s="526">
        <v>2.5639444444444446</v>
      </c>
      <c r="J24" s="479">
        <v>148</v>
      </c>
      <c r="K24" s="527">
        <v>70</v>
      </c>
      <c r="L24" s="524">
        <v>0</v>
      </c>
      <c r="M24" s="525">
        <v>148</v>
      </c>
      <c r="N24" s="528">
        <v>2.853111111111111</v>
      </c>
      <c r="O24" s="479">
        <v>148</v>
      </c>
      <c r="P24" s="527">
        <v>58</v>
      </c>
      <c r="Q24" s="524">
        <v>0</v>
      </c>
      <c r="R24" s="525">
        <v>148</v>
      </c>
      <c r="S24" s="529">
        <v>2.853111111111111</v>
      </c>
      <c r="T24" s="479">
        <v>148</v>
      </c>
      <c r="U24" s="527">
        <v>97</v>
      </c>
      <c r="V24" s="524">
        <v>70</v>
      </c>
      <c r="W24" s="525">
        <v>218</v>
      </c>
      <c r="X24" s="529">
        <v>4.202555555555556</v>
      </c>
      <c r="Y24" s="202">
        <v>70</v>
      </c>
    </row>
    <row r="25" spans="2:25" ht="23.25" customHeight="1">
      <c r="B25" s="741"/>
      <c r="C25" s="478" t="s">
        <v>32</v>
      </c>
      <c r="D25" s="523">
        <v>78</v>
      </c>
      <c r="E25" s="479">
        <v>0</v>
      </c>
      <c r="F25" s="524">
        <v>0</v>
      </c>
      <c r="G25" s="524">
        <v>78</v>
      </c>
      <c r="H25" s="525">
        <v>0</v>
      </c>
      <c r="I25" s="526">
        <v>0</v>
      </c>
      <c r="J25" s="479">
        <v>0</v>
      </c>
      <c r="K25" s="527">
        <v>0</v>
      </c>
      <c r="L25" s="524">
        <v>78</v>
      </c>
      <c r="M25" s="525">
        <v>0</v>
      </c>
      <c r="N25" s="528">
        <v>0</v>
      </c>
      <c r="O25" s="479">
        <v>0</v>
      </c>
      <c r="P25" s="527">
        <v>0</v>
      </c>
      <c r="Q25" s="524">
        <v>78</v>
      </c>
      <c r="R25" s="525">
        <v>0</v>
      </c>
      <c r="S25" s="529">
        <v>0</v>
      </c>
      <c r="T25" s="479">
        <v>0</v>
      </c>
      <c r="U25" s="527">
        <v>0</v>
      </c>
      <c r="V25" s="524">
        <v>78</v>
      </c>
      <c r="W25" s="525">
        <v>0</v>
      </c>
      <c r="X25" s="529">
        <v>0</v>
      </c>
      <c r="Y25" s="202">
        <v>78</v>
      </c>
    </row>
    <row r="26" spans="2:25" ht="23.25" customHeight="1">
      <c r="B26" s="741"/>
      <c r="C26" s="478" t="s">
        <v>34</v>
      </c>
      <c r="D26" s="523">
        <v>61</v>
      </c>
      <c r="E26" s="479">
        <v>89</v>
      </c>
      <c r="F26" s="524">
        <v>97</v>
      </c>
      <c r="G26" s="524">
        <v>0</v>
      </c>
      <c r="H26" s="525">
        <v>36</v>
      </c>
      <c r="I26" s="526">
        <v>1.416923076923077</v>
      </c>
      <c r="J26" s="479">
        <v>89</v>
      </c>
      <c r="K26" s="527">
        <v>35</v>
      </c>
      <c r="L26" s="524">
        <v>0</v>
      </c>
      <c r="M26" s="525">
        <v>89</v>
      </c>
      <c r="N26" s="528">
        <v>3.502948717948718</v>
      </c>
      <c r="O26" s="479">
        <v>89</v>
      </c>
      <c r="P26" s="527">
        <v>67</v>
      </c>
      <c r="Q26" s="524">
        <v>0</v>
      </c>
      <c r="R26" s="525">
        <v>89</v>
      </c>
      <c r="S26" s="529">
        <v>3.502948717948718</v>
      </c>
      <c r="T26" s="479">
        <v>89</v>
      </c>
      <c r="U26" s="527">
        <v>65</v>
      </c>
      <c r="V26" s="524">
        <v>70</v>
      </c>
      <c r="W26" s="525">
        <v>159</v>
      </c>
      <c r="X26" s="529">
        <v>6.258076923076923</v>
      </c>
      <c r="Y26" s="202">
        <v>70</v>
      </c>
    </row>
    <row r="27" spans="2:25" ht="23.25" customHeight="1">
      <c r="B27" s="741"/>
      <c r="C27" s="478" t="s">
        <v>35</v>
      </c>
      <c r="D27" s="523">
        <v>117</v>
      </c>
      <c r="E27" s="479">
        <v>166</v>
      </c>
      <c r="F27" s="524">
        <v>155</v>
      </c>
      <c r="G27" s="524">
        <v>0</v>
      </c>
      <c r="H27" s="525">
        <v>49</v>
      </c>
      <c r="I27" s="526">
        <v>1.9285897435897437</v>
      </c>
      <c r="J27" s="479">
        <v>166</v>
      </c>
      <c r="K27" s="527">
        <v>103</v>
      </c>
      <c r="L27" s="524">
        <v>0</v>
      </c>
      <c r="M27" s="525">
        <v>166</v>
      </c>
      <c r="N27" s="528">
        <v>6.5335897435897445</v>
      </c>
      <c r="O27" s="479">
        <v>166</v>
      </c>
      <c r="P27" s="527">
        <v>118</v>
      </c>
      <c r="Q27" s="524">
        <v>0</v>
      </c>
      <c r="R27" s="525">
        <v>166</v>
      </c>
      <c r="S27" s="529">
        <v>6.5335897435897445</v>
      </c>
      <c r="T27" s="479">
        <v>166</v>
      </c>
      <c r="U27" s="527">
        <v>78</v>
      </c>
      <c r="V27" s="524">
        <v>70</v>
      </c>
      <c r="W27" s="525">
        <v>236</v>
      </c>
      <c r="X27" s="529">
        <v>9.288717948717949</v>
      </c>
      <c r="Y27" s="202">
        <v>70</v>
      </c>
    </row>
    <row r="28" spans="2:25" ht="23.25" customHeight="1">
      <c r="B28" s="741"/>
      <c r="C28" s="478" t="s">
        <v>36</v>
      </c>
      <c r="D28" s="523">
        <v>0</v>
      </c>
      <c r="E28" s="479">
        <v>81</v>
      </c>
      <c r="F28" s="524">
        <v>53</v>
      </c>
      <c r="G28" s="524">
        <v>0</v>
      </c>
      <c r="H28" s="525">
        <v>81</v>
      </c>
      <c r="I28" s="526">
        <v>2.5805769230769235</v>
      </c>
      <c r="J28" s="479">
        <v>81</v>
      </c>
      <c r="K28" s="527">
        <v>112</v>
      </c>
      <c r="L28" s="524">
        <v>0</v>
      </c>
      <c r="M28" s="525">
        <v>112</v>
      </c>
      <c r="N28" s="528">
        <v>3.5682051282051286</v>
      </c>
      <c r="O28" s="479">
        <v>81</v>
      </c>
      <c r="P28" s="527">
        <v>69</v>
      </c>
      <c r="Q28" s="524">
        <v>0</v>
      </c>
      <c r="R28" s="525">
        <v>81</v>
      </c>
      <c r="S28" s="529">
        <v>2.5805769230769235</v>
      </c>
      <c r="T28" s="479">
        <v>81</v>
      </c>
      <c r="U28" s="527">
        <v>63</v>
      </c>
      <c r="V28" s="524">
        <v>70</v>
      </c>
      <c r="W28" s="525">
        <v>151</v>
      </c>
      <c r="X28" s="529">
        <v>4.810705128205129</v>
      </c>
      <c r="Y28" s="202">
        <v>70</v>
      </c>
    </row>
    <row r="29" spans="2:25" ht="23.25" customHeight="1">
      <c r="B29" s="741"/>
      <c r="C29" s="478" t="s">
        <v>37</v>
      </c>
      <c r="D29" s="523">
        <v>76</v>
      </c>
      <c r="E29" s="479">
        <v>45</v>
      </c>
      <c r="F29" s="524">
        <v>64</v>
      </c>
      <c r="G29" s="524">
        <v>12</v>
      </c>
      <c r="H29" s="525">
        <v>0</v>
      </c>
      <c r="I29" s="526">
        <v>0</v>
      </c>
      <c r="J29" s="479">
        <v>45</v>
      </c>
      <c r="K29" s="527">
        <v>30</v>
      </c>
      <c r="L29" s="524">
        <v>0</v>
      </c>
      <c r="M29" s="525">
        <v>33</v>
      </c>
      <c r="N29" s="528">
        <v>1.051346153846154</v>
      </c>
      <c r="O29" s="479">
        <v>45</v>
      </c>
      <c r="P29" s="527">
        <v>42</v>
      </c>
      <c r="Q29" s="524">
        <v>0</v>
      </c>
      <c r="R29" s="525">
        <v>45</v>
      </c>
      <c r="S29" s="529">
        <v>1.4336538461538464</v>
      </c>
      <c r="T29" s="479">
        <v>45</v>
      </c>
      <c r="U29" s="527">
        <v>63</v>
      </c>
      <c r="V29" s="524">
        <v>70</v>
      </c>
      <c r="W29" s="525">
        <v>133</v>
      </c>
      <c r="X29" s="529">
        <v>4.23724358974359</v>
      </c>
      <c r="Y29" s="202">
        <v>70</v>
      </c>
    </row>
    <row r="30" spans="2:25" ht="23.25" customHeight="1">
      <c r="B30" s="741"/>
      <c r="C30" s="478" t="s">
        <v>38</v>
      </c>
      <c r="D30" s="523">
        <v>13</v>
      </c>
      <c r="E30" s="479">
        <v>69</v>
      </c>
      <c r="F30" s="524">
        <v>81</v>
      </c>
      <c r="G30" s="524">
        <v>0</v>
      </c>
      <c r="H30" s="525">
        <v>68</v>
      </c>
      <c r="I30" s="526">
        <v>2.6764102564102568</v>
      </c>
      <c r="J30" s="479">
        <v>69</v>
      </c>
      <c r="K30" s="527">
        <v>30</v>
      </c>
      <c r="L30" s="524">
        <v>0</v>
      </c>
      <c r="M30" s="525">
        <v>69</v>
      </c>
      <c r="N30" s="528">
        <v>2.715769230769231</v>
      </c>
      <c r="O30" s="479">
        <v>69</v>
      </c>
      <c r="P30" s="527">
        <v>123</v>
      </c>
      <c r="Q30" s="524">
        <v>0</v>
      </c>
      <c r="R30" s="525">
        <v>123</v>
      </c>
      <c r="S30" s="529">
        <v>4.841153846153847</v>
      </c>
      <c r="T30" s="479">
        <v>69</v>
      </c>
      <c r="U30" s="527">
        <v>15</v>
      </c>
      <c r="V30" s="524">
        <v>70</v>
      </c>
      <c r="W30" s="525">
        <v>139</v>
      </c>
      <c r="X30" s="529">
        <v>5.470897435897436</v>
      </c>
      <c r="Y30" s="202">
        <v>70</v>
      </c>
    </row>
    <row r="31" spans="1:25" ht="24" customHeight="1" thickBot="1">
      <c r="A31" s="136"/>
      <c r="B31" s="742"/>
      <c r="C31" s="482" t="s">
        <v>39</v>
      </c>
      <c r="D31" s="537">
        <v>281</v>
      </c>
      <c r="E31" s="486">
        <v>106</v>
      </c>
      <c r="F31" s="538">
        <v>77</v>
      </c>
      <c r="G31" s="538">
        <v>175</v>
      </c>
      <c r="H31" s="539">
        <v>0</v>
      </c>
      <c r="I31" s="540">
        <v>0</v>
      </c>
      <c r="J31" s="486">
        <v>106</v>
      </c>
      <c r="K31" s="541">
        <v>41</v>
      </c>
      <c r="L31" s="538">
        <v>69</v>
      </c>
      <c r="M31" s="539">
        <v>0</v>
      </c>
      <c r="N31" s="542">
        <v>0</v>
      </c>
      <c r="O31" s="486">
        <v>106</v>
      </c>
      <c r="P31" s="541">
        <v>127</v>
      </c>
      <c r="Q31" s="538">
        <v>0</v>
      </c>
      <c r="R31" s="539">
        <v>58</v>
      </c>
      <c r="S31" s="543">
        <v>1.0398111111111112</v>
      </c>
      <c r="T31" s="486">
        <v>106</v>
      </c>
      <c r="U31" s="541">
        <v>53</v>
      </c>
      <c r="V31" s="538">
        <v>70</v>
      </c>
      <c r="W31" s="539">
        <v>176</v>
      </c>
      <c r="X31" s="543">
        <v>3.1552888888888893</v>
      </c>
      <c r="Y31" s="208">
        <v>70</v>
      </c>
    </row>
    <row r="32" spans="2:25" ht="24" customHeight="1" thickTop="1">
      <c r="B32" s="740" t="s">
        <v>41</v>
      </c>
      <c r="C32" s="474" t="s">
        <v>40</v>
      </c>
      <c r="D32" s="544">
        <v>23</v>
      </c>
      <c r="E32" s="489">
        <v>103</v>
      </c>
      <c r="F32" s="545">
        <v>127</v>
      </c>
      <c r="G32" s="545">
        <v>0</v>
      </c>
      <c r="H32" s="546">
        <v>104</v>
      </c>
      <c r="I32" s="547">
        <v>2.004888888888889</v>
      </c>
      <c r="J32" s="489">
        <v>103</v>
      </c>
      <c r="K32" s="548">
        <v>94</v>
      </c>
      <c r="L32" s="545">
        <v>0</v>
      </c>
      <c r="M32" s="546">
        <v>103</v>
      </c>
      <c r="N32" s="549">
        <v>1.9856111111111112</v>
      </c>
      <c r="O32" s="489">
        <v>103</v>
      </c>
      <c r="P32" s="548">
        <v>157</v>
      </c>
      <c r="Q32" s="545">
        <v>0</v>
      </c>
      <c r="R32" s="546">
        <v>157</v>
      </c>
      <c r="S32" s="550">
        <v>3.0266111111111114</v>
      </c>
      <c r="T32" s="489">
        <v>103</v>
      </c>
      <c r="U32" s="548">
        <v>71</v>
      </c>
      <c r="V32" s="545">
        <v>25</v>
      </c>
      <c r="W32" s="546">
        <v>128</v>
      </c>
      <c r="X32" s="550">
        <v>2.4675555555555557</v>
      </c>
      <c r="Y32" s="211">
        <v>25</v>
      </c>
    </row>
    <row r="33" spans="2:25" ht="23.25" customHeight="1">
      <c r="B33" s="741"/>
      <c r="C33" s="478" t="s">
        <v>42</v>
      </c>
      <c r="D33" s="523">
        <v>43</v>
      </c>
      <c r="E33" s="479">
        <v>201</v>
      </c>
      <c r="F33" s="524">
        <v>76</v>
      </c>
      <c r="G33" s="524">
        <v>0</v>
      </c>
      <c r="H33" s="525">
        <v>158</v>
      </c>
      <c r="I33" s="526">
        <v>2.832588888888889</v>
      </c>
      <c r="J33" s="479">
        <v>201</v>
      </c>
      <c r="K33" s="527">
        <v>153</v>
      </c>
      <c r="L33" s="524">
        <v>0</v>
      </c>
      <c r="M33" s="525">
        <v>201</v>
      </c>
      <c r="N33" s="528">
        <v>3.6034833333333336</v>
      </c>
      <c r="O33" s="479">
        <v>201</v>
      </c>
      <c r="P33" s="527">
        <v>219</v>
      </c>
      <c r="Q33" s="524">
        <v>0</v>
      </c>
      <c r="R33" s="525">
        <v>219</v>
      </c>
      <c r="S33" s="529">
        <v>3.9261833333333334</v>
      </c>
      <c r="T33" s="479">
        <v>201</v>
      </c>
      <c r="U33" s="527">
        <v>203</v>
      </c>
      <c r="V33" s="524">
        <v>25</v>
      </c>
      <c r="W33" s="525">
        <v>228</v>
      </c>
      <c r="X33" s="529">
        <v>4.087533333333334</v>
      </c>
      <c r="Y33" s="202">
        <v>25</v>
      </c>
    </row>
    <row r="34" spans="2:25" ht="23.25" customHeight="1">
      <c r="B34" s="741"/>
      <c r="C34" s="478" t="s">
        <v>43</v>
      </c>
      <c r="D34" s="523">
        <v>50</v>
      </c>
      <c r="E34" s="479">
        <v>157</v>
      </c>
      <c r="F34" s="524">
        <v>131</v>
      </c>
      <c r="G34" s="524">
        <v>0</v>
      </c>
      <c r="H34" s="525">
        <v>107</v>
      </c>
      <c r="I34" s="526">
        <v>2.0627222222222223</v>
      </c>
      <c r="J34" s="479">
        <v>157</v>
      </c>
      <c r="K34" s="527">
        <v>167</v>
      </c>
      <c r="L34" s="524">
        <v>0</v>
      </c>
      <c r="M34" s="525">
        <v>167</v>
      </c>
      <c r="N34" s="528">
        <v>3.219388888888889</v>
      </c>
      <c r="O34" s="479">
        <v>157</v>
      </c>
      <c r="P34" s="527">
        <v>128</v>
      </c>
      <c r="Q34" s="524">
        <v>0</v>
      </c>
      <c r="R34" s="525">
        <v>157</v>
      </c>
      <c r="S34" s="529">
        <v>3.0266111111111114</v>
      </c>
      <c r="T34" s="479">
        <v>157</v>
      </c>
      <c r="U34" s="527">
        <v>94</v>
      </c>
      <c r="V34" s="524">
        <v>25</v>
      </c>
      <c r="W34" s="525">
        <v>182</v>
      </c>
      <c r="X34" s="529">
        <v>3.5085555555555556</v>
      </c>
      <c r="Y34" s="202">
        <v>25</v>
      </c>
    </row>
    <row r="35" spans="2:25" ht="23.25" customHeight="1">
      <c r="B35" s="741"/>
      <c r="C35" s="478" t="s">
        <v>44</v>
      </c>
      <c r="D35" s="523">
        <v>73</v>
      </c>
      <c r="E35" s="479">
        <v>42</v>
      </c>
      <c r="F35" s="524">
        <v>32</v>
      </c>
      <c r="G35" s="524">
        <v>31</v>
      </c>
      <c r="H35" s="525">
        <v>0</v>
      </c>
      <c r="I35" s="526">
        <v>0</v>
      </c>
      <c r="J35" s="479">
        <v>42</v>
      </c>
      <c r="K35" s="527">
        <v>89</v>
      </c>
      <c r="L35" s="524">
        <v>0</v>
      </c>
      <c r="M35" s="525">
        <v>58</v>
      </c>
      <c r="N35" s="528">
        <v>1.1181111111111113</v>
      </c>
      <c r="O35" s="479">
        <v>42</v>
      </c>
      <c r="P35" s="527">
        <v>42</v>
      </c>
      <c r="Q35" s="524">
        <v>0</v>
      </c>
      <c r="R35" s="525">
        <v>42</v>
      </c>
      <c r="S35" s="529">
        <v>0.8096666666666668</v>
      </c>
      <c r="T35" s="479">
        <v>42</v>
      </c>
      <c r="U35" s="527">
        <v>80</v>
      </c>
      <c r="V35" s="524">
        <v>25</v>
      </c>
      <c r="W35" s="525">
        <v>105</v>
      </c>
      <c r="X35" s="529">
        <v>2.024166666666667</v>
      </c>
      <c r="Y35" s="202">
        <v>25</v>
      </c>
    </row>
    <row r="36" spans="2:25" ht="23.25" customHeight="1">
      <c r="B36" s="741"/>
      <c r="C36" s="478" t="s">
        <v>45</v>
      </c>
      <c r="D36" s="523">
        <v>19</v>
      </c>
      <c r="E36" s="479">
        <v>8</v>
      </c>
      <c r="F36" s="524">
        <v>10</v>
      </c>
      <c r="G36" s="524">
        <v>9</v>
      </c>
      <c r="H36" s="525">
        <v>0</v>
      </c>
      <c r="I36" s="526">
        <v>0</v>
      </c>
      <c r="J36" s="479">
        <v>8</v>
      </c>
      <c r="K36" s="527">
        <v>18</v>
      </c>
      <c r="L36" s="524">
        <v>0</v>
      </c>
      <c r="M36" s="525">
        <v>9</v>
      </c>
      <c r="N36" s="528">
        <v>0.17350000000000002</v>
      </c>
      <c r="O36" s="479">
        <v>8</v>
      </c>
      <c r="P36" s="527">
        <v>28</v>
      </c>
      <c r="Q36" s="524">
        <v>0</v>
      </c>
      <c r="R36" s="525">
        <v>28</v>
      </c>
      <c r="S36" s="529">
        <v>0.5397777777777778</v>
      </c>
      <c r="T36" s="479">
        <v>8</v>
      </c>
      <c r="U36" s="527">
        <v>34</v>
      </c>
      <c r="V36" s="524">
        <v>25</v>
      </c>
      <c r="W36" s="525">
        <v>59</v>
      </c>
      <c r="X36" s="529">
        <v>1.137388888888889</v>
      </c>
      <c r="Y36" s="202">
        <v>25</v>
      </c>
    </row>
    <row r="37" spans="2:25" ht="23.25" customHeight="1">
      <c r="B37" s="741"/>
      <c r="C37" s="478" t="s">
        <v>46</v>
      </c>
      <c r="D37" s="523">
        <v>22</v>
      </c>
      <c r="E37" s="479">
        <v>66</v>
      </c>
      <c r="F37" s="524">
        <v>63</v>
      </c>
      <c r="G37" s="524">
        <v>0</v>
      </c>
      <c r="H37" s="525">
        <v>44</v>
      </c>
      <c r="I37" s="526">
        <v>0.8482222222222223</v>
      </c>
      <c r="J37" s="479">
        <v>66</v>
      </c>
      <c r="K37" s="527">
        <v>94</v>
      </c>
      <c r="L37" s="524">
        <v>0</v>
      </c>
      <c r="M37" s="525">
        <v>94</v>
      </c>
      <c r="N37" s="528">
        <v>1.8121111111111112</v>
      </c>
      <c r="O37" s="479">
        <v>66</v>
      </c>
      <c r="P37" s="527">
        <v>71</v>
      </c>
      <c r="Q37" s="524">
        <v>0</v>
      </c>
      <c r="R37" s="525">
        <v>71</v>
      </c>
      <c r="S37" s="529">
        <v>1.3687222222222224</v>
      </c>
      <c r="T37" s="479">
        <v>66</v>
      </c>
      <c r="U37" s="527">
        <v>8</v>
      </c>
      <c r="V37" s="524">
        <v>25</v>
      </c>
      <c r="W37" s="525">
        <v>91</v>
      </c>
      <c r="X37" s="529">
        <v>1.7542777777777778</v>
      </c>
      <c r="Y37" s="202">
        <v>25</v>
      </c>
    </row>
    <row r="38" spans="2:25" ht="23.25" customHeight="1">
      <c r="B38" s="741"/>
      <c r="C38" s="478" t="s">
        <v>47</v>
      </c>
      <c r="D38" s="523">
        <v>143</v>
      </c>
      <c r="E38" s="479">
        <v>69</v>
      </c>
      <c r="F38" s="524">
        <v>91</v>
      </c>
      <c r="G38" s="524">
        <v>52</v>
      </c>
      <c r="H38" s="525">
        <v>0</v>
      </c>
      <c r="I38" s="526">
        <v>0</v>
      </c>
      <c r="J38" s="479">
        <v>69</v>
      </c>
      <c r="K38" s="527">
        <v>62</v>
      </c>
      <c r="L38" s="524">
        <v>0</v>
      </c>
      <c r="M38" s="525">
        <v>17</v>
      </c>
      <c r="N38" s="528">
        <v>0.3047722222222222</v>
      </c>
      <c r="O38" s="479">
        <v>69</v>
      </c>
      <c r="P38" s="527">
        <v>69</v>
      </c>
      <c r="Q38" s="524">
        <v>0</v>
      </c>
      <c r="R38" s="525">
        <v>69</v>
      </c>
      <c r="S38" s="529">
        <v>1.2370166666666667</v>
      </c>
      <c r="T38" s="479">
        <v>69</v>
      </c>
      <c r="U38" s="527">
        <v>74</v>
      </c>
      <c r="V38" s="524">
        <v>25</v>
      </c>
      <c r="W38" s="525">
        <v>99</v>
      </c>
      <c r="X38" s="529">
        <v>1.77485</v>
      </c>
      <c r="Y38" s="202">
        <v>25</v>
      </c>
    </row>
    <row r="39" spans="2:25" ht="23.25" customHeight="1">
      <c r="B39" s="741"/>
      <c r="C39" s="478" t="s">
        <v>48</v>
      </c>
      <c r="D39" s="523">
        <v>85</v>
      </c>
      <c r="E39" s="479">
        <v>109</v>
      </c>
      <c r="F39" s="524">
        <v>81</v>
      </c>
      <c r="G39" s="524">
        <v>0</v>
      </c>
      <c r="H39" s="525">
        <v>24</v>
      </c>
      <c r="I39" s="526">
        <v>0.4302666666666667</v>
      </c>
      <c r="J39" s="479">
        <v>109</v>
      </c>
      <c r="K39" s="527">
        <v>130</v>
      </c>
      <c r="L39" s="524">
        <v>0</v>
      </c>
      <c r="M39" s="525">
        <v>130</v>
      </c>
      <c r="N39" s="528">
        <v>2.330611111111111</v>
      </c>
      <c r="O39" s="479">
        <v>109</v>
      </c>
      <c r="P39" s="527">
        <v>105</v>
      </c>
      <c r="Q39" s="524">
        <v>0</v>
      </c>
      <c r="R39" s="525">
        <v>109</v>
      </c>
      <c r="S39" s="529">
        <v>1.954127777777778</v>
      </c>
      <c r="T39" s="479">
        <v>109</v>
      </c>
      <c r="U39" s="527">
        <v>24</v>
      </c>
      <c r="V39" s="524">
        <v>25</v>
      </c>
      <c r="W39" s="525">
        <v>134</v>
      </c>
      <c r="X39" s="529">
        <v>2.4023222222222222</v>
      </c>
      <c r="Y39" s="202">
        <v>25</v>
      </c>
    </row>
    <row r="40" spans="2:25" ht="23.25" customHeight="1">
      <c r="B40" s="741"/>
      <c r="C40" s="478" t="s">
        <v>49</v>
      </c>
      <c r="D40" s="523">
        <v>124</v>
      </c>
      <c r="E40" s="479">
        <v>36</v>
      </c>
      <c r="F40" s="524">
        <v>13</v>
      </c>
      <c r="G40" s="524">
        <v>88</v>
      </c>
      <c r="H40" s="525">
        <v>0</v>
      </c>
      <c r="I40" s="526">
        <v>0</v>
      </c>
      <c r="J40" s="479">
        <v>36</v>
      </c>
      <c r="K40" s="527">
        <v>50</v>
      </c>
      <c r="L40" s="524">
        <v>38</v>
      </c>
      <c r="M40" s="525">
        <v>0</v>
      </c>
      <c r="N40" s="528">
        <v>0</v>
      </c>
      <c r="O40" s="479">
        <v>36</v>
      </c>
      <c r="P40" s="527">
        <v>29</v>
      </c>
      <c r="Q40" s="524">
        <v>2</v>
      </c>
      <c r="R40" s="525">
        <v>0</v>
      </c>
      <c r="S40" s="529">
        <v>0</v>
      </c>
      <c r="T40" s="479">
        <v>36</v>
      </c>
      <c r="U40" s="527">
        <v>41</v>
      </c>
      <c r="V40" s="524">
        <v>25</v>
      </c>
      <c r="W40" s="525">
        <v>64</v>
      </c>
      <c r="X40" s="529">
        <v>2.038974358974359</v>
      </c>
      <c r="Y40" s="202">
        <v>25</v>
      </c>
    </row>
    <row r="41" spans="2:25" ht="23.25" customHeight="1">
      <c r="B41" s="741"/>
      <c r="C41" s="478" t="s">
        <v>50</v>
      </c>
      <c r="D41" s="523">
        <v>33</v>
      </c>
      <c r="E41" s="479">
        <v>211</v>
      </c>
      <c r="F41" s="524">
        <v>298</v>
      </c>
      <c r="G41" s="524">
        <v>0</v>
      </c>
      <c r="H41" s="525">
        <v>265</v>
      </c>
      <c r="I41" s="526">
        <v>5.108611111111111</v>
      </c>
      <c r="J41" s="479">
        <v>211</v>
      </c>
      <c r="K41" s="527">
        <v>171</v>
      </c>
      <c r="L41" s="524">
        <v>0</v>
      </c>
      <c r="M41" s="525">
        <v>211</v>
      </c>
      <c r="N41" s="528">
        <v>4.067611111111112</v>
      </c>
      <c r="O41" s="479">
        <v>211</v>
      </c>
      <c r="P41" s="527">
        <v>230</v>
      </c>
      <c r="Q41" s="524">
        <v>0</v>
      </c>
      <c r="R41" s="525">
        <v>230</v>
      </c>
      <c r="S41" s="529">
        <v>4.433888888888889</v>
      </c>
      <c r="T41" s="479">
        <v>211</v>
      </c>
      <c r="U41" s="527">
        <v>154</v>
      </c>
      <c r="V41" s="524">
        <v>25</v>
      </c>
      <c r="W41" s="525">
        <v>236</v>
      </c>
      <c r="X41" s="529">
        <v>4.549555555555556</v>
      </c>
      <c r="Y41" s="202">
        <v>25</v>
      </c>
    </row>
    <row r="42" spans="2:25" ht="23.25" customHeight="1">
      <c r="B42" s="741"/>
      <c r="C42" s="478" t="s">
        <v>51</v>
      </c>
      <c r="D42" s="523">
        <v>92</v>
      </c>
      <c r="E42" s="479">
        <v>46</v>
      </c>
      <c r="F42" s="524">
        <v>34</v>
      </c>
      <c r="G42" s="524">
        <v>46</v>
      </c>
      <c r="H42" s="525">
        <v>0</v>
      </c>
      <c r="I42" s="526">
        <v>0</v>
      </c>
      <c r="J42" s="479">
        <v>46</v>
      </c>
      <c r="K42" s="527">
        <v>95</v>
      </c>
      <c r="L42" s="524">
        <v>0</v>
      </c>
      <c r="M42" s="525">
        <v>49</v>
      </c>
      <c r="N42" s="528">
        <v>0.8784611111111111</v>
      </c>
      <c r="O42" s="479">
        <v>46</v>
      </c>
      <c r="P42" s="527">
        <v>10</v>
      </c>
      <c r="Q42" s="524">
        <v>0</v>
      </c>
      <c r="R42" s="525">
        <v>46</v>
      </c>
      <c r="S42" s="529">
        <v>0.8246777777777778</v>
      </c>
      <c r="T42" s="479">
        <v>46</v>
      </c>
      <c r="U42" s="527">
        <v>46</v>
      </c>
      <c r="V42" s="524">
        <v>25</v>
      </c>
      <c r="W42" s="525">
        <v>71</v>
      </c>
      <c r="X42" s="529">
        <v>1.2728722222222222</v>
      </c>
      <c r="Y42" s="202">
        <v>25</v>
      </c>
    </row>
    <row r="43" spans="2:25" ht="23.25" customHeight="1">
      <c r="B43" s="741"/>
      <c r="C43" s="478" t="s">
        <v>52</v>
      </c>
      <c r="D43" s="523">
        <v>51</v>
      </c>
      <c r="E43" s="479">
        <v>26</v>
      </c>
      <c r="F43" s="524">
        <v>30</v>
      </c>
      <c r="G43" s="524">
        <v>21</v>
      </c>
      <c r="H43" s="525">
        <v>0</v>
      </c>
      <c r="I43" s="526">
        <v>0</v>
      </c>
      <c r="J43" s="479">
        <v>26</v>
      </c>
      <c r="K43" s="527">
        <v>61</v>
      </c>
      <c r="L43" s="524">
        <v>0</v>
      </c>
      <c r="M43" s="525">
        <v>40</v>
      </c>
      <c r="N43" s="528">
        <v>0.7711111111111112</v>
      </c>
      <c r="O43" s="479">
        <v>26</v>
      </c>
      <c r="P43" s="527">
        <v>37</v>
      </c>
      <c r="Q43" s="524">
        <v>0</v>
      </c>
      <c r="R43" s="525">
        <v>37</v>
      </c>
      <c r="S43" s="529">
        <v>0.7132777777777778</v>
      </c>
      <c r="T43" s="479">
        <v>26</v>
      </c>
      <c r="U43" s="527">
        <v>55</v>
      </c>
      <c r="V43" s="524">
        <v>25</v>
      </c>
      <c r="W43" s="525">
        <v>80</v>
      </c>
      <c r="X43" s="529">
        <v>1.5422222222222224</v>
      </c>
      <c r="Y43" s="202">
        <v>25</v>
      </c>
    </row>
    <row r="44" spans="2:25" ht="23.25" customHeight="1">
      <c r="B44" s="741"/>
      <c r="C44" s="478" t="s">
        <v>54</v>
      </c>
      <c r="D44" s="523">
        <v>8</v>
      </c>
      <c r="E44" s="479">
        <v>47</v>
      </c>
      <c r="F44" s="524">
        <v>3</v>
      </c>
      <c r="G44" s="524">
        <v>0</v>
      </c>
      <c r="H44" s="525">
        <v>39</v>
      </c>
      <c r="I44" s="526">
        <v>0.6991833333333334</v>
      </c>
      <c r="J44" s="479">
        <v>47</v>
      </c>
      <c r="K44" s="527">
        <v>28</v>
      </c>
      <c r="L44" s="524">
        <v>0</v>
      </c>
      <c r="M44" s="525">
        <v>47</v>
      </c>
      <c r="N44" s="528">
        <v>0.8426055555555556</v>
      </c>
      <c r="O44" s="479">
        <v>47</v>
      </c>
      <c r="P44" s="527">
        <v>70</v>
      </c>
      <c r="Q44" s="524">
        <v>0</v>
      </c>
      <c r="R44" s="525">
        <v>70</v>
      </c>
      <c r="S44" s="529">
        <v>1.2549444444444444</v>
      </c>
      <c r="T44" s="479">
        <v>47</v>
      </c>
      <c r="U44" s="527">
        <v>50</v>
      </c>
      <c r="V44" s="524">
        <v>25</v>
      </c>
      <c r="W44" s="525">
        <v>75</v>
      </c>
      <c r="X44" s="529">
        <v>1.3445833333333335</v>
      </c>
      <c r="Y44" s="202">
        <v>25</v>
      </c>
    </row>
    <row r="45" spans="2:25" ht="23.25" customHeight="1">
      <c r="B45" s="741"/>
      <c r="C45" s="478" t="s">
        <v>55</v>
      </c>
      <c r="D45" s="523">
        <v>4</v>
      </c>
      <c r="E45" s="479">
        <v>19</v>
      </c>
      <c r="F45" s="524">
        <v>20</v>
      </c>
      <c r="G45" s="524">
        <v>0</v>
      </c>
      <c r="H45" s="525">
        <v>16</v>
      </c>
      <c r="I45" s="526">
        <v>0.28684444444444446</v>
      </c>
      <c r="J45" s="479">
        <v>19</v>
      </c>
      <c r="K45" s="527">
        <v>39</v>
      </c>
      <c r="L45" s="524">
        <v>0</v>
      </c>
      <c r="M45" s="525">
        <v>39</v>
      </c>
      <c r="N45" s="528">
        <v>0.6991833333333334</v>
      </c>
      <c r="O45" s="479">
        <v>19</v>
      </c>
      <c r="P45" s="527">
        <v>55</v>
      </c>
      <c r="Q45" s="524">
        <v>0</v>
      </c>
      <c r="R45" s="525">
        <v>55</v>
      </c>
      <c r="S45" s="529">
        <v>0.9860277777777778</v>
      </c>
      <c r="T45" s="479">
        <v>19</v>
      </c>
      <c r="U45" s="527">
        <v>11</v>
      </c>
      <c r="V45" s="524">
        <v>25</v>
      </c>
      <c r="W45" s="525">
        <v>44</v>
      </c>
      <c r="X45" s="529">
        <v>0.7888222222222223</v>
      </c>
      <c r="Y45" s="202">
        <v>25</v>
      </c>
    </row>
    <row r="46" spans="2:25" ht="23.25" customHeight="1">
      <c r="B46" s="741"/>
      <c r="C46" s="478" t="s">
        <v>56</v>
      </c>
      <c r="D46" s="523">
        <v>1</v>
      </c>
      <c r="E46" s="479">
        <v>38</v>
      </c>
      <c r="F46" s="524">
        <v>31</v>
      </c>
      <c r="G46" s="524">
        <v>0</v>
      </c>
      <c r="H46" s="525">
        <v>37</v>
      </c>
      <c r="I46" s="526">
        <v>0.6633277777777778</v>
      </c>
      <c r="J46" s="479">
        <v>38</v>
      </c>
      <c r="K46" s="527">
        <v>49</v>
      </c>
      <c r="L46" s="524">
        <v>0</v>
      </c>
      <c r="M46" s="525">
        <v>49</v>
      </c>
      <c r="N46" s="528">
        <v>0.8784611111111111</v>
      </c>
      <c r="O46" s="479">
        <v>38</v>
      </c>
      <c r="P46" s="527">
        <v>86</v>
      </c>
      <c r="Q46" s="524">
        <v>0</v>
      </c>
      <c r="R46" s="525">
        <v>86</v>
      </c>
      <c r="S46" s="529">
        <v>1.5417888888888889</v>
      </c>
      <c r="T46" s="479">
        <v>38</v>
      </c>
      <c r="U46" s="527">
        <v>38</v>
      </c>
      <c r="V46" s="524">
        <v>25</v>
      </c>
      <c r="W46" s="525">
        <v>63</v>
      </c>
      <c r="X46" s="529">
        <v>1.12945</v>
      </c>
      <c r="Y46" s="202">
        <v>25</v>
      </c>
    </row>
    <row r="47" spans="2:25" ht="23.25" customHeight="1">
      <c r="B47" s="741"/>
      <c r="C47" s="478" t="s">
        <v>57</v>
      </c>
      <c r="D47" s="523">
        <v>6</v>
      </c>
      <c r="E47" s="479">
        <v>28</v>
      </c>
      <c r="F47" s="524">
        <v>29</v>
      </c>
      <c r="G47" s="524">
        <v>0</v>
      </c>
      <c r="H47" s="525">
        <v>23</v>
      </c>
      <c r="I47" s="526">
        <v>0.4123388888888889</v>
      </c>
      <c r="J47" s="479">
        <v>28</v>
      </c>
      <c r="K47" s="527">
        <v>58</v>
      </c>
      <c r="L47" s="524">
        <v>0</v>
      </c>
      <c r="M47" s="525">
        <v>58</v>
      </c>
      <c r="N47" s="528">
        <v>1.0398111111111112</v>
      </c>
      <c r="O47" s="479">
        <v>28</v>
      </c>
      <c r="P47" s="527">
        <v>24</v>
      </c>
      <c r="Q47" s="524">
        <v>0</v>
      </c>
      <c r="R47" s="525">
        <v>28</v>
      </c>
      <c r="S47" s="529">
        <v>0.5019777777777779</v>
      </c>
      <c r="T47" s="479">
        <v>28</v>
      </c>
      <c r="U47" s="527">
        <v>51</v>
      </c>
      <c r="V47" s="524">
        <v>25</v>
      </c>
      <c r="W47" s="525">
        <v>76</v>
      </c>
      <c r="X47" s="529">
        <v>1.3625111111111112</v>
      </c>
      <c r="Y47" s="202">
        <v>25</v>
      </c>
    </row>
    <row r="48" spans="2:25" ht="23.25" customHeight="1">
      <c r="B48" s="741"/>
      <c r="C48" s="478" t="s">
        <v>58</v>
      </c>
      <c r="D48" s="523">
        <v>2</v>
      </c>
      <c r="E48" s="479">
        <v>2</v>
      </c>
      <c r="F48" s="524">
        <v>3</v>
      </c>
      <c r="G48" s="524">
        <v>0</v>
      </c>
      <c r="H48" s="525">
        <v>1</v>
      </c>
      <c r="I48" s="526">
        <v>0.01927777777777778</v>
      </c>
      <c r="J48" s="479">
        <v>2</v>
      </c>
      <c r="K48" s="527">
        <v>5</v>
      </c>
      <c r="L48" s="524">
        <v>0</v>
      </c>
      <c r="M48" s="525">
        <v>5</v>
      </c>
      <c r="N48" s="528">
        <v>0.0963888888888889</v>
      </c>
      <c r="O48" s="479">
        <v>2</v>
      </c>
      <c r="P48" s="527">
        <v>7</v>
      </c>
      <c r="Q48" s="524">
        <v>0</v>
      </c>
      <c r="R48" s="525">
        <v>7</v>
      </c>
      <c r="S48" s="529">
        <v>0.13494444444444445</v>
      </c>
      <c r="T48" s="479">
        <v>2</v>
      </c>
      <c r="U48" s="527">
        <v>8</v>
      </c>
      <c r="V48" s="524">
        <v>25</v>
      </c>
      <c r="W48" s="525">
        <v>33</v>
      </c>
      <c r="X48" s="529">
        <v>0.6361666666666667</v>
      </c>
      <c r="Y48" s="202">
        <v>25</v>
      </c>
    </row>
    <row r="49" spans="2:25" ht="23.25" customHeight="1">
      <c r="B49" s="741"/>
      <c r="C49" s="478" t="s">
        <v>59</v>
      </c>
      <c r="D49" s="523">
        <v>0</v>
      </c>
      <c r="E49" s="479">
        <v>0</v>
      </c>
      <c r="F49" s="524">
        <v>0</v>
      </c>
      <c r="G49" s="524">
        <v>0</v>
      </c>
      <c r="H49" s="525">
        <v>0</v>
      </c>
      <c r="I49" s="526">
        <v>0</v>
      </c>
      <c r="J49" s="479">
        <v>0</v>
      </c>
      <c r="K49" s="527">
        <v>0</v>
      </c>
      <c r="L49" s="524">
        <v>0</v>
      </c>
      <c r="M49" s="525">
        <v>0</v>
      </c>
      <c r="N49" s="528">
        <v>0</v>
      </c>
      <c r="O49" s="479">
        <v>0</v>
      </c>
      <c r="P49" s="527">
        <v>0</v>
      </c>
      <c r="Q49" s="524">
        <v>0</v>
      </c>
      <c r="R49" s="525">
        <v>0</v>
      </c>
      <c r="S49" s="529">
        <v>0</v>
      </c>
      <c r="T49" s="479">
        <v>0</v>
      </c>
      <c r="U49" s="527">
        <v>0</v>
      </c>
      <c r="V49" s="524">
        <v>25</v>
      </c>
      <c r="W49" s="525">
        <v>25</v>
      </c>
      <c r="X49" s="529">
        <v>0.48194444444444445</v>
      </c>
      <c r="Y49" s="202">
        <v>25</v>
      </c>
    </row>
    <row r="50" spans="2:25" ht="23.25" customHeight="1">
      <c r="B50" s="741"/>
      <c r="C50" s="478" t="s">
        <v>60</v>
      </c>
      <c r="D50" s="523">
        <v>8</v>
      </c>
      <c r="E50" s="479">
        <v>0</v>
      </c>
      <c r="F50" s="524">
        <v>0</v>
      </c>
      <c r="G50" s="524">
        <v>8</v>
      </c>
      <c r="H50" s="525">
        <v>0</v>
      </c>
      <c r="I50" s="526">
        <v>0</v>
      </c>
      <c r="J50" s="479">
        <v>0</v>
      </c>
      <c r="K50" s="527">
        <v>0</v>
      </c>
      <c r="L50" s="524">
        <v>8</v>
      </c>
      <c r="M50" s="525">
        <v>0</v>
      </c>
      <c r="N50" s="528">
        <v>0</v>
      </c>
      <c r="O50" s="479">
        <v>0</v>
      </c>
      <c r="P50" s="527">
        <v>0</v>
      </c>
      <c r="Q50" s="524">
        <v>8</v>
      </c>
      <c r="R50" s="525">
        <v>0</v>
      </c>
      <c r="S50" s="529">
        <v>0</v>
      </c>
      <c r="T50" s="479">
        <v>0</v>
      </c>
      <c r="U50" s="527">
        <v>0</v>
      </c>
      <c r="V50" s="524">
        <v>8</v>
      </c>
      <c r="W50" s="525">
        <v>0</v>
      </c>
      <c r="X50" s="529">
        <v>0</v>
      </c>
      <c r="Y50" s="202">
        <v>8</v>
      </c>
    </row>
    <row r="51" spans="2:25" ht="23.25" customHeight="1">
      <c r="B51" s="741"/>
      <c r="C51" s="478" t="s">
        <v>61</v>
      </c>
      <c r="D51" s="523">
        <v>0</v>
      </c>
      <c r="E51" s="479">
        <v>0</v>
      </c>
      <c r="F51" s="524">
        <v>0</v>
      </c>
      <c r="G51" s="524">
        <v>0</v>
      </c>
      <c r="H51" s="525">
        <v>0</v>
      </c>
      <c r="I51" s="526">
        <v>0</v>
      </c>
      <c r="J51" s="479">
        <v>0</v>
      </c>
      <c r="K51" s="527">
        <v>0</v>
      </c>
      <c r="L51" s="524">
        <v>0</v>
      </c>
      <c r="M51" s="525">
        <v>0</v>
      </c>
      <c r="N51" s="528">
        <v>0</v>
      </c>
      <c r="O51" s="479">
        <v>0</v>
      </c>
      <c r="P51" s="527">
        <v>0</v>
      </c>
      <c r="Q51" s="524">
        <v>0</v>
      </c>
      <c r="R51" s="525">
        <v>0</v>
      </c>
      <c r="S51" s="529">
        <v>0</v>
      </c>
      <c r="T51" s="479">
        <v>0</v>
      </c>
      <c r="U51" s="527">
        <v>0</v>
      </c>
      <c r="V51" s="524">
        <v>25</v>
      </c>
      <c r="W51" s="525">
        <v>25</v>
      </c>
      <c r="X51" s="529">
        <v>0.44819444444444445</v>
      </c>
      <c r="Y51" s="202">
        <v>25</v>
      </c>
    </row>
    <row r="52" spans="1:25" ht="24" customHeight="1" thickBot="1">
      <c r="A52" s="136"/>
      <c r="B52" s="742"/>
      <c r="C52" s="482" t="s">
        <v>62</v>
      </c>
      <c r="D52" s="537">
        <v>0</v>
      </c>
      <c r="E52" s="486">
        <v>0</v>
      </c>
      <c r="F52" s="538">
        <v>0</v>
      </c>
      <c r="G52" s="538">
        <v>0</v>
      </c>
      <c r="H52" s="539">
        <v>0</v>
      </c>
      <c r="I52" s="540">
        <v>0</v>
      </c>
      <c r="J52" s="486">
        <v>0</v>
      </c>
      <c r="K52" s="541">
        <v>0</v>
      </c>
      <c r="L52" s="538">
        <v>0</v>
      </c>
      <c r="M52" s="539">
        <v>0</v>
      </c>
      <c r="N52" s="542">
        <v>0</v>
      </c>
      <c r="O52" s="486">
        <v>0</v>
      </c>
      <c r="P52" s="541">
        <v>0</v>
      </c>
      <c r="Q52" s="538">
        <v>0</v>
      </c>
      <c r="R52" s="539">
        <v>0</v>
      </c>
      <c r="S52" s="543">
        <v>0</v>
      </c>
      <c r="T52" s="486">
        <v>0</v>
      </c>
      <c r="U52" s="541">
        <v>0</v>
      </c>
      <c r="V52" s="538">
        <v>25</v>
      </c>
      <c r="W52" s="539">
        <v>25</v>
      </c>
      <c r="X52" s="543">
        <v>0.48194444444444445</v>
      </c>
      <c r="Y52" s="208">
        <v>25</v>
      </c>
    </row>
    <row r="53" spans="3:25" ht="16.5" thickBot="1" thickTop="1">
      <c r="C53" s="140"/>
      <c r="D53" s="136"/>
      <c r="E53" s="212"/>
      <c r="F53" s="212"/>
      <c r="G53" s="136"/>
      <c r="H53" s="136"/>
      <c r="I53" s="136"/>
      <c r="J53" s="212"/>
      <c r="K53" s="212"/>
      <c r="L53" s="136"/>
      <c r="M53" s="136"/>
      <c r="N53" s="136"/>
      <c r="O53" s="212"/>
      <c r="P53" s="212"/>
      <c r="Q53" s="136"/>
      <c r="R53" s="136"/>
      <c r="S53" s="136"/>
      <c r="T53" s="212"/>
      <c r="U53" s="212"/>
      <c r="V53" s="136"/>
      <c r="W53" s="136"/>
      <c r="X53" s="136"/>
      <c r="Y53" s="136"/>
    </row>
    <row r="54" spans="3:25" ht="16.5" customHeight="1" thickBot="1" thickTop="1">
      <c r="C54" s="769" t="s">
        <v>174</v>
      </c>
      <c r="D54" s="769"/>
      <c r="E54" s="770">
        <f>SUM(I7:I52)</f>
        <v>307.9513448717949</v>
      </c>
      <c r="F54" s="770"/>
      <c r="G54" s="770"/>
      <c r="H54" s="770"/>
      <c r="I54" s="770"/>
      <c r="J54" s="770">
        <f>SUM(N7:N52)</f>
        <v>437.26675213675213</v>
      </c>
      <c r="K54" s="770"/>
      <c r="L54" s="770"/>
      <c r="M54" s="770"/>
      <c r="N54" s="770"/>
      <c r="O54" s="770">
        <f>SUM(S7:S52)</f>
        <v>459.0220683760683</v>
      </c>
      <c r="P54" s="770"/>
      <c r="Q54" s="770"/>
      <c r="R54" s="770"/>
      <c r="S54" s="770"/>
      <c r="T54" s="770">
        <f>SUM(X7:X52)</f>
        <v>608.3129833333334</v>
      </c>
      <c r="U54" s="770"/>
      <c r="V54" s="770"/>
      <c r="W54" s="770"/>
      <c r="X54" s="770"/>
      <c r="Y54" s="770">
        <f>SUM(E54:X55)</f>
        <v>1812.5531487179487</v>
      </c>
    </row>
    <row r="55" spans="3:25" ht="16.5" customHeight="1" thickBot="1" thickTop="1">
      <c r="C55" s="769"/>
      <c r="D55" s="769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0"/>
      <c r="Q55" s="770"/>
      <c r="R55" s="770"/>
      <c r="S55" s="770"/>
      <c r="T55" s="770"/>
      <c r="U55" s="770"/>
      <c r="V55" s="770"/>
      <c r="W55" s="770"/>
      <c r="X55" s="770"/>
      <c r="Y55" s="770"/>
    </row>
    <row r="56" spans="3:25" ht="30" customHeight="1" thickBot="1" thickTop="1">
      <c r="C56" s="769" t="s">
        <v>359</v>
      </c>
      <c r="D56" s="769"/>
      <c r="E56" s="770">
        <v>440</v>
      </c>
      <c r="F56" s="770"/>
      <c r="G56" s="770"/>
      <c r="H56" s="770"/>
      <c r="I56" s="770"/>
      <c r="J56" s="770">
        <v>440</v>
      </c>
      <c r="K56" s="770"/>
      <c r="L56" s="770"/>
      <c r="M56" s="770"/>
      <c r="N56" s="770"/>
      <c r="O56" s="770">
        <v>440</v>
      </c>
      <c r="P56" s="770"/>
      <c r="Q56" s="770"/>
      <c r="R56" s="770"/>
      <c r="S56" s="770"/>
      <c r="T56" s="770">
        <v>440</v>
      </c>
      <c r="U56" s="770"/>
      <c r="V56" s="770"/>
      <c r="W56" s="770"/>
      <c r="X56" s="770"/>
      <c r="Y56" s="770">
        <f>SUM(E56:X57)</f>
        <v>1760</v>
      </c>
    </row>
    <row r="57" spans="3:25" ht="30" customHeight="1" thickBot="1" thickTop="1">
      <c r="C57" s="769"/>
      <c r="D57" s="769"/>
      <c r="E57" s="770"/>
      <c r="F57" s="770"/>
      <c r="G57" s="770"/>
      <c r="H57" s="770"/>
      <c r="I57" s="770"/>
      <c r="J57" s="770"/>
      <c r="K57" s="770"/>
      <c r="L57" s="770"/>
      <c r="M57" s="770"/>
      <c r="N57" s="770"/>
      <c r="O57" s="770"/>
      <c r="P57" s="770"/>
      <c r="Q57" s="770"/>
      <c r="R57" s="770"/>
      <c r="S57" s="770"/>
      <c r="T57" s="770"/>
      <c r="U57" s="770"/>
      <c r="V57" s="770"/>
      <c r="W57" s="770"/>
      <c r="X57" s="770"/>
      <c r="Y57" s="770"/>
    </row>
    <row r="58" spans="12:23" ht="16.5" customHeight="1" thickTop="1"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</row>
    <row r="59" spans="2:25" ht="21.75" customHeight="1">
      <c r="B59" s="146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</row>
    <row r="60" spans="2:25" ht="21.75" customHeight="1">
      <c r="B60" s="146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226"/>
    </row>
    <row r="61" spans="2:25" ht="24" thickBot="1">
      <c r="B61" s="2"/>
      <c r="C61" s="737" t="s">
        <v>219</v>
      </c>
      <c r="D61" s="737"/>
      <c r="E61" s="737"/>
      <c r="F61" s="737"/>
      <c r="G61" s="737"/>
      <c r="H61" s="737"/>
      <c r="I61" s="737"/>
      <c r="J61" s="737"/>
      <c r="K61" s="737"/>
      <c r="L61" s="737"/>
      <c r="M61" s="737"/>
      <c r="N61" s="737"/>
      <c r="O61" s="737"/>
      <c r="P61" s="737"/>
      <c r="Q61" s="737"/>
      <c r="R61" s="737"/>
      <c r="S61" s="737"/>
      <c r="T61" s="737"/>
      <c r="U61" s="737"/>
      <c r="V61" s="737"/>
      <c r="W61" s="737"/>
      <c r="X61" s="737"/>
      <c r="Y61" s="737"/>
    </row>
    <row r="62" spans="1:25" s="75" customFormat="1" ht="24.75" thickBot="1" thickTop="1">
      <c r="A62"/>
      <c r="B62" s="183"/>
      <c r="C62" s="461" t="s">
        <v>161</v>
      </c>
      <c r="D62" s="738" t="s">
        <v>146</v>
      </c>
      <c r="E62" s="739"/>
      <c r="F62" s="462"/>
      <c r="G62" s="463"/>
      <c r="H62" s="463"/>
      <c r="I62" s="463"/>
      <c r="J62" s="463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/>
    </row>
    <row r="63" spans="1:25" s="75" customFormat="1" ht="23.25" customHeight="1" thickBot="1" thickTop="1">
      <c r="A63"/>
      <c r="B63" s="195"/>
      <c r="C63" s="159"/>
      <c r="D63" s="160"/>
      <c r="E63" s="160"/>
      <c r="F63" s="160"/>
      <c r="G63" s="160"/>
      <c r="H63" s="160"/>
      <c r="I63" s="160"/>
      <c r="J63" s="160"/>
      <c r="K63" s="196"/>
      <c r="L63" s="183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/>
    </row>
    <row r="64" spans="2:25" ht="24.75" thickBot="1" thickTop="1">
      <c r="B64" s="464"/>
      <c r="C64" s="465"/>
      <c r="D64" s="465"/>
      <c r="E64" s="749" t="s">
        <v>162</v>
      </c>
      <c r="F64" s="738"/>
      <c r="G64" s="738"/>
      <c r="H64" s="738"/>
      <c r="I64" s="738"/>
      <c r="J64" s="749" t="s">
        <v>163</v>
      </c>
      <c r="K64" s="738"/>
      <c r="L64" s="738"/>
      <c r="M64" s="738"/>
      <c r="N64" s="738"/>
      <c r="O64" s="749" t="s">
        <v>164</v>
      </c>
      <c r="P64" s="738"/>
      <c r="Q64" s="738"/>
      <c r="R64" s="738"/>
      <c r="S64" s="739"/>
      <c r="T64" s="738" t="s">
        <v>165</v>
      </c>
      <c r="U64" s="738"/>
      <c r="V64" s="738"/>
      <c r="W64" s="738"/>
      <c r="X64" s="738"/>
      <c r="Y64" s="750" t="s">
        <v>218</v>
      </c>
    </row>
    <row r="65" spans="2:25" ht="162.75" customHeight="1" thickBot="1" thickTop="1">
      <c r="B65" s="466" t="s">
        <v>65</v>
      </c>
      <c r="C65" s="467" t="s">
        <v>167</v>
      </c>
      <c r="D65" s="468" t="s">
        <v>168</v>
      </c>
      <c r="E65" s="468" t="s">
        <v>169</v>
      </c>
      <c r="F65" s="469" t="s">
        <v>170</v>
      </c>
      <c r="G65" s="469" t="s">
        <v>171</v>
      </c>
      <c r="H65" s="469" t="s">
        <v>172</v>
      </c>
      <c r="I65" s="469" t="s">
        <v>173</v>
      </c>
      <c r="J65" s="470" t="s">
        <v>169</v>
      </c>
      <c r="K65" s="469" t="s">
        <v>170</v>
      </c>
      <c r="L65" s="469" t="s">
        <v>171</v>
      </c>
      <c r="M65" s="469" t="s">
        <v>172</v>
      </c>
      <c r="N65" s="471" t="s">
        <v>173</v>
      </c>
      <c r="O65" s="470" t="s">
        <v>169</v>
      </c>
      <c r="P65" s="469" t="s">
        <v>170</v>
      </c>
      <c r="Q65" s="469" t="s">
        <v>171</v>
      </c>
      <c r="R65" s="469" t="s">
        <v>172</v>
      </c>
      <c r="S65" s="472" t="s">
        <v>173</v>
      </c>
      <c r="T65" s="473" t="s">
        <v>169</v>
      </c>
      <c r="U65" s="469" t="s">
        <v>170</v>
      </c>
      <c r="V65" s="469" t="s">
        <v>171</v>
      </c>
      <c r="W65" s="469" t="s">
        <v>172</v>
      </c>
      <c r="X65" s="469" t="s">
        <v>173</v>
      </c>
      <c r="Y65" s="751"/>
    </row>
    <row r="66" spans="2:25" ht="24" thickTop="1">
      <c r="B66" s="747" t="s">
        <v>12</v>
      </c>
      <c r="C66" s="492" t="s">
        <v>11</v>
      </c>
      <c r="D66" s="197">
        <v>462</v>
      </c>
      <c r="E66" s="476">
        <v>1881</v>
      </c>
      <c r="F66" s="476">
        <v>1655</v>
      </c>
      <c r="G66" s="476">
        <v>250</v>
      </c>
      <c r="H66" s="480">
        <v>1669</v>
      </c>
      <c r="I66" s="213">
        <v>65.6901282051282</v>
      </c>
      <c r="J66" s="493">
        <v>1881</v>
      </c>
      <c r="K66" s="477">
        <v>1920</v>
      </c>
      <c r="L66" s="476">
        <v>0</v>
      </c>
      <c r="M66" s="476">
        <v>1670</v>
      </c>
      <c r="N66" s="213">
        <v>65.72948717948718</v>
      </c>
      <c r="O66" s="493">
        <v>1881</v>
      </c>
      <c r="P66" s="477">
        <v>1679</v>
      </c>
      <c r="Q66" s="476">
        <v>0</v>
      </c>
      <c r="R66" s="476">
        <v>1881</v>
      </c>
      <c r="S66" s="214">
        <v>74.03423076923077</v>
      </c>
      <c r="T66" s="477">
        <v>1881</v>
      </c>
      <c r="U66" s="477">
        <v>1235</v>
      </c>
      <c r="V66" s="476">
        <v>250</v>
      </c>
      <c r="W66" s="198">
        <v>2131</v>
      </c>
      <c r="X66" s="214">
        <v>83.87397435897437</v>
      </c>
      <c r="Y66" s="494">
        <v>250</v>
      </c>
    </row>
    <row r="67" spans="2:25" ht="24.75" customHeight="1">
      <c r="B67" s="748"/>
      <c r="C67" s="495" t="s">
        <v>13</v>
      </c>
      <c r="D67" s="200">
        <v>366</v>
      </c>
      <c r="E67" s="480">
        <v>3015</v>
      </c>
      <c r="F67" s="480">
        <v>2476</v>
      </c>
      <c r="G67" s="480">
        <v>250</v>
      </c>
      <c r="H67" s="480">
        <v>2899</v>
      </c>
      <c r="I67" s="215">
        <v>114.10166666666667</v>
      </c>
      <c r="J67" s="496">
        <v>3015</v>
      </c>
      <c r="K67" s="481">
        <v>3030</v>
      </c>
      <c r="L67" s="480">
        <v>0</v>
      </c>
      <c r="M67" s="480">
        <v>2780</v>
      </c>
      <c r="N67" s="215">
        <v>109.41794871794873</v>
      </c>
      <c r="O67" s="496">
        <v>3015</v>
      </c>
      <c r="P67" s="481">
        <v>449</v>
      </c>
      <c r="Q67" s="480">
        <v>0</v>
      </c>
      <c r="R67" s="480">
        <v>3015</v>
      </c>
      <c r="S67" s="216">
        <v>118.6673076923077</v>
      </c>
      <c r="T67" s="481">
        <v>3015</v>
      </c>
      <c r="U67" s="481">
        <v>1093</v>
      </c>
      <c r="V67" s="480">
        <v>250</v>
      </c>
      <c r="W67" s="201">
        <v>3265</v>
      </c>
      <c r="X67" s="216">
        <v>128.5070512820513</v>
      </c>
      <c r="Y67" s="497">
        <v>250</v>
      </c>
    </row>
    <row r="68" spans="2:25" ht="21" customHeight="1">
      <c r="B68" s="748"/>
      <c r="C68" s="495" t="s">
        <v>14</v>
      </c>
      <c r="D68" s="200">
        <v>51</v>
      </c>
      <c r="E68" s="480">
        <v>1175</v>
      </c>
      <c r="F68" s="480">
        <v>684</v>
      </c>
      <c r="G68" s="480">
        <v>250</v>
      </c>
      <c r="H68" s="480">
        <v>1374</v>
      </c>
      <c r="I68" s="215">
        <v>43.774230769230776</v>
      </c>
      <c r="J68" s="496">
        <v>1175</v>
      </c>
      <c r="K68" s="481">
        <v>1111</v>
      </c>
      <c r="L68" s="480">
        <v>0</v>
      </c>
      <c r="M68" s="480">
        <v>925</v>
      </c>
      <c r="N68" s="215">
        <v>29.469551282051285</v>
      </c>
      <c r="O68" s="496">
        <v>1175</v>
      </c>
      <c r="P68" s="481">
        <v>1047</v>
      </c>
      <c r="Q68" s="480">
        <v>0</v>
      </c>
      <c r="R68" s="480">
        <v>1175</v>
      </c>
      <c r="S68" s="216">
        <v>37.434294871794876</v>
      </c>
      <c r="T68" s="481">
        <v>1175</v>
      </c>
      <c r="U68" s="481">
        <v>472</v>
      </c>
      <c r="V68" s="480">
        <v>250</v>
      </c>
      <c r="W68" s="201">
        <v>1425</v>
      </c>
      <c r="X68" s="216">
        <v>45.39903846153847</v>
      </c>
      <c r="Y68" s="497">
        <v>250</v>
      </c>
    </row>
    <row r="69" spans="2:25" ht="24" customHeight="1">
      <c r="B69" s="748"/>
      <c r="C69" s="495" t="s">
        <v>15</v>
      </c>
      <c r="D69" s="200">
        <v>326</v>
      </c>
      <c r="E69" s="480">
        <v>348</v>
      </c>
      <c r="F69" s="480">
        <v>145</v>
      </c>
      <c r="G69" s="480">
        <v>278</v>
      </c>
      <c r="H69" s="480">
        <v>300</v>
      </c>
      <c r="I69" s="215">
        <v>11.807692307692308</v>
      </c>
      <c r="J69" s="496">
        <v>348</v>
      </c>
      <c r="K69" s="481">
        <v>344</v>
      </c>
      <c r="L69" s="480">
        <v>0</v>
      </c>
      <c r="M69" s="480">
        <v>70</v>
      </c>
      <c r="N69" s="215">
        <v>2.7551282051282056</v>
      </c>
      <c r="O69" s="496">
        <v>348</v>
      </c>
      <c r="P69" s="481">
        <v>288</v>
      </c>
      <c r="Q69" s="480">
        <v>0</v>
      </c>
      <c r="R69" s="480">
        <v>348</v>
      </c>
      <c r="S69" s="216">
        <v>13.696923076923078</v>
      </c>
      <c r="T69" s="481">
        <v>348</v>
      </c>
      <c r="U69" s="481">
        <v>381</v>
      </c>
      <c r="V69" s="480">
        <v>250</v>
      </c>
      <c r="W69" s="201">
        <v>631</v>
      </c>
      <c r="X69" s="216">
        <v>24.83551282051282</v>
      </c>
      <c r="Y69" s="497">
        <v>250</v>
      </c>
    </row>
    <row r="70" spans="2:25" ht="23.25" customHeight="1">
      <c r="B70" s="748"/>
      <c r="C70" s="495" t="s">
        <v>16</v>
      </c>
      <c r="D70" s="200">
        <v>22</v>
      </c>
      <c r="E70" s="480">
        <v>432</v>
      </c>
      <c r="F70" s="480">
        <v>384</v>
      </c>
      <c r="G70" s="480">
        <v>250</v>
      </c>
      <c r="H70" s="480">
        <v>660</v>
      </c>
      <c r="I70" s="215">
        <v>25.97692307692308</v>
      </c>
      <c r="J70" s="496">
        <v>432</v>
      </c>
      <c r="K70" s="481">
        <v>239</v>
      </c>
      <c r="L70" s="480">
        <v>0</v>
      </c>
      <c r="M70" s="480">
        <v>182</v>
      </c>
      <c r="N70" s="215">
        <v>7.163333333333334</v>
      </c>
      <c r="O70" s="496">
        <v>432</v>
      </c>
      <c r="P70" s="481">
        <v>109</v>
      </c>
      <c r="Q70" s="480">
        <v>0</v>
      </c>
      <c r="R70" s="480">
        <v>432</v>
      </c>
      <c r="S70" s="216">
        <v>17.003076923076925</v>
      </c>
      <c r="T70" s="481">
        <v>432</v>
      </c>
      <c r="U70" s="481">
        <v>108</v>
      </c>
      <c r="V70" s="480">
        <v>250</v>
      </c>
      <c r="W70" s="201">
        <v>682</v>
      </c>
      <c r="X70" s="216">
        <v>26.842820512820516</v>
      </c>
      <c r="Y70" s="497">
        <v>250</v>
      </c>
    </row>
    <row r="71" spans="2:25" ht="23.25" customHeight="1">
      <c r="B71" s="748"/>
      <c r="C71" s="495" t="s">
        <v>17</v>
      </c>
      <c r="D71" s="200">
        <v>730</v>
      </c>
      <c r="E71" s="480">
        <v>479</v>
      </c>
      <c r="F71" s="480">
        <v>419</v>
      </c>
      <c r="G71" s="480">
        <v>501</v>
      </c>
      <c r="H71" s="480">
        <v>250</v>
      </c>
      <c r="I71" s="215">
        <v>9.839743589743591</v>
      </c>
      <c r="J71" s="496">
        <v>479</v>
      </c>
      <c r="K71" s="481">
        <v>664</v>
      </c>
      <c r="L71" s="480">
        <v>0</v>
      </c>
      <c r="M71" s="480">
        <v>163</v>
      </c>
      <c r="N71" s="215">
        <v>6.415512820512821</v>
      </c>
      <c r="O71" s="496">
        <v>479</v>
      </c>
      <c r="P71" s="481">
        <v>255</v>
      </c>
      <c r="Q71" s="480">
        <v>0</v>
      </c>
      <c r="R71" s="480">
        <v>479</v>
      </c>
      <c r="S71" s="216">
        <v>18.85294871794872</v>
      </c>
      <c r="T71" s="481">
        <v>479</v>
      </c>
      <c r="U71" s="481">
        <v>457</v>
      </c>
      <c r="V71" s="480">
        <v>250</v>
      </c>
      <c r="W71" s="201">
        <v>729</v>
      </c>
      <c r="X71" s="216">
        <v>28.69269230769231</v>
      </c>
      <c r="Y71" s="497">
        <v>250</v>
      </c>
    </row>
    <row r="72" spans="2:25" ht="23.25" customHeight="1">
      <c r="B72" s="748"/>
      <c r="C72" s="495" t="s">
        <v>19</v>
      </c>
      <c r="D72" s="200">
        <v>73</v>
      </c>
      <c r="E72" s="480">
        <v>566</v>
      </c>
      <c r="F72" s="480">
        <v>203</v>
      </c>
      <c r="G72" s="480">
        <v>250</v>
      </c>
      <c r="H72" s="480">
        <v>743</v>
      </c>
      <c r="I72" s="215">
        <v>29.24371794871795</v>
      </c>
      <c r="J72" s="496">
        <v>566</v>
      </c>
      <c r="K72" s="481">
        <v>564</v>
      </c>
      <c r="L72" s="480">
        <v>0</v>
      </c>
      <c r="M72" s="480">
        <v>316</v>
      </c>
      <c r="N72" s="215">
        <v>12.437435897435899</v>
      </c>
      <c r="O72" s="496">
        <v>566</v>
      </c>
      <c r="P72" s="481">
        <v>173</v>
      </c>
      <c r="Q72" s="480">
        <v>0</v>
      </c>
      <c r="R72" s="480">
        <v>566</v>
      </c>
      <c r="S72" s="216">
        <v>22.277179487179488</v>
      </c>
      <c r="T72" s="481">
        <v>566</v>
      </c>
      <c r="U72" s="481">
        <v>345</v>
      </c>
      <c r="V72" s="480">
        <v>250</v>
      </c>
      <c r="W72" s="201">
        <v>816</v>
      </c>
      <c r="X72" s="216">
        <v>32.11692307692308</v>
      </c>
      <c r="Y72" s="497">
        <v>250</v>
      </c>
    </row>
    <row r="73" spans="2:25" ht="23.25" customHeight="1">
      <c r="B73" s="748"/>
      <c r="C73" s="495" t="s">
        <v>20</v>
      </c>
      <c r="D73" s="200">
        <v>688</v>
      </c>
      <c r="E73" s="480">
        <v>1218</v>
      </c>
      <c r="F73" s="480">
        <v>1201</v>
      </c>
      <c r="G73" s="480">
        <v>250</v>
      </c>
      <c r="H73" s="480">
        <v>780</v>
      </c>
      <c r="I73" s="215">
        <v>30.7</v>
      </c>
      <c r="J73" s="496">
        <v>1218</v>
      </c>
      <c r="K73" s="481">
        <v>171</v>
      </c>
      <c r="L73" s="480">
        <v>0</v>
      </c>
      <c r="M73" s="480">
        <v>968</v>
      </c>
      <c r="N73" s="215">
        <v>38.099487179487184</v>
      </c>
      <c r="O73" s="496">
        <v>1218</v>
      </c>
      <c r="P73" s="481">
        <v>1100</v>
      </c>
      <c r="Q73" s="480">
        <v>0</v>
      </c>
      <c r="R73" s="480">
        <v>1218</v>
      </c>
      <c r="S73" s="216">
        <v>47.939230769230775</v>
      </c>
      <c r="T73" s="481">
        <v>1218</v>
      </c>
      <c r="U73" s="481">
        <v>1571</v>
      </c>
      <c r="V73" s="480">
        <v>250</v>
      </c>
      <c r="W73" s="201">
        <v>1821</v>
      </c>
      <c r="X73" s="216">
        <v>71.67269230769232</v>
      </c>
      <c r="Y73" s="497">
        <v>250</v>
      </c>
    </row>
    <row r="74" spans="2:25" ht="23.25" customHeight="1">
      <c r="B74" s="748"/>
      <c r="C74" s="495" t="s">
        <v>21</v>
      </c>
      <c r="D74" s="200">
        <v>28</v>
      </c>
      <c r="E74" s="480">
        <v>381</v>
      </c>
      <c r="F74" s="480">
        <v>214</v>
      </c>
      <c r="G74" s="480">
        <v>250</v>
      </c>
      <c r="H74" s="480">
        <v>603</v>
      </c>
      <c r="I74" s="215">
        <v>19.21096153846154</v>
      </c>
      <c r="J74" s="496">
        <v>381</v>
      </c>
      <c r="K74" s="481">
        <v>193</v>
      </c>
      <c r="L74" s="480">
        <v>0</v>
      </c>
      <c r="M74" s="480">
        <v>131</v>
      </c>
      <c r="N74" s="215">
        <v>4.173525641025641</v>
      </c>
      <c r="O74" s="496">
        <v>381</v>
      </c>
      <c r="P74" s="481">
        <v>101</v>
      </c>
      <c r="Q74" s="480">
        <v>0</v>
      </c>
      <c r="R74" s="480">
        <v>381</v>
      </c>
      <c r="S74" s="216">
        <v>12.138269230769232</v>
      </c>
      <c r="T74" s="481">
        <v>381</v>
      </c>
      <c r="U74" s="481">
        <v>61</v>
      </c>
      <c r="V74" s="480">
        <v>250</v>
      </c>
      <c r="W74" s="201">
        <v>631</v>
      </c>
      <c r="X74" s="216">
        <v>20.103012820512824</v>
      </c>
      <c r="Y74" s="497">
        <v>250</v>
      </c>
    </row>
    <row r="75" spans="2:25" ht="23.25" customHeight="1" thickBot="1">
      <c r="B75" s="748"/>
      <c r="C75" s="498" t="s">
        <v>22</v>
      </c>
      <c r="D75" s="203">
        <v>754</v>
      </c>
      <c r="E75" s="484">
        <v>338</v>
      </c>
      <c r="F75" s="484">
        <v>108</v>
      </c>
      <c r="G75" s="484">
        <v>416</v>
      </c>
      <c r="H75" s="487">
        <v>0</v>
      </c>
      <c r="I75" s="217">
        <v>0</v>
      </c>
      <c r="J75" s="499">
        <v>338</v>
      </c>
      <c r="K75" s="485">
        <v>245</v>
      </c>
      <c r="L75" s="484">
        <v>78</v>
      </c>
      <c r="M75" s="484">
        <v>0</v>
      </c>
      <c r="N75" s="217">
        <v>0</v>
      </c>
      <c r="O75" s="499">
        <v>338</v>
      </c>
      <c r="P75" s="485">
        <v>223</v>
      </c>
      <c r="Q75" s="484">
        <v>0</v>
      </c>
      <c r="R75" s="484">
        <v>260</v>
      </c>
      <c r="S75" s="218">
        <v>8.283333333333335</v>
      </c>
      <c r="T75" s="485">
        <v>338</v>
      </c>
      <c r="U75" s="485">
        <v>141</v>
      </c>
      <c r="V75" s="484">
        <v>250</v>
      </c>
      <c r="W75" s="207">
        <v>588</v>
      </c>
      <c r="X75" s="218">
        <v>18.733076923076926</v>
      </c>
      <c r="Y75" s="500">
        <v>250</v>
      </c>
    </row>
    <row r="76" spans="2:25" ht="23.25" customHeight="1" thickTop="1">
      <c r="B76" s="740" t="s">
        <v>24</v>
      </c>
      <c r="C76" s="492" t="s">
        <v>23</v>
      </c>
      <c r="D76" s="197">
        <v>412</v>
      </c>
      <c r="E76" s="476">
        <v>340</v>
      </c>
      <c r="F76" s="476">
        <v>364</v>
      </c>
      <c r="G76" s="476">
        <v>118</v>
      </c>
      <c r="H76" s="490">
        <v>70</v>
      </c>
      <c r="I76" s="213">
        <v>2.230128205128205</v>
      </c>
      <c r="J76" s="493">
        <v>340</v>
      </c>
      <c r="K76" s="477">
        <v>377</v>
      </c>
      <c r="L76" s="476">
        <v>0</v>
      </c>
      <c r="M76" s="476">
        <v>259</v>
      </c>
      <c r="N76" s="213">
        <v>8.25147435897436</v>
      </c>
      <c r="O76" s="493">
        <v>340</v>
      </c>
      <c r="P76" s="477">
        <v>403</v>
      </c>
      <c r="Q76" s="476">
        <v>0</v>
      </c>
      <c r="R76" s="476">
        <v>403</v>
      </c>
      <c r="S76" s="214">
        <v>12.839166666666667</v>
      </c>
      <c r="T76" s="477">
        <v>340</v>
      </c>
      <c r="U76" s="477">
        <v>55</v>
      </c>
      <c r="V76" s="476">
        <v>70</v>
      </c>
      <c r="W76" s="198">
        <v>410</v>
      </c>
      <c r="X76" s="214">
        <v>13.062179487179488</v>
      </c>
      <c r="Y76" s="494">
        <v>70</v>
      </c>
    </row>
    <row r="77" spans="2:25" ht="23.25" customHeight="1">
      <c r="B77" s="741"/>
      <c r="C77" s="495" t="s">
        <v>25</v>
      </c>
      <c r="D77" s="200">
        <v>24</v>
      </c>
      <c r="E77" s="480">
        <v>202</v>
      </c>
      <c r="F77" s="480">
        <v>240</v>
      </c>
      <c r="G77" s="480">
        <v>70</v>
      </c>
      <c r="H77" s="490">
        <v>286</v>
      </c>
      <c r="I77" s="215">
        <v>11.256666666666668</v>
      </c>
      <c r="J77" s="496">
        <v>202</v>
      </c>
      <c r="K77" s="481">
        <v>232</v>
      </c>
      <c r="L77" s="480">
        <v>0</v>
      </c>
      <c r="M77" s="480">
        <v>162</v>
      </c>
      <c r="N77" s="215">
        <v>6.376153846153847</v>
      </c>
      <c r="O77" s="496">
        <v>202</v>
      </c>
      <c r="P77" s="481">
        <v>23</v>
      </c>
      <c r="Q77" s="480">
        <v>0</v>
      </c>
      <c r="R77" s="480">
        <v>202</v>
      </c>
      <c r="S77" s="216">
        <v>7.950512820512821</v>
      </c>
      <c r="T77" s="481">
        <v>202</v>
      </c>
      <c r="U77" s="481">
        <v>195</v>
      </c>
      <c r="V77" s="480">
        <v>70</v>
      </c>
      <c r="W77" s="201">
        <v>272</v>
      </c>
      <c r="X77" s="216">
        <v>10.705641025641027</v>
      </c>
      <c r="Y77" s="497">
        <v>70</v>
      </c>
    </row>
    <row r="78" spans="2:25" ht="24" customHeight="1">
      <c r="B78" s="741"/>
      <c r="C78" s="495" t="s">
        <v>26</v>
      </c>
      <c r="D78" s="200">
        <v>145</v>
      </c>
      <c r="E78" s="480">
        <v>203</v>
      </c>
      <c r="F78" s="480">
        <v>256</v>
      </c>
      <c r="G78" s="480">
        <v>70</v>
      </c>
      <c r="H78" s="490">
        <v>181</v>
      </c>
      <c r="I78" s="215">
        <v>3.489277777777778</v>
      </c>
      <c r="J78" s="496">
        <v>203</v>
      </c>
      <c r="K78" s="481">
        <v>271</v>
      </c>
      <c r="L78" s="480">
        <v>0</v>
      </c>
      <c r="M78" s="480">
        <v>201</v>
      </c>
      <c r="N78" s="215">
        <v>3.8748333333333336</v>
      </c>
      <c r="O78" s="496">
        <v>203</v>
      </c>
      <c r="P78" s="481">
        <v>92</v>
      </c>
      <c r="Q78" s="480">
        <v>0</v>
      </c>
      <c r="R78" s="480">
        <v>203</v>
      </c>
      <c r="S78" s="216">
        <v>3.913388888888889</v>
      </c>
      <c r="T78" s="481">
        <v>203</v>
      </c>
      <c r="U78" s="481">
        <v>232</v>
      </c>
      <c r="V78" s="480">
        <v>70</v>
      </c>
      <c r="W78" s="201">
        <v>302</v>
      </c>
      <c r="X78" s="216">
        <v>5.821888888888889</v>
      </c>
      <c r="Y78" s="497">
        <v>70</v>
      </c>
    </row>
    <row r="79" spans="2:25" ht="24" customHeight="1">
      <c r="B79" s="741"/>
      <c r="C79" s="495" t="s">
        <v>27</v>
      </c>
      <c r="D79" s="200">
        <v>15</v>
      </c>
      <c r="E79" s="480">
        <v>0</v>
      </c>
      <c r="F79" s="480">
        <v>0</v>
      </c>
      <c r="G79" s="480">
        <v>85</v>
      </c>
      <c r="H79" s="490">
        <v>70</v>
      </c>
      <c r="I79" s="215">
        <v>2.7551282051282056</v>
      </c>
      <c r="J79" s="496">
        <v>0</v>
      </c>
      <c r="K79" s="481">
        <v>0</v>
      </c>
      <c r="L79" s="480">
        <v>85</v>
      </c>
      <c r="M79" s="480">
        <v>0</v>
      </c>
      <c r="N79" s="215">
        <v>0</v>
      </c>
      <c r="O79" s="496">
        <v>0</v>
      </c>
      <c r="P79" s="481">
        <v>0</v>
      </c>
      <c r="Q79" s="480">
        <v>85</v>
      </c>
      <c r="R79" s="480">
        <v>0</v>
      </c>
      <c r="S79" s="216">
        <v>0</v>
      </c>
      <c r="T79" s="481">
        <v>0</v>
      </c>
      <c r="U79" s="481">
        <v>0</v>
      </c>
      <c r="V79" s="480">
        <v>85</v>
      </c>
      <c r="W79" s="201">
        <v>0</v>
      </c>
      <c r="X79" s="216">
        <v>0</v>
      </c>
      <c r="Y79" s="497">
        <v>85</v>
      </c>
    </row>
    <row r="80" spans="2:25" ht="23.25" customHeight="1">
      <c r="B80" s="741"/>
      <c r="C80" s="495" t="s">
        <v>28</v>
      </c>
      <c r="D80" s="200">
        <v>123</v>
      </c>
      <c r="E80" s="480">
        <v>66</v>
      </c>
      <c r="F80" s="480">
        <v>69</v>
      </c>
      <c r="G80" s="480">
        <v>124</v>
      </c>
      <c r="H80" s="480">
        <v>70</v>
      </c>
      <c r="I80" s="215">
        <v>2.7551282051282056</v>
      </c>
      <c r="J80" s="496">
        <v>66</v>
      </c>
      <c r="K80" s="481">
        <v>63</v>
      </c>
      <c r="L80" s="480">
        <v>58</v>
      </c>
      <c r="M80" s="480">
        <v>0</v>
      </c>
      <c r="N80" s="215">
        <v>0</v>
      </c>
      <c r="O80" s="496">
        <v>66</v>
      </c>
      <c r="P80" s="481">
        <v>24</v>
      </c>
      <c r="Q80" s="480">
        <v>0</v>
      </c>
      <c r="R80" s="480">
        <v>8</v>
      </c>
      <c r="S80" s="216">
        <v>0.3148717948717949</v>
      </c>
      <c r="T80" s="481">
        <v>66</v>
      </c>
      <c r="U80" s="481">
        <v>82</v>
      </c>
      <c r="V80" s="480">
        <v>70</v>
      </c>
      <c r="W80" s="201">
        <v>152</v>
      </c>
      <c r="X80" s="216">
        <v>5.982564102564103</v>
      </c>
      <c r="Y80" s="497">
        <v>70</v>
      </c>
    </row>
    <row r="81" spans="2:25" ht="23.25" customHeight="1">
      <c r="B81" s="741"/>
      <c r="C81" s="495" t="s">
        <v>29</v>
      </c>
      <c r="D81" s="200">
        <v>502</v>
      </c>
      <c r="E81" s="480">
        <v>198</v>
      </c>
      <c r="F81" s="480">
        <v>83</v>
      </c>
      <c r="G81" s="480">
        <v>304</v>
      </c>
      <c r="H81" s="480">
        <v>0</v>
      </c>
      <c r="I81" s="215">
        <v>0</v>
      </c>
      <c r="J81" s="496">
        <v>198</v>
      </c>
      <c r="K81" s="481">
        <v>203</v>
      </c>
      <c r="L81" s="480">
        <v>101</v>
      </c>
      <c r="M81" s="480">
        <v>0</v>
      </c>
      <c r="N81" s="215">
        <v>0</v>
      </c>
      <c r="O81" s="496">
        <v>198</v>
      </c>
      <c r="P81" s="481">
        <v>109</v>
      </c>
      <c r="Q81" s="480">
        <v>0</v>
      </c>
      <c r="R81" s="480">
        <v>97</v>
      </c>
      <c r="S81" s="216">
        <v>3.0903205128205133</v>
      </c>
      <c r="T81" s="481">
        <v>198</v>
      </c>
      <c r="U81" s="481">
        <v>204</v>
      </c>
      <c r="V81" s="480">
        <v>70</v>
      </c>
      <c r="W81" s="201">
        <v>274</v>
      </c>
      <c r="X81" s="216">
        <v>8.729358974358975</v>
      </c>
      <c r="Y81" s="497">
        <v>70</v>
      </c>
    </row>
    <row r="82" spans="2:25" ht="23.25" customHeight="1">
      <c r="B82" s="741"/>
      <c r="C82" s="495" t="s">
        <v>30</v>
      </c>
      <c r="D82" s="200">
        <v>0</v>
      </c>
      <c r="E82" s="480">
        <v>199</v>
      </c>
      <c r="F82" s="480">
        <v>109</v>
      </c>
      <c r="G82" s="480">
        <v>70</v>
      </c>
      <c r="H82" s="480">
        <v>269</v>
      </c>
      <c r="I82" s="215">
        <v>8.570064102564103</v>
      </c>
      <c r="J82" s="496">
        <v>199</v>
      </c>
      <c r="K82" s="481">
        <v>172</v>
      </c>
      <c r="L82" s="480">
        <v>0</v>
      </c>
      <c r="M82" s="480">
        <v>129</v>
      </c>
      <c r="N82" s="215">
        <v>4.109807692307693</v>
      </c>
      <c r="O82" s="496">
        <v>199</v>
      </c>
      <c r="P82" s="481">
        <v>290</v>
      </c>
      <c r="Q82" s="480">
        <v>0</v>
      </c>
      <c r="R82" s="480">
        <v>290</v>
      </c>
      <c r="S82" s="216">
        <v>9.239102564102565</v>
      </c>
      <c r="T82" s="481">
        <v>199</v>
      </c>
      <c r="U82" s="481">
        <v>262</v>
      </c>
      <c r="V82" s="480">
        <v>70</v>
      </c>
      <c r="W82" s="201">
        <v>332</v>
      </c>
      <c r="X82" s="216">
        <v>10.577179487179489</v>
      </c>
      <c r="Y82" s="497">
        <v>70</v>
      </c>
    </row>
    <row r="83" spans="2:25" ht="23.25" customHeight="1">
      <c r="B83" s="741"/>
      <c r="C83" s="495" t="s">
        <v>31</v>
      </c>
      <c r="D83" s="200">
        <v>15</v>
      </c>
      <c r="E83" s="480">
        <v>148</v>
      </c>
      <c r="F83" s="480">
        <v>122</v>
      </c>
      <c r="G83" s="480">
        <v>70</v>
      </c>
      <c r="H83" s="480">
        <v>203</v>
      </c>
      <c r="I83" s="215">
        <v>3.913388888888889</v>
      </c>
      <c r="J83" s="496">
        <v>148</v>
      </c>
      <c r="K83" s="481">
        <v>70</v>
      </c>
      <c r="L83" s="480">
        <v>0</v>
      </c>
      <c r="M83" s="480">
        <v>78</v>
      </c>
      <c r="N83" s="215">
        <v>1.5036666666666667</v>
      </c>
      <c r="O83" s="496">
        <v>148</v>
      </c>
      <c r="P83" s="481">
        <v>58</v>
      </c>
      <c r="Q83" s="480">
        <v>0</v>
      </c>
      <c r="R83" s="480">
        <v>148</v>
      </c>
      <c r="S83" s="216">
        <v>2.853111111111111</v>
      </c>
      <c r="T83" s="481">
        <v>148</v>
      </c>
      <c r="U83" s="481">
        <v>97</v>
      </c>
      <c r="V83" s="480">
        <v>70</v>
      </c>
      <c r="W83" s="201">
        <v>218</v>
      </c>
      <c r="X83" s="216">
        <v>4.202555555555556</v>
      </c>
      <c r="Y83" s="497">
        <v>70</v>
      </c>
    </row>
    <row r="84" spans="2:25" ht="23.25" customHeight="1">
      <c r="B84" s="741"/>
      <c r="C84" s="495" t="s">
        <v>32</v>
      </c>
      <c r="D84" s="200">
        <v>78</v>
      </c>
      <c r="E84" s="480">
        <v>0</v>
      </c>
      <c r="F84" s="480">
        <v>0</v>
      </c>
      <c r="G84" s="480">
        <v>148</v>
      </c>
      <c r="H84" s="480">
        <v>70</v>
      </c>
      <c r="I84" s="215">
        <v>2.230128205128205</v>
      </c>
      <c r="J84" s="496">
        <v>0</v>
      </c>
      <c r="K84" s="481">
        <v>0</v>
      </c>
      <c r="L84" s="480">
        <v>148</v>
      </c>
      <c r="M84" s="480">
        <v>0</v>
      </c>
      <c r="N84" s="215">
        <v>0</v>
      </c>
      <c r="O84" s="496">
        <v>0</v>
      </c>
      <c r="P84" s="481">
        <v>0</v>
      </c>
      <c r="Q84" s="480">
        <v>148</v>
      </c>
      <c r="R84" s="480">
        <v>0</v>
      </c>
      <c r="S84" s="216">
        <v>0</v>
      </c>
      <c r="T84" s="481">
        <v>0</v>
      </c>
      <c r="U84" s="481">
        <v>0</v>
      </c>
      <c r="V84" s="480">
        <v>148</v>
      </c>
      <c r="W84" s="201">
        <v>0</v>
      </c>
      <c r="X84" s="216">
        <v>0</v>
      </c>
      <c r="Y84" s="497">
        <v>148</v>
      </c>
    </row>
    <row r="85" spans="2:25" ht="23.25" customHeight="1">
      <c r="B85" s="741"/>
      <c r="C85" s="495" t="s">
        <v>34</v>
      </c>
      <c r="D85" s="200">
        <v>61</v>
      </c>
      <c r="E85" s="480">
        <v>89</v>
      </c>
      <c r="F85" s="480">
        <v>97</v>
      </c>
      <c r="G85" s="480">
        <v>84</v>
      </c>
      <c r="H85" s="480">
        <v>120</v>
      </c>
      <c r="I85" s="215">
        <v>4.723076923076923</v>
      </c>
      <c r="J85" s="496">
        <v>89</v>
      </c>
      <c r="K85" s="481">
        <v>35</v>
      </c>
      <c r="L85" s="480">
        <v>0</v>
      </c>
      <c r="M85" s="480">
        <v>5</v>
      </c>
      <c r="N85" s="215">
        <v>0.19679487179487182</v>
      </c>
      <c r="O85" s="496">
        <v>89</v>
      </c>
      <c r="P85" s="481">
        <v>67</v>
      </c>
      <c r="Q85" s="480">
        <v>0</v>
      </c>
      <c r="R85" s="480">
        <v>89</v>
      </c>
      <c r="S85" s="216">
        <v>3.502948717948718</v>
      </c>
      <c r="T85" s="481">
        <v>89</v>
      </c>
      <c r="U85" s="481">
        <v>65</v>
      </c>
      <c r="V85" s="480">
        <v>70</v>
      </c>
      <c r="W85" s="201">
        <v>159</v>
      </c>
      <c r="X85" s="216">
        <v>6.258076923076923</v>
      </c>
      <c r="Y85" s="497">
        <v>70</v>
      </c>
    </row>
    <row r="86" spans="2:25" ht="23.25" customHeight="1">
      <c r="B86" s="741"/>
      <c r="C86" s="495" t="s">
        <v>35</v>
      </c>
      <c r="D86" s="200">
        <v>117</v>
      </c>
      <c r="E86" s="480">
        <v>166</v>
      </c>
      <c r="F86" s="480">
        <v>155</v>
      </c>
      <c r="G86" s="480">
        <v>71</v>
      </c>
      <c r="H86" s="480">
        <v>120</v>
      </c>
      <c r="I86" s="215">
        <v>4.723076923076923</v>
      </c>
      <c r="J86" s="496">
        <v>166</v>
      </c>
      <c r="K86" s="481">
        <v>103</v>
      </c>
      <c r="L86" s="480">
        <v>0</v>
      </c>
      <c r="M86" s="480">
        <v>95</v>
      </c>
      <c r="N86" s="215">
        <v>3.7391025641025646</v>
      </c>
      <c r="O86" s="496">
        <v>166</v>
      </c>
      <c r="P86" s="481">
        <v>118</v>
      </c>
      <c r="Q86" s="480">
        <v>0</v>
      </c>
      <c r="R86" s="480">
        <v>166</v>
      </c>
      <c r="S86" s="216">
        <v>6.5335897435897445</v>
      </c>
      <c r="T86" s="481">
        <v>166</v>
      </c>
      <c r="U86" s="481">
        <v>78</v>
      </c>
      <c r="V86" s="480">
        <v>70</v>
      </c>
      <c r="W86" s="201">
        <v>236</v>
      </c>
      <c r="X86" s="216">
        <v>9.288717948717949</v>
      </c>
      <c r="Y86" s="497">
        <v>70</v>
      </c>
    </row>
    <row r="87" spans="2:25" ht="23.25" customHeight="1">
      <c r="B87" s="741"/>
      <c r="C87" s="495" t="s">
        <v>36</v>
      </c>
      <c r="D87" s="200">
        <v>0</v>
      </c>
      <c r="E87" s="480">
        <v>81</v>
      </c>
      <c r="F87" s="480">
        <v>53</v>
      </c>
      <c r="G87" s="480">
        <v>70</v>
      </c>
      <c r="H87" s="480">
        <v>151</v>
      </c>
      <c r="I87" s="215">
        <v>4.810705128205129</v>
      </c>
      <c r="J87" s="496">
        <v>81</v>
      </c>
      <c r="K87" s="481">
        <v>112</v>
      </c>
      <c r="L87" s="480">
        <v>0</v>
      </c>
      <c r="M87" s="480">
        <v>42</v>
      </c>
      <c r="N87" s="215">
        <v>1.3380769230769232</v>
      </c>
      <c r="O87" s="496">
        <v>81</v>
      </c>
      <c r="P87" s="481">
        <v>69</v>
      </c>
      <c r="Q87" s="480">
        <v>0</v>
      </c>
      <c r="R87" s="480">
        <v>81</v>
      </c>
      <c r="S87" s="216">
        <v>2.5805769230769235</v>
      </c>
      <c r="T87" s="481">
        <v>81</v>
      </c>
      <c r="U87" s="481">
        <v>63</v>
      </c>
      <c r="V87" s="480">
        <v>70</v>
      </c>
      <c r="W87" s="201">
        <v>151</v>
      </c>
      <c r="X87" s="216">
        <v>4.810705128205129</v>
      </c>
      <c r="Y87" s="497">
        <v>70</v>
      </c>
    </row>
    <row r="88" spans="2:25" ht="23.25" customHeight="1">
      <c r="B88" s="741"/>
      <c r="C88" s="495" t="s">
        <v>37</v>
      </c>
      <c r="D88" s="200">
        <v>76</v>
      </c>
      <c r="E88" s="480">
        <v>45</v>
      </c>
      <c r="F88" s="480">
        <v>64</v>
      </c>
      <c r="G88" s="480">
        <v>82</v>
      </c>
      <c r="H88" s="480">
        <v>70</v>
      </c>
      <c r="I88" s="215">
        <v>2.230128205128205</v>
      </c>
      <c r="J88" s="496">
        <v>45</v>
      </c>
      <c r="K88" s="481">
        <v>30</v>
      </c>
      <c r="L88" s="480">
        <v>37</v>
      </c>
      <c r="M88" s="480">
        <v>0</v>
      </c>
      <c r="N88" s="215">
        <v>0</v>
      </c>
      <c r="O88" s="496">
        <v>45</v>
      </c>
      <c r="P88" s="481">
        <v>42</v>
      </c>
      <c r="Q88" s="480">
        <v>0</v>
      </c>
      <c r="R88" s="480">
        <v>8</v>
      </c>
      <c r="S88" s="216">
        <v>0.2548717948717949</v>
      </c>
      <c r="T88" s="481">
        <v>45</v>
      </c>
      <c r="U88" s="481">
        <v>63</v>
      </c>
      <c r="V88" s="480">
        <v>70</v>
      </c>
      <c r="W88" s="201">
        <v>133</v>
      </c>
      <c r="X88" s="216">
        <v>4.23724358974359</v>
      </c>
      <c r="Y88" s="497">
        <v>70</v>
      </c>
    </row>
    <row r="89" spans="2:25" ht="23.25" customHeight="1">
      <c r="B89" s="741"/>
      <c r="C89" s="495" t="s">
        <v>38</v>
      </c>
      <c r="D89" s="200">
        <v>13</v>
      </c>
      <c r="E89" s="480">
        <v>69</v>
      </c>
      <c r="F89" s="480">
        <v>81</v>
      </c>
      <c r="G89" s="480">
        <v>70</v>
      </c>
      <c r="H89" s="480">
        <v>138</v>
      </c>
      <c r="I89" s="215">
        <v>5.431538461538462</v>
      </c>
      <c r="J89" s="496">
        <v>69</v>
      </c>
      <c r="K89" s="481">
        <v>30</v>
      </c>
      <c r="L89" s="480">
        <v>1</v>
      </c>
      <c r="M89" s="480">
        <v>0</v>
      </c>
      <c r="N89" s="215">
        <v>0</v>
      </c>
      <c r="O89" s="496">
        <v>69</v>
      </c>
      <c r="P89" s="481">
        <v>123</v>
      </c>
      <c r="Q89" s="480">
        <v>0</v>
      </c>
      <c r="R89" s="480">
        <v>122</v>
      </c>
      <c r="S89" s="216">
        <v>4.801794871794872</v>
      </c>
      <c r="T89" s="481">
        <v>69</v>
      </c>
      <c r="U89" s="481">
        <v>15</v>
      </c>
      <c r="V89" s="480">
        <v>70</v>
      </c>
      <c r="W89" s="201">
        <v>139</v>
      </c>
      <c r="X89" s="216">
        <v>5.470897435897436</v>
      </c>
      <c r="Y89" s="497">
        <v>70</v>
      </c>
    </row>
    <row r="90" spans="2:25" ht="23.25" customHeight="1" thickBot="1">
      <c r="B90" s="742"/>
      <c r="C90" s="498" t="s">
        <v>39</v>
      </c>
      <c r="D90" s="206">
        <v>281</v>
      </c>
      <c r="E90" s="487">
        <v>106</v>
      </c>
      <c r="F90" s="487">
        <v>77</v>
      </c>
      <c r="G90" s="487">
        <v>245</v>
      </c>
      <c r="H90" s="484">
        <v>70</v>
      </c>
      <c r="I90" s="219">
        <v>1.2549444444444444</v>
      </c>
      <c r="J90" s="501">
        <v>106</v>
      </c>
      <c r="K90" s="488">
        <v>41</v>
      </c>
      <c r="L90" s="487">
        <v>139</v>
      </c>
      <c r="M90" s="487">
        <v>0</v>
      </c>
      <c r="N90" s="219">
        <v>0</v>
      </c>
      <c r="O90" s="501">
        <v>106</v>
      </c>
      <c r="P90" s="488">
        <v>127</v>
      </c>
      <c r="Q90" s="487">
        <v>12</v>
      </c>
      <c r="R90" s="487">
        <v>0</v>
      </c>
      <c r="S90" s="220">
        <v>0</v>
      </c>
      <c r="T90" s="488">
        <v>106</v>
      </c>
      <c r="U90" s="488">
        <v>53</v>
      </c>
      <c r="V90" s="487">
        <v>70</v>
      </c>
      <c r="W90" s="207">
        <v>164</v>
      </c>
      <c r="X90" s="220">
        <v>2.9401555555555556</v>
      </c>
      <c r="Y90" s="502">
        <v>70</v>
      </c>
    </row>
    <row r="91" spans="2:25" ht="23.25" customHeight="1" thickTop="1">
      <c r="B91" s="740" t="s">
        <v>41</v>
      </c>
      <c r="C91" s="492" t="s">
        <v>40</v>
      </c>
      <c r="D91" s="209">
        <v>23</v>
      </c>
      <c r="E91" s="490">
        <v>103</v>
      </c>
      <c r="F91" s="490">
        <v>127</v>
      </c>
      <c r="G91" s="490">
        <v>25</v>
      </c>
      <c r="H91" s="476">
        <v>129</v>
      </c>
      <c r="I91" s="221">
        <v>2.4868333333333337</v>
      </c>
      <c r="J91" s="504">
        <v>103</v>
      </c>
      <c r="K91" s="491">
        <v>94</v>
      </c>
      <c r="L91" s="490">
        <v>0</v>
      </c>
      <c r="M91" s="490">
        <v>78</v>
      </c>
      <c r="N91" s="221">
        <v>1.5036666666666667</v>
      </c>
      <c r="O91" s="504">
        <v>103</v>
      </c>
      <c r="P91" s="491">
        <v>157</v>
      </c>
      <c r="Q91" s="490">
        <v>0</v>
      </c>
      <c r="R91" s="490">
        <v>157</v>
      </c>
      <c r="S91" s="222">
        <v>3.0266111111111114</v>
      </c>
      <c r="T91" s="491">
        <v>103</v>
      </c>
      <c r="U91" s="491">
        <v>71</v>
      </c>
      <c r="V91" s="490">
        <v>25</v>
      </c>
      <c r="W91" s="210">
        <v>128</v>
      </c>
      <c r="X91" s="222">
        <v>2.4675555555555557</v>
      </c>
      <c r="Y91" s="505">
        <v>25</v>
      </c>
    </row>
    <row r="92" spans="2:25" ht="23.25" customHeight="1">
      <c r="B92" s="741"/>
      <c r="C92" s="495" t="s">
        <v>42</v>
      </c>
      <c r="D92" s="200">
        <v>43</v>
      </c>
      <c r="E92" s="480">
        <v>201</v>
      </c>
      <c r="F92" s="480">
        <v>76</v>
      </c>
      <c r="G92" s="480">
        <v>25</v>
      </c>
      <c r="H92" s="480">
        <v>183</v>
      </c>
      <c r="I92" s="215">
        <v>3.2807833333333334</v>
      </c>
      <c r="J92" s="496">
        <v>201</v>
      </c>
      <c r="K92" s="481">
        <v>153</v>
      </c>
      <c r="L92" s="480">
        <v>0</v>
      </c>
      <c r="M92" s="480">
        <v>176</v>
      </c>
      <c r="N92" s="215">
        <v>3.1552888888888893</v>
      </c>
      <c r="O92" s="496">
        <v>201</v>
      </c>
      <c r="P92" s="481">
        <v>219</v>
      </c>
      <c r="Q92" s="480">
        <v>0</v>
      </c>
      <c r="R92" s="480">
        <v>219</v>
      </c>
      <c r="S92" s="216">
        <v>3.9261833333333334</v>
      </c>
      <c r="T92" s="481">
        <v>201</v>
      </c>
      <c r="U92" s="481">
        <v>203</v>
      </c>
      <c r="V92" s="480">
        <v>25</v>
      </c>
      <c r="W92" s="210">
        <v>228</v>
      </c>
      <c r="X92" s="216">
        <v>4.087533333333334</v>
      </c>
      <c r="Y92" s="497">
        <v>25</v>
      </c>
    </row>
    <row r="93" spans="2:25" ht="24" customHeight="1">
      <c r="B93" s="741"/>
      <c r="C93" s="495" t="s">
        <v>43</v>
      </c>
      <c r="D93" s="200">
        <v>50</v>
      </c>
      <c r="E93" s="480">
        <v>157</v>
      </c>
      <c r="F93" s="480">
        <v>131</v>
      </c>
      <c r="G93" s="480">
        <v>25</v>
      </c>
      <c r="H93" s="480">
        <v>132</v>
      </c>
      <c r="I93" s="215">
        <v>2.5446666666666666</v>
      </c>
      <c r="J93" s="496">
        <v>157</v>
      </c>
      <c r="K93" s="481">
        <v>167</v>
      </c>
      <c r="L93" s="480">
        <v>0</v>
      </c>
      <c r="M93" s="480">
        <v>142</v>
      </c>
      <c r="N93" s="215">
        <v>2.737444444444445</v>
      </c>
      <c r="O93" s="496">
        <v>157</v>
      </c>
      <c r="P93" s="481">
        <v>128</v>
      </c>
      <c r="Q93" s="480">
        <v>0</v>
      </c>
      <c r="R93" s="480">
        <v>157</v>
      </c>
      <c r="S93" s="216">
        <v>3.0266111111111114</v>
      </c>
      <c r="T93" s="481">
        <v>157</v>
      </c>
      <c r="U93" s="481">
        <v>94</v>
      </c>
      <c r="V93" s="480">
        <v>25</v>
      </c>
      <c r="W93" s="210">
        <v>182</v>
      </c>
      <c r="X93" s="216">
        <v>3.5085555555555556</v>
      </c>
      <c r="Y93" s="497">
        <v>25</v>
      </c>
    </row>
    <row r="94" spans="2:25" ht="24" customHeight="1">
      <c r="B94" s="741"/>
      <c r="C94" s="495" t="s">
        <v>44</v>
      </c>
      <c r="D94" s="200">
        <v>73</v>
      </c>
      <c r="E94" s="480">
        <v>42</v>
      </c>
      <c r="F94" s="480">
        <v>32</v>
      </c>
      <c r="G94" s="480">
        <v>81</v>
      </c>
      <c r="H94" s="480">
        <v>50</v>
      </c>
      <c r="I94" s="215">
        <v>0.9638888888888889</v>
      </c>
      <c r="J94" s="496">
        <v>42</v>
      </c>
      <c r="K94" s="481">
        <v>89</v>
      </c>
      <c r="L94" s="480">
        <v>0</v>
      </c>
      <c r="M94" s="480">
        <v>8</v>
      </c>
      <c r="N94" s="215">
        <v>0.15422222222222223</v>
      </c>
      <c r="O94" s="496">
        <v>42</v>
      </c>
      <c r="P94" s="481">
        <v>42</v>
      </c>
      <c r="Q94" s="480">
        <v>0</v>
      </c>
      <c r="R94" s="480">
        <v>42</v>
      </c>
      <c r="S94" s="216">
        <v>0.8096666666666668</v>
      </c>
      <c r="T94" s="481">
        <v>42</v>
      </c>
      <c r="U94" s="481">
        <v>80</v>
      </c>
      <c r="V94" s="480">
        <v>25</v>
      </c>
      <c r="W94" s="210">
        <v>105</v>
      </c>
      <c r="X94" s="216">
        <v>2.024166666666667</v>
      </c>
      <c r="Y94" s="497">
        <v>25</v>
      </c>
    </row>
    <row r="95" spans="2:25" ht="23.25" customHeight="1">
      <c r="B95" s="741"/>
      <c r="C95" s="495" t="s">
        <v>45</v>
      </c>
      <c r="D95" s="200">
        <v>19</v>
      </c>
      <c r="E95" s="480">
        <v>8</v>
      </c>
      <c r="F95" s="480">
        <v>10</v>
      </c>
      <c r="G95" s="480">
        <v>59</v>
      </c>
      <c r="H95" s="480">
        <v>50</v>
      </c>
      <c r="I95" s="215">
        <v>0.9638888888888889</v>
      </c>
      <c r="J95" s="496">
        <v>8</v>
      </c>
      <c r="K95" s="481">
        <v>18</v>
      </c>
      <c r="L95" s="480">
        <v>41</v>
      </c>
      <c r="M95" s="480">
        <v>0</v>
      </c>
      <c r="N95" s="215">
        <v>0</v>
      </c>
      <c r="O95" s="496">
        <v>8</v>
      </c>
      <c r="P95" s="481">
        <v>28</v>
      </c>
      <c r="Q95" s="480">
        <v>13</v>
      </c>
      <c r="R95" s="480">
        <v>0</v>
      </c>
      <c r="S95" s="216">
        <v>0</v>
      </c>
      <c r="T95" s="481">
        <v>8</v>
      </c>
      <c r="U95" s="481">
        <v>34</v>
      </c>
      <c r="V95" s="480">
        <v>29</v>
      </c>
      <c r="W95" s="210">
        <v>50</v>
      </c>
      <c r="X95" s="216">
        <v>0.9638888888888889</v>
      </c>
      <c r="Y95" s="497">
        <v>29</v>
      </c>
    </row>
    <row r="96" spans="2:25" ht="23.25" customHeight="1">
      <c r="B96" s="741"/>
      <c r="C96" s="495" t="s">
        <v>46</v>
      </c>
      <c r="D96" s="200">
        <v>22</v>
      </c>
      <c r="E96" s="480">
        <v>66</v>
      </c>
      <c r="F96" s="480">
        <v>63</v>
      </c>
      <c r="G96" s="480">
        <v>31</v>
      </c>
      <c r="H96" s="480">
        <v>75</v>
      </c>
      <c r="I96" s="215">
        <v>1.4458333333333335</v>
      </c>
      <c r="J96" s="496">
        <v>66</v>
      </c>
      <c r="K96" s="481">
        <v>94</v>
      </c>
      <c r="L96" s="480">
        <v>0</v>
      </c>
      <c r="M96" s="480">
        <v>63</v>
      </c>
      <c r="N96" s="215">
        <v>1.2145000000000001</v>
      </c>
      <c r="O96" s="496">
        <v>66</v>
      </c>
      <c r="P96" s="481">
        <v>71</v>
      </c>
      <c r="Q96" s="480">
        <v>0</v>
      </c>
      <c r="R96" s="480">
        <v>71</v>
      </c>
      <c r="S96" s="216">
        <v>1.3687222222222224</v>
      </c>
      <c r="T96" s="481">
        <v>66</v>
      </c>
      <c r="U96" s="481">
        <v>8</v>
      </c>
      <c r="V96" s="480">
        <v>25</v>
      </c>
      <c r="W96" s="210">
        <v>91</v>
      </c>
      <c r="X96" s="216">
        <v>1.7542777777777778</v>
      </c>
      <c r="Y96" s="497">
        <v>25</v>
      </c>
    </row>
    <row r="97" spans="2:25" ht="23.25" customHeight="1">
      <c r="B97" s="741"/>
      <c r="C97" s="495" t="s">
        <v>47</v>
      </c>
      <c r="D97" s="200">
        <v>143</v>
      </c>
      <c r="E97" s="480">
        <v>69</v>
      </c>
      <c r="F97" s="480">
        <v>91</v>
      </c>
      <c r="G97" s="480">
        <v>102</v>
      </c>
      <c r="H97" s="480">
        <v>50</v>
      </c>
      <c r="I97" s="215">
        <v>0.8963888888888889</v>
      </c>
      <c r="J97" s="496">
        <v>69</v>
      </c>
      <c r="K97" s="481">
        <v>62</v>
      </c>
      <c r="L97" s="480">
        <v>33</v>
      </c>
      <c r="M97" s="480">
        <v>0</v>
      </c>
      <c r="N97" s="215">
        <v>0</v>
      </c>
      <c r="O97" s="496">
        <v>69</v>
      </c>
      <c r="P97" s="481">
        <v>69</v>
      </c>
      <c r="Q97" s="480">
        <v>0</v>
      </c>
      <c r="R97" s="480">
        <v>36</v>
      </c>
      <c r="S97" s="216">
        <v>0.6454</v>
      </c>
      <c r="T97" s="481">
        <v>69</v>
      </c>
      <c r="U97" s="481">
        <v>74</v>
      </c>
      <c r="V97" s="480">
        <v>25</v>
      </c>
      <c r="W97" s="210">
        <v>99</v>
      </c>
      <c r="X97" s="216">
        <v>1.77485</v>
      </c>
      <c r="Y97" s="497">
        <v>25</v>
      </c>
    </row>
    <row r="98" spans="2:25" ht="23.25" customHeight="1">
      <c r="B98" s="741"/>
      <c r="C98" s="495" t="s">
        <v>48</v>
      </c>
      <c r="D98" s="200">
        <v>85</v>
      </c>
      <c r="E98" s="480">
        <v>109</v>
      </c>
      <c r="F98" s="480">
        <v>81</v>
      </c>
      <c r="G98" s="480">
        <v>51</v>
      </c>
      <c r="H98" s="480">
        <v>75</v>
      </c>
      <c r="I98" s="215">
        <v>1.3445833333333335</v>
      </c>
      <c r="J98" s="496">
        <v>109</v>
      </c>
      <c r="K98" s="481">
        <v>130</v>
      </c>
      <c r="L98" s="480">
        <v>0</v>
      </c>
      <c r="M98" s="480">
        <v>79</v>
      </c>
      <c r="N98" s="215">
        <v>1.4162944444444445</v>
      </c>
      <c r="O98" s="496">
        <v>109</v>
      </c>
      <c r="P98" s="481">
        <v>105</v>
      </c>
      <c r="Q98" s="480">
        <v>0</v>
      </c>
      <c r="R98" s="480">
        <v>109</v>
      </c>
      <c r="S98" s="216">
        <v>1.954127777777778</v>
      </c>
      <c r="T98" s="481">
        <v>109</v>
      </c>
      <c r="U98" s="481">
        <v>24</v>
      </c>
      <c r="V98" s="480">
        <v>25</v>
      </c>
      <c r="W98" s="210">
        <v>134</v>
      </c>
      <c r="X98" s="216">
        <v>2.4023222222222222</v>
      </c>
      <c r="Y98" s="497">
        <v>25</v>
      </c>
    </row>
    <row r="99" spans="2:25" ht="23.25" customHeight="1">
      <c r="B99" s="741"/>
      <c r="C99" s="495" t="s">
        <v>49</v>
      </c>
      <c r="D99" s="200">
        <v>124</v>
      </c>
      <c r="E99" s="480">
        <v>36</v>
      </c>
      <c r="F99" s="480">
        <v>13</v>
      </c>
      <c r="G99" s="480">
        <v>138</v>
      </c>
      <c r="H99" s="480">
        <v>50</v>
      </c>
      <c r="I99" s="215">
        <v>1.592948717948718</v>
      </c>
      <c r="J99" s="496">
        <v>36</v>
      </c>
      <c r="K99" s="481">
        <v>50</v>
      </c>
      <c r="L99" s="480">
        <v>88</v>
      </c>
      <c r="M99" s="480">
        <v>0</v>
      </c>
      <c r="N99" s="215">
        <v>0</v>
      </c>
      <c r="O99" s="496">
        <v>36</v>
      </c>
      <c r="P99" s="481">
        <v>29</v>
      </c>
      <c r="Q99" s="480">
        <v>52</v>
      </c>
      <c r="R99" s="480">
        <v>0</v>
      </c>
      <c r="S99" s="216">
        <v>0</v>
      </c>
      <c r="T99" s="481">
        <v>36</v>
      </c>
      <c r="U99" s="481">
        <v>41</v>
      </c>
      <c r="V99" s="480">
        <v>11</v>
      </c>
      <c r="W99" s="210">
        <v>0</v>
      </c>
      <c r="X99" s="216">
        <v>0</v>
      </c>
      <c r="Y99" s="497">
        <v>11</v>
      </c>
    </row>
    <row r="100" spans="2:25" ht="23.25" customHeight="1">
      <c r="B100" s="741"/>
      <c r="C100" s="495" t="s">
        <v>50</v>
      </c>
      <c r="D100" s="200">
        <v>33</v>
      </c>
      <c r="E100" s="480">
        <v>211</v>
      </c>
      <c r="F100" s="480">
        <v>298</v>
      </c>
      <c r="G100" s="480">
        <v>25</v>
      </c>
      <c r="H100" s="480">
        <v>290</v>
      </c>
      <c r="I100" s="215">
        <v>5.5905555555555555</v>
      </c>
      <c r="J100" s="496">
        <v>211</v>
      </c>
      <c r="K100" s="481">
        <v>171</v>
      </c>
      <c r="L100" s="480">
        <v>0</v>
      </c>
      <c r="M100" s="480">
        <v>186</v>
      </c>
      <c r="N100" s="215">
        <v>3.585666666666667</v>
      </c>
      <c r="O100" s="496">
        <v>211</v>
      </c>
      <c r="P100" s="481">
        <v>230</v>
      </c>
      <c r="Q100" s="480">
        <v>0</v>
      </c>
      <c r="R100" s="480">
        <v>230</v>
      </c>
      <c r="S100" s="216">
        <v>4.433888888888889</v>
      </c>
      <c r="T100" s="481">
        <v>211</v>
      </c>
      <c r="U100" s="481">
        <v>154</v>
      </c>
      <c r="V100" s="480">
        <v>25</v>
      </c>
      <c r="W100" s="210">
        <v>236</v>
      </c>
      <c r="X100" s="216">
        <v>4.549555555555556</v>
      </c>
      <c r="Y100" s="497">
        <v>25</v>
      </c>
    </row>
    <row r="101" spans="2:25" ht="23.25" customHeight="1">
      <c r="B101" s="741"/>
      <c r="C101" s="495" t="s">
        <v>51</v>
      </c>
      <c r="D101" s="200">
        <v>92</v>
      </c>
      <c r="E101" s="480">
        <v>46</v>
      </c>
      <c r="F101" s="480">
        <v>34</v>
      </c>
      <c r="G101" s="480">
        <v>96</v>
      </c>
      <c r="H101" s="480">
        <v>50</v>
      </c>
      <c r="I101" s="215">
        <v>0.8963888888888889</v>
      </c>
      <c r="J101" s="496">
        <v>46</v>
      </c>
      <c r="K101" s="481">
        <v>95</v>
      </c>
      <c r="L101" s="480">
        <v>1</v>
      </c>
      <c r="M101" s="480">
        <v>0</v>
      </c>
      <c r="N101" s="215">
        <v>0</v>
      </c>
      <c r="O101" s="496">
        <v>46</v>
      </c>
      <c r="P101" s="481">
        <v>10</v>
      </c>
      <c r="Q101" s="480">
        <v>0</v>
      </c>
      <c r="R101" s="480">
        <v>45</v>
      </c>
      <c r="S101" s="216">
        <v>0.8067500000000001</v>
      </c>
      <c r="T101" s="481">
        <v>46</v>
      </c>
      <c r="U101" s="481">
        <v>46</v>
      </c>
      <c r="V101" s="480">
        <v>25</v>
      </c>
      <c r="W101" s="210">
        <v>71</v>
      </c>
      <c r="X101" s="216">
        <v>1.2728722222222222</v>
      </c>
      <c r="Y101" s="497">
        <v>25</v>
      </c>
    </row>
    <row r="102" spans="2:25" ht="23.25" customHeight="1">
      <c r="B102" s="741"/>
      <c r="C102" s="495" t="s">
        <v>52</v>
      </c>
      <c r="D102" s="200">
        <v>51</v>
      </c>
      <c r="E102" s="480">
        <v>26</v>
      </c>
      <c r="F102" s="480">
        <v>30</v>
      </c>
      <c r="G102" s="480">
        <v>71</v>
      </c>
      <c r="H102" s="480">
        <v>50</v>
      </c>
      <c r="I102" s="215">
        <v>0.9638888888888889</v>
      </c>
      <c r="J102" s="496">
        <v>26</v>
      </c>
      <c r="K102" s="481">
        <v>61</v>
      </c>
      <c r="L102" s="480">
        <v>10</v>
      </c>
      <c r="M102" s="480">
        <v>0</v>
      </c>
      <c r="N102" s="215">
        <v>0</v>
      </c>
      <c r="O102" s="496">
        <v>26</v>
      </c>
      <c r="P102" s="481">
        <v>37</v>
      </c>
      <c r="Q102" s="480">
        <v>0</v>
      </c>
      <c r="R102" s="480">
        <v>27</v>
      </c>
      <c r="S102" s="216">
        <v>0.5205000000000001</v>
      </c>
      <c r="T102" s="481">
        <v>26</v>
      </c>
      <c r="U102" s="481">
        <v>55</v>
      </c>
      <c r="V102" s="480">
        <v>25</v>
      </c>
      <c r="W102" s="210">
        <v>80</v>
      </c>
      <c r="X102" s="216">
        <v>1.5422222222222224</v>
      </c>
      <c r="Y102" s="497">
        <v>25</v>
      </c>
    </row>
    <row r="103" spans="2:25" ht="23.25" customHeight="1">
      <c r="B103" s="741"/>
      <c r="C103" s="495" t="s">
        <v>54</v>
      </c>
      <c r="D103" s="200">
        <v>8</v>
      </c>
      <c r="E103" s="480">
        <v>47</v>
      </c>
      <c r="F103" s="480">
        <v>3</v>
      </c>
      <c r="G103" s="480">
        <v>36</v>
      </c>
      <c r="H103" s="480">
        <v>75</v>
      </c>
      <c r="I103" s="215">
        <v>1.3445833333333335</v>
      </c>
      <c r="J103" s="496">
        <v>47</v>
      </c>
      <c r="K103" s="481">
        <v>28</v>
      </c>
      <c r="L103" s="480">
        <v>0</v>
      </c>
      <c r="M103" s="480">
        <v>11</v>
      </c>
      <c r="N103" s="215">
        <v>0.19720555555555558</v>
      </c>
      <c r="O103" s="496">
        <v>47</v>
      </c>
      <c r="P103" s="481">
        <v>70</v>
      </c>
      <c r="Q103" s="480">
        <v>0</v>
      </c>
      <c r="R103" s="480">
        <v>70</v>
      </c>
      <c r="S103" s="216">
        <v>1.2549444444444444</v>
      </c>
      <c r="T103" s="481">
        <v>47</v>
      </c>
      <c r="U103" s="481">
        <v>50</v>
      </c>
      <c r="V103" s="480">
        <v>25</v>
      </c>
      <c r="W103" s="210">
        <v>75</v>
      </c>
      <c r="X103" s="216">
        <v>1.3445833333333335</v>
      </c>
      <c r="Y103" s="497">
        <v>25</v>
      </c>
    </row>
    <row r="104" spans="2:25" ht="23.25" customHeight="1">
      <c r="B104" s="741"/>
      <c r="C104" s="495" t="s">
        <v>55</v>
      </c>
      <c r="D104" s="200">
        <v>4</v>
      </c>
      <c r="E104" s="480">
        <v>19</v>
      </c>
      <c r="F104" s="480">
        <v>20</v>
      </c>
      <c r="G104" s="480">
        <v>59</v>
      </c>
      <c r="H104" s="480">
        <v>75</v>
      </c>
      <c r="I104" s="215">
        <v>1.3445833333333335</v>
      </c>
      <c r="J104" s="496">
        <v>19</v>
      </c>
      <c r="K104" s="481">
        <v>39</v>
      </c>
      <c r="L104" s="480">
        <v>20</v>
      </c>
      <c r="M104" s="480">
        <v>0</v>
      </c>
      <c r="N104" s="215">
        <v>0</v>
      </c>
      <c r="O104" s="496">
        <v>19</v>
      </c>
      <c r="P104" s="481">
        <v>55</v>
      </c>
      <c r="Q104" s="480">
        <v>0</v>
      </c>
      <c r="R104" s="480">
        <v>35</v>
      </c>
      <c r="S104" s="216">
        <v>0.6274722222222222</v>
      </c>
      <c r="T104" s="481">
        <v>19</v>
      </c>
      <c r="U104" s="481">
        <v>11</v>
      </c>
      <c r="V104" s="480">
        <v>31</v>
      </c>
      <c r="W104" s="210">
        <v>50</v>
      </c>
      <c r="X104" s="216">
        <v>0.8963888888888889</v>
      </c>
      <c r="Y104" s="497">
        <v>31</v>
      </c>
    </row>
    <row r="105" spans="2:25" ht="23.25" customHeight="1">
      <c r="B105" s="741"/>
      <c r="C105" s="495" t="s">
        <v>56</v>
      </c>
      <c r="D105" s="200">
        <v>1</v>
      </c>
      <c r="E105" s="480">
        <v>38</v>
      </c>
      <c r="F105" s="480">
        <v>31</v>
      </c>
      <c r="G105" s="480">
        <v>38</v>
      </c>
      <c r="H105" s="480">
        <v>75</v>
      </c>
      <c r="I105" s="215">
        <v>1.3445833333333335</v>
      </c>
      <c r="J105" s="496">
        <v>38</v>
      </c>
      <c r="K105" s="481">
        <v>49</v>
      </c>
      <c r="L105" s="480">
        <v>0</v>
      </c>
      <c r="M105" s="480">
        <v>11</v>
      </c>
      <c r="N105" s="215">
        <v>0.19720555555555558</v>
      </c>
      <c r="O105" s="496">
        <v>38</v>
      </c>
      <c r="P105" s="481">
        <v>86</v>
      </c>
      <c r="Q105" s="480">
        <v>0</v>
      </c>
      <c r="R105" s="480">
        <v>86</v>
      </c>
      <c r="S105" s="216">
        <v>1.5417888888888889</v>
      </c>
      <c r="T105" s="481">
        <v>38</v>
      </c>
      <c r="U105" s="481">
        <v>38</v>
      </c>
      <c r="V105" s="480">
        <v>25</v>
      </c>
      <c r="W105" s="210">
        <v>63</v>
      </c>
      <c r="X105" s="216">
        <v>1.12945</v>
      </c>
      <c r="Y105" s="497">
        <v>25</v>
      </c>
    </row>
    <row r="106" spans="2:25" ht="23.25" customHeight="1">
      <c r="B106" s="741"/>
      <c r="C106" s="495" t="s">
        <v>57</v>
      </c>
      <c r="D106" s="200">
        <v>6</v>
      </c>
      <c r="E106" s="480">
        <v>28</v>
      </c>
      <c r="F106" s="480">
        <v>29</v>
      </c>
      <c r="G106" s="480">
        <v>52</v>
      </c>
      <c r="H106" s="480">
        <v>75</v>
      </c>
      <c r="I106" s="215">
        <v>1.3445833333333335</v>
      </c>
      <c r="J106" s="496">
        <v>28</v>
      </c>
      <c r="K106" s="481">
        <v>58</v>
      </c>
      <c r="L106" s="480">
        <v>0</v>
      </c>
      <c r="M106" s="480">
        <v>6</v>
      </c>
      <c r="N106" s="215">
        <v>0.10756666666666667</v>
      </c>
      <c r="O106" s="496">
        <v>28</v>
      </c>
      <c r="P106" s="481">
        <v>24</v>
      </c>
      <c r="Q106" s="480">
        <v>0</v>
      </c>
      <c r="R106" s="480">
        <v>28</v>
      </c>
      <c r="S106" s="216">
        <v>0.5019777777777779</v>
      </c>
      <c r="T106" s="481">
        <v>28</v>
      </c>
      <c r="U106" s="481">
        <v>51</v>
      </c>
      <c r="V106" s="480">
        <v>25</v>
      </c>
      <c r="W106" s="210">
        <v>76</v>
      </c>
      <c r="X106" s="216">
        <v>1.3625111111111112</v>
      </c>
      <c r="Y106" s="497">
        <v>25</v>
      </c>
    </row>
    <row r="107" spans="2:25" ht="23.25" customHeight="1">
      <c r="B107" s="741"/>
      <c r="C107" s="495" t="s">
        <v>58</v>
      </c>
      <c r="D107" s="200">
        <v>2</v>
      </c>
      <c r="E107" s="480">
        <v>2</v>
      </c>
      <c r="F107" s="480">
        <v>3</v>
      </c>
      <c r="G107" s="480">
        <v>49</v>
      </c>
      <c r="H107" s="480">
        <v>50</v>
      </c>
      <c r="I107" s="215">
        <v>0.9638888888888889</v>
      </c>
      <c r="J107" s="496">
        <v>2</v>
      </c>
      <c r="K107" s="481">
        <v>5</v>
      </c>
      <c r="L107" s="480">
        <v>44</v>
      </c>
      <c r="M107" s="480">
        <v>0</v>
      </c>
      <c r="N107" s="215">
        <v>0</v>
      </c>
      <c r="O107" s="496">
        <v>2</v>
      </c>
      <c r="P107" s="481">
        <v>7</v>
      </c>
      <c r="Q107" s="480">
        <v>37</v>
      </c>
      <c r="R107" s="480">
        <v>0</v>
      </c>
      <c r="S107" s="216">
        <v>0</v>
      </c>
      <c r="T107" s="481">
        <v>2</v>
      </c>
      <c r="U107" s="481">
        <v>8</v>
      </c>
      <c r="V107" s="480">
        <v>29</v>
      </c>
      <c r="W107" s="201">
        <v>0</v>
      </c>
      <c r="X107" s="216">
        <v>0</v>
      </c>
      <c r="Y107" s="497">
        <v>29</v>
      </c>
    </row>
    <row r="108" spans="2:25" ht="23.25" customHeight="1">
      <c r="B108" s="741"/>
      <c r="C108" s="495" t="s">
        <v>59</v>
      </c>
      <c r="D108" s="200">
        <v>0</v>
      </c>
      <c r="E108" s="480">
        <v>0</v>
      </c>
      <c r="F108" s="480">
        <v>0</v>
      </c>
      <c r="G108" s="480">
        <v>0</v>
      </c>
      <c r="H108" s="480">
        <v>0</v>
      </c>
      <c r="I108" s="215">
        <v>0</v>
      </c>
      <c r="J108" s="496">
        <v>0</v>
      </c>
      <c r="K108" s="481">
        <v>0</v>
      </c>
      <c r="L108" s="480">
        <v>0</v>
      </c>
      <c r="M108" s="480">
        <v>0</v>
      </c>
      <c r="N108" s="215">
        <v>0</v>
      </c>
      <c r="O108" s="496">
        <v>0</v>
      </c>
      <c r="P108" s="481">
        <v>0</v>
      </c>
      <c r="Q108" s="480">
        <v>0</v>
      </c>
      <c r="R108" s="480">
        <v>0</v>
      </c>
      <c r="S108" s="216">
        <v>0</v>
      </c>
      <c r="T108" s="481">
        <v>0</v>
      </c>
      <c r="U108" s="481">
        <v>0</v>
      </c>
      <c r="V108" s="480">
        <v>0</v>
      </c>
      <c r="W108" s="201">
        <v>0</v>
      </c>
      <c r="X108" s="216">
        <v>0</v>
      </c>
      <c r="Y108" s="497">
        <v>0</v>
      </c>
    </row>
    <row r="109" spans="2:25" ht="23.25" customHeight="1">
      <c r="B109" s="741"/>
      <c r="C109" s="495" t="s">
        <v>60</v>
      </c>
      <c r="D109" s="200">
        <v>8</v>
      </c>
      <c r="E109" s="480">
        <v>0</v>
      </c>
      <c r="F109" s="480">
        <v>0</v>
      </c>
      <c r="G109" s="480">
        <v>8</v>
      </c>
      <c r="H109" s="480">
        <v>0</v>
      </c>
      <c r="I109" s="215">
        <v>0</v>
      </c>
      <c r="J109" s="496">
        <v>0</v>
      </c>
      <c r="K109" s="481">
        <v>0</v>
      </c>
      <c r="L109" s="480">
        <v>8</v>
      </c>
      <c r="M109" s="480">
        <v>0</v>
      </c>
      <c r="N109" s="215">
        <v>0</v>
      </c>
      <c r="O109" s="496">
        <v>0</v>
      </c>
      <c r="P109" s="481">
        <v>0</v>
      </c>
      <c r="Q109" s="480">
        <v>8</v>
      </c>
      <c r="R109" s="480">
        <v>0</v>
      </c>
      <c r="S109" s="216">
        <v>0</v>
      </c>
      <c r="T109" s="481">
        <v>0</v>
      </c>
      <c r="U109" s="481">
        <v>0</v>
      </c>
      <c r="V109" s="480">
        <v>8</v>
      </c>
      <c r="W109" s="201">
        <v>0</v>
      </c>
      <c r="X109" s="216">
        <v>0</v>
      </c>
      <c r="Y109" s="497">
        <v>8</v>
      </c>
    </row>
    <row r="110" spans="2:25" ht="23.25" customHeight="1">
      <c r="B110" s="741"/>
      <c r="C110" s="495" t="s">
        <v>61</v>
      </c>
      <c r="D110" s="200">
        <v>0</v>
      </c>
      <c r="E110" s="480">
        <v>0</v>
      </c>
      <c r="F110" s="480">
        <v>0</v>
      </c>
      <c r="G110" s="480">
        <v>0</v>
      </c>
      <c r="H110" s="480">
        <v>0</v>
      </c>
      <c r="I110" s="215">
        <v>0</v>
      </c>
      <c r="J110" s="496">
        <v>0</v>
      </c>
      <c r="K110" s="481">
        <v>0</v>
      </c>
      <c r="L110" s="480">
        <v>0</v>
      </c>
      <c r="M110" s="480">
        <v>0</v>
      </c>
      <c r="N110" s="215">
        <v>0</v>
      </c>
      <c r="O110" s="496">
        <v>0</v>
      </c>
      <c r="P110" s="481">
        <v>0</v>
      </c>
      <c r="Q110" s="480">
        <v>0</v>
      </c>
      <c r="R110" s="480">
        <v>0</v>
      </c>
      <c r="S110" s="216">
        <v>0</v>
      </c>
      <c r="T110" s="481">
        <v>0</v>
      </c>
      <c r="U110" s="481">
        <v>0</v>
      </c>
      <c r="V110" s="480">
        <v>0</v>
      </c>
      <c r="W110" s="201">
        <v>0</v>
      </c>
      <c r="X110" s="216">
        <v>0</v>
      </c>
      <c r="Y110" s="497">
        <v>0</v>
      </c>
    </row>
    <row r="111" spans="2:25" ht="23.25" customHeight="1" thickBot="1">
      <c r="B111" s="742"/>
      <c r="C111" s="498" t="s">
        <v>62</v>
      </c>
      <c r="D111" s="206">
        <v>0</v>
      </c>
      <c r="E111" s="487">
        <v>0</v>
      </c>
      <c r="F111" s="487">
        <v>0</v>
      </c>
      <c r="G111" s="487">
        <v>0</v>
      </c>
      <c r="H111" s="487">
        <v>0</v>
      </c>
      <c r="I111" s="219">
        <v>0</v>
      </c>
      <c r="J111" s="501">
        <v>0</v>
      </c>
      <c r="K111" s="488">
        <v>0</v>
      </c>
      <c r="L111" s="487">
        <v>0</v>
      </c>
      <c r="M111" s="487">
        <v>0</v>
      </c>
      <c r="N111" s="219">
        <v>0</v>
      </c>
      <c r="O111" s="501">
        <v>0</v>
      </c>
      <c r="P111" s="488">
        <v>0</v>
      </c>
      <c r="Q111" s="487">
        <v>0</v>
      </c>
      <c r="R111" s="487">
        <v>0</v>
      </c>
      <c r="S111" s="220">
        <v>0</v>
      </c>
      <c r="T111" s="488">
        <v>0</v>
      </c>
      <c r="U111" s="488">
        <v>0</v>
      </c>
      <c r="V111" s="487">
        <v>0</v>
      </c>
      <c r="W111" s="207">
        <v>0</v>
      </c>
      <c r="X111" s="220">
        <v>0</v>
      </c>
      <c r="Y111" s="502">
        <v>0</v>
      </c>
    </row>
    <row r="112" spans="5:21" ht="23.25" customHeight="1" thickBot="1" thickTop="1">
      <c r="E112" s="223"/>
      <c r="F112" s="223"/>
      <c r="J112" s="223"/>
      <c r="K112" s="223"/>
      <c r="O112" s="223"/>
      <c r="P112" s="223"/>
      <c r="T112" s="223"/>
      <c r="U112" s="223"/>
    </row>
    <row r="113" spans="3:25" ht="15" customHeight="1" thickBot="1" thickTop="1">
      <c r="C113" s="743" t="s">
        <v>174</v>
      </c>
      <c r="D113" s="743"/>
      <c r="E113" s="744">
        <f>SUM(I66:I111)</f>
        <v>440.03131538461554</v>
      </c>
      <c r="F113" s="744"/>
      <c r="G113" s="744"/>
      <c r="H113" s="744"/>
      <c r="I113" s="744"/>
      <c r="J113" s="744">
        <f>SUM(N66:N111)</f>
        <v>319.3203816239317</v>
      </c>
      <c r="K113" s="744"/>
      <c r="L113" s="744"/>
      <c r="M113" s="744"/>
      <c r="N113" s="744"/>
      <c r="O113" s="744">
        <f>SUM(S66:S111)</f>
        <v>452.6456957264957</v>
      </c>
      <c r="P113" s="744"/>
      <c r="Q113" s="744"/>
      <c r="R113" s="744"/>
      <c r="S113" s="744"/>
      <c r="T113" s="744">
        <f>SUM(X66:X111)-3</f>
        <v>600.9446923076923</v>
      </c>
      <c r="U113" s="744"/>
      <c r="V113" s="744"/>
      <c r="W113" s="744"/>
      <c r="X113" s="744"/>
      <c r="Y113" s="752">
        <f>SUM(E113:X114)</f>
        <v>1812.9420850427352</v>
      </c>
    </row>
    <row r="114" spans="3:25" ht="15" customHeight="1" thickBot="1" thickTop="1">
      <c r="C114" s="743"/>
      <c r="D114" s="743"/>
      <c r="E114" s="744"/>
      <c r="F114" s="744"/>
      <c r="G114" s="744"/>
      <c r="H114" s="744"/>
      <c r="I114" s="744"/>
      <c r="J114" s="744"/>
      <c r="K114" s="744"/>
      <c r="L114" s="744"/>
      <c r="M114" s="744"/>
      <c r="N114" s="744"/>
      <c r="O114" s="744"/>
      <c r="P114" s="744"/>
      <c r="Q114" s="744"/>
      <c r="R114" s="744"/>
      <c r="S114" s="744"/>
      <c r="T114" s="744"/>
      <c r="U114" s="744"/>
      <c r="V114" s="744"/>
      <c r="W114" s="744"/>
      <c r="X114" s="744"/>
      <c r="Y114" s="752"/>
    </row>
    <row r="115" spans="3:25" ht="31.5" customHeight="1" thickBot="1" thickTop="1">
      <c r="C115" s="745" t="s">
        <v>359</v>
      </c>
      <c r="D115" s="745"/>
      <c r="E115" s="746">
        <v>440</v>
      </c>
      <c r="F115" s="746"/>
      <c r="G115" s="746"/>
      <c r="H115" s="746"/>
      <c r="I115" s="746"/>
      <c r="J115" s="746">
        <v>440</v>
      </c>
      <c r="K115" s="746"/>
      <c r="L115" s="746"/>
      <c r="M115" s="746"/>
      <c r="N115" s="746"/>
      <c r="O115" s="746">
        <v>440</v>
      </c>
      <c r="P115" s="746"/>
      <c r="Q115" s="746"/>
      <c r="R115" s="746"/>
      <c r="S115" s="746"/>
      <c r="T115" s="746">
        <v>440</v>
      </c>
      <c r="U115" s="746"/>
      <c r="V115" s="746"/>
      <c r="W115" s="746"/>
      <c r="X115" s="746"/>
      <c r="Y115" s="752">
        <f>SUM(E115:X116)</f>
        <v>1760</v>
      </c>
    </row>
    <row r="116" spans="1:26" ht="31.5" customHeight="1" thickBot="1" thickTop="1">
      <c r="A116" s="75"/>
      <c r="C116" s="745"/>
      <c r="D116" s="745"/>
      <c r="E116" s="746"/>
      <c r="F116" s="746"/>
      <c r="G116" s="746"/>
      <c r="H116" s="746"/>
      <c r="I116" s="746"/>
      <c r="J116" s="746"/>
      <c r="K116" s="746"/>
      <c r="L116" s="746"/>
      <c r="M116" s="746"/>
      <c r="N116" s="746"/>
      <c r="O116" s="746"/>
      <c r="P116" s="746"/>
      <c r="Q116" s="746"/>
      <c r="R116" s="746"/>
      <c r="S116" s="746"/>
      <c r="T116" s="746"/>
      <c r="U116" s="746"/>
      <c r="V116" s="746"/>
      <c r="W116" s="746"/>
      <c r="X116" s="746"/>
      <c r="Y116" s="752"/>
      <c r="Z116" s="75"/>
    </row>
    <row r="117" spans="1:26" ht="16.5" customHeight="1" thickTop="1">
      <c r="A117" s="75"/>
      <c r="Z117" s="75"/>
    </row>
    <row r="118" spans="1:26" ht="16.5" customHeight="1">
      <c r="A118" s="75"/>
      <c r="Z118" s="75"/>
    </row>
    <row r="119" spans="1:26" ht="16.5" customHeight="1">
      <c r="A119" s="75"/>
      <c r="Z119" s="75"/>
    </row>
    <row r="120" spans="1:26" ht="16.5" customHeight="1">
      <c r="A120" s="75"/>
      <c r="Z120" s="75"/>
    </row>
    <row r="121" spans="2:25" ht="24" thickBot="1">
      <c r="B121" s="2"/>
      <c r="C121" s="737" t="s">
        <v>220</v>
      </c>
      <c r="D121" s="737"/>
      <c r="E121" s="737"/>
      <c r="F121" s="737"/>
      <c r="G121" s="737"/>
      <c r="H121" s="737"/>
      <c r="I121" s="737"/>
      <c r="J121" s="737"/>
      <c r="K121" s="737"/>
      <c r="L121" s="737"/>
      <c r="M121" s="737"/>
      <c r="N121" s="737"/>
      <c r="O121" s="737"/>
      <c r="P121" s="737"/>
      <c r="Q121" s="737"/>
      <c r="R121" s="737"/>
      <c r="S121" s="737"/>
      <c r="T121" s="737"/>
      <c r="U121" s="737"/>
      <c r="V121" s="737"/>
      <c r="W121" s="737"/>
      <c r="X121" s="737"/>
      <c r="Y121" s="737"/>
    </row>
    <row r="122" spans="2:25" ht="24.75" thickBot="1" thickTop="1">
      <c r="B122" s="2"/>
      <c r="C122" s="461" t="s">
        <v>161</v>
      </c>
      <c r="D122" s="738" t="s">
        <v>146</v>
      </c>
      <c r="E122" s="739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</row>
    <row r="123" spans="1:25" s="75" customFormat="1" ht="24.75" thickBot="1" thickTop="1">
      <c r="A123"/>
      <c r="B123" s="183"/>
      <c r="E123" s="556"/>
      <c r="F123" s="463"/>
      <c r="G123" s="463"/>
      <c r="H123" s="463"/>
      <c r="I123" s="463"/>
      <c r="J123" s="463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/>
    </row>
    <row r="124" spans="2:25" ht="24.75" thickBot="1" thickTop="1">
      <c r="B124" s="464"/>
      <c r="C124" s="465"/>
      <c r="D124" s="465"/>
      <c r="E124" s="749" t="s">
        <v>162</v>
      </c>
      <c r="F124" s="738"/>
      <c r="G124" s="738"/>
      <c r="H124" s="738"/>
      <c r="I124" s="738"/>
      <c r="J124" s="749" t="s">
        <v>163</v>
      </c>
      <c r="K124" s="738"/>
      <c r="L124" s="738"/>
      <c r="M124" s="738"/>
      <c r="N124" s="738"/>
      <c r="O124" s="749" t="s">
        <v>164</v>
      </c>
      <c r="P124" s="738"/>
      <c r="Q124" s="738"/>
      <c r="R124" s="738"/>
      <c r="S124" s="739"/>
      <c r="T124" s="738" t="s">
        <v>165</v>
      </c>
      <c r="U124" s="738"/>
      <c r="V124" s="738"/>
      <c r="W124" s="738"/>
      <c r="X124" s="738"/>
      <c r="Y124" s="750" t="s">
        <v>218</v>
      </c>
    </row>
    <row r="125" spans="2:25" ht="166.5" customHeight="1" thickBot="1" thickTop="1">
      <c r="B125" s="466" t="s">
        <v>65</v>
      </c>
      <c r="C125" s="467" t="s">
        <v>167</v>
      </c>
      <c r="D125" s="468" t="s">
        <v>168</v>
      </c>
      <c r="E125" s="468" t="s">
        <v>169</v>
      </c>
      <c r="F125" s="469" t="s">
        <v>170</v>
      </c>
      <c r="G125" s="469" t="s">
        <v>171</v>
      </c>
      <c r="H125" s="469" t="s">
        <v>172</v>
      </c>
      <c r="I125" s="469" t="s">
        <v>173</v>
      </c>
      <c r="J125" s="470" t="s">
        <v>169</v>
      </c>
      <c r="K125" s="469" t="s">
        <v>170</v>
      </c>
      <c r="L125" s="469" t="s">
        <v>171</v>
      </c>
      <c r="M125" s="469" t="s">
        <v>172</v>
      </c>
      <c r="N125" s="471" t="s">
        <v>173</v>
      </c>
      <c r="O125" s="470" t="s">
        <v>169</v>
      </c>
      <c r="P125" s="469" t="s">
        <v>170</v>
      </c>
      <c r="Q125" s="469" t="s">
        <v>171</v>
      </c>
      <c r="R125" s="469" t="s">
        <v>172</v>
      </c>
      <c r="S125" s="472" t="s">
        <v>173</v>
      </c>
      <c r="T125" s="473" t="s">
        <v>169</v>
      </c>
      <c r="U125" s="469" t="s">
        <v>170</v>
      </c>
      <c r="V125" s="469" t="s">
        <v>171</v>
      </c>
      <c r="W125" s="469" t="s">
        <v>172</v>
      </c>
      <c r="X125" s="469" t="s">
        <v>173</v>
      </c>
      <c r="Y125" s="751"/>
    </row>
    <row r="126" spans="2:25" ht="24" thickTop="1">
      <c r="B126" s="747" t="s">
        <v>12</v>
      </c>
      <c r="C126" s="492" t="s">
        <v>11</v>
      </c>
      <c r="D126" s="197">
        <v>462</v>
      </c>
      <c r="E126" s="476">
        <v>1881</v>
      </c>
      <c r="F126" s="476">
        <v>1655</v>
      </c>
      <c r="G126" s="476">
        <v>250</v>
      </c>
      <c r="H126" s="476">
        <v>1669</v>
      </c>
      <c r="I126" s="213">
        <v>65.6901282051282</v>
      </c>
      <c r="J126" s="493">
        <v>1881</v>
      </c>
      <c r="K126" s="477">
        <v>1920</v>
      </c>
      <c r="L126" s="476">
        <v>250</v>
      </c>
      <c r="M126" s="476">
        <v>1920</v>
      </c>
      <c r="N126" s="213">
        <v>75.56923076923077</v>
      </c>
      <c r="O126" s="493">
        <v>1881</v>
      </c>
      <c r="P126" s="477">
        <v>1679</v>
      </c>
      <c r="Q126" s="476">
        <v>0</v>
      </c>
      <c r="R126" s="476">
        <v>1631</v>
      </c>
      <c r="S126" s="214">
        <v>64.19448717948718</v>
      </c>
      <c r="T126" s="477">
        <v>1881</v>
      </c>
      <c r="U126" s="477">
        <v>1235</v>
      </c>
      <c r="V126" s="476">
        <v>250</v>
      </c>
      <c r="W126" s="198">
        <v>2131</v>
      </c>
      <c r="X126" s="214">
        <v>83.87397435897437</v>
      </c>
      <c r="Y126" s="494">
        <v>250</v>
      </c>
    </row>
    <row r="127" spans="2:25" ht="24.75" customHeight="1">
      <c r="B127" s="748"/>
      <c r="C127" s="495" t="s">
        <v>13</v>
      </c>
      <c r="D127" s="200">
        <v>366</v>
      </c>
      <c r="E127" s="480">
        <v>3015</v>
      </c>
      <c r="F127" s="480">
        <v>2476</v>
      </c>
      <c r="G127" s="480">
        <v>250</v>
      </c>
      <c r="H127" s="480">
        <v>2899</v>
      </c>
      <c r="I127" s="215">
        <v>114.10166666666667</v>
      </c>
      <c r="J127" s="496">
        <v>3015</v>
      </c>
      <c r="K127" s="481">
        <v>3030</v>
      </c>
      <c r="L127" s="480">
        <v>250</v>
      </c>
      <c r="M127" s="480">
        <v>3030</v>
      </c>
      <c r="N127" s="215">
        <v>119.25769230769232</v>
      </c>
      <c r="O127" s="496">
        <v>3015</v>
      </c>
      <c r="P127" s="481">
        <v>449</v>
      </c>
      <c r="Q127" s="480">
        <v>0</v>
      </c>
      <c r="R127" s="480">
        <v>2765</v>
      </c>
      <c r="S127" s="216">
        <v>108.82756410256411</v>
      </c>
      <c r="T127" s="481">
        <v>3015</v>
      </c>
      <c r="U127" s="481">
        <v>1093</v>
      </c>
      <c r="V127" s="480">
        <v>250</v>
      </c>
      <c r="W127" s="201">
        <v>3265</v>
      </c>
      <c r="X127" s="216">
        <v>128.5070512820513</v>
      </c>
      <c r="Y127" s="497">
        <v>250</v>
      </c>
    </row>
    <row r="128" spans="2:25" ht="23.25" customHeight="1">
      <c r="B128" s="748"/>
      <c r="C128" s="495" t="s">
        <v>14</v>
      </c>
      <c r="D128" s="200">
        <v>51</v>
      </c>
      <c r="E128" s="480">
        <v>1175</v>
      </c>
      <c r="F128" s="480">
        <v>684</v>
      </c>
      <c r="G128" s="480">
        <v>250</v>
      </c>
      <c r="H128" s="480">
        <v>1374</v>
      </c>
      <c r="I128" s="215">
        <v>43.774230769230776</v>
      </c>
      <c r="J128" s="496">
        <v>1175</v>
      </c>
      <c r="K128" s="481">
        <v>1111</v>
      </c>
      <c r="L128" s="480">
        <v>250</v>
      </c>
      <c r="M128" s="480">
        <v>1175</v>
      </c>
      <c r="N128" s="215">
        <v>37.434294871794876</v>
      </c>
      <c r="O128" s="496">
        <v>1175</v>
      </c>
      <c r="P128" s="481">
        <v>1047</v>
      </c>
      <c r="Q128" s="480">
        <v>0</v>
      </c>
      <c r="R128" s="480">
        <v>925</v>
      </c>
      <c r="S128" s="216">
        <v>29.469551282051285</v>
      </c>
      <c r="T128" s="481">
        <v>1175</v>
      </c>
      <c r="U128" s="481">
        <v>472</v>
      </c>
      <c r="V128" s="480">
        <v>250</v>
      </c>
      <c r="W128" s="201">
        <v>1425</v>
      </c>
      <c r="X128" s="216">
        <v>45.39903846153847</v>
      </c>
      <c r="Y128" s="497">
        <v>250</v>
      </c>
    </row>
    <row r="129" spans="2:25" ht="24" customHeight="1">
      <c r="B129" s="748"/>
      <c r="C129" s="495" t="s">
        <v>15</v>
      </c>
      <c r="D129" s="200">
        <v>326</v>
      </c>
      <c r="E129" s="480">
        <v>348</v>
      </c>
      <c r="F129" s="480">
        <v>145</v>
      </c>
      <c r="G129" s="480">
        <v>278</v>
      </c>
      <c r="H129" s="480">
        <v>300</v>
      </c>
      <c r="I129" s="215">
        <v>11.807692307692308</v>
      </c>
      <c r="J129" s="496">
        <v>348</v>
      </c>
      <c r="K129" s="481">
        <v>344</v>
      </c>
      <c r="L129" s="480">
        <v>250</v>
      </c>
      <c r="M129" s="480">
        <v>320</v>
      </c>
      <c r="N129" s="215">
        <v>12.594871794871796</v>
      </c>
      <c r="O129" s="496">
        <v>348</v>
      </c>
      <c r="P129" s="481">
        <v>288</v>
      </c>
      <c r="Q129" s="480">
        <v>0</v>
      </c>
      <c r="R129" s="480">
        <v>98</v>
      </c>
      <c r="S129" s="216">
        <v>3.8571794871794873</v>
      </c>
      <c r="T129" s="481">
        <v>348</v>
      </c>
      <c r="U129" s="481">
        <v>381</v>
      </c>
      <c r="V129" s="480">
        <v>250</v>
      </c>
      <c r="W129" s="201">
        <v>631</v>
      </c>
      <c r="X129" s="216">
        <v>24.83551282051282</v>
      </c>
      <c r="Y129" s="497">
        <v>250</v>
      </c>
    </row>
    <row r="130" spans="2:25" ht="23.25" customHeight="1">
      <c r="B130" s="748"/>
      <c r="C130" s="495" t="s">
        <v>16</v>
      </c>
      <c r="D130" s="200">
        <v>22</v>
      </c>
      <c r="E130" s="480">
        <v>432</v>
      </c>
      <c r="F130" s="480">
        <v>384</v>
      </c>
      <c r="G130" s="480">
        <v>250</v>
      </c>
      <c r="H130" s="480">
        <v>660</v>
      </c>
      <c r="I130" s="215">
        <v>25.97692307692308</v>
      </c>
      <c r="J130" s="496">
        <v>432</v>
      </c>
      <c r="K130" s="481">
        <v>239</v>
      </c>
      <c r="L130" s="480">
        <v>250</v>
      </c>
      <c r="M130" s="480">
        <v>432</v>
      </c>
      <c r="N130" s="215">
        <v>17.003076923076925</v>
      </c>
      <c r="O130" s="496">
        <v>432</v>
      </c>
      <c r="P130" s="481">
        <v>109</v>
      </c>
      <c r="Q130" s="480">
        <v>0</v>
      </c>
      <c r="R130" s="480">
        <v>182</v>
      </c>
      <c r="S130" s="216">
        <v>7.163333333333334</v>
      </c>
      <c r="T130" s="481">
        <v>432</v>
      </c>
      <c r="U130" s="481">
        <v>108</v>
      </c>
      <c r="V130" s="480">
        <v>250</v>
      </c>
      <c r="W130" s="201">
        <v>682</v>
      </c>
      <c r="X130" s="216">
        <v>26.842820512820516</v>
      </c>
      <c r="Y130" s="497">
        <v>250</v>
      </c>
    </row>
    <row r="131" spans="2:25" ht="23.25" customHeight="1">
      <c r="B131" s="748"/>
      <c r="C131" s="495" t="s">
        <v>17</v>
      </c>
      <c r="D131" s="200">
        <v>730</v>
      </c>
      <c r="E131" s="480">
        <v>479</v>
      </c>
      <c r="F131" s="480">
        <v>419</v>
      </c>
      <c r="G131" s="480">
        <v>501</v>
      </c>
      <c r="H131" s="480">
        <v>250</v>
      </c>
      <c r="I131" s="215">
        <v>9.839743589743591</v>
      </c>
      <c r="J131" s="496">
        <v>479</v>
      </c>
      <c r="K131" s="481">
        <v>664</v>
      </c>
      <c r="L131" s="480">
        <v>250</v>
      </c>
      <c r="M131" s="480">
        <v>413</v>
      </c>
      <c r="N131" s="215">
        <v>16.25525641025641</v>
      </c>
      <c r="O131" s="496">
        <v>479</v>
      </c>
      <c r="P131" s="481">
        <v>255</v>
      </c>
      <c r="Q131" s="480">
        <v>0</v>
      </c>
      <c r="R131" s="480">
        <v>229</v>
      </c>
      <c r="S131" s="216">
        <v>9.01320512820513</v>
      </c>
      <c r="T131" s="481">
        <v>479</v>
      </c>
      <c r="U131" s="481">
        <v>457</v>
      </c>
      <c r="V131" s="480">
        <v>250</v>
      </c>
      <c r="W131" s="201">
        <v>729</v>
      </c>
      <c r="X131" s="216">
        <v>28.69269230769231</v>
      </c>
      <c r="Y131" s="497">
        <v>250</v>
      </c>
    </row>
    <row r="132" spans="2:25" ht="23.25" customHeight="1">
      <c r="B132" s="748"/>
      <c r="C132" s="495" t="s">
        <v>19</v>
      </c>
      <c r="D132" s="200">
        <v>73</v>
      </c>
      <c r="E132" s="480">
        <v>566</v>
      </c>
      <c r="F132" s="480">
        <v>203</v>
      </c>
      <c r="G132" s="480">
        <v>250</v>
      </c>
      <c r="H132" s="480">
        <v>743</v>
      </c>
      <c r="I132" s="215">
        <v>29.24371794871795</v>
      </c>
      <c r="J132" s="496">
        <v>566</v>
      </c>
      <c r="K132" s="481">
        <v>564</v>
      </c>
      <c r="L132" s="480">
        <v>250</v>
      </c>
      <c r="M132" s="480">
        <v>566</v>
      </c>
      <c r="N132" s="215">
        <v>22.277179487179488</v>
      </c>
      <c r="O132" s="496">
        <v>566</v>
      </c>
      <c r="P132" s="481">
        <v>173</v>
      </c>
      <c r="Q132" s="480">
        <v>0</v>
      </c>
      <c r="R132" s="480">
        <v>316</v>
      </c>
      <c r="S132" s="216">
        <v>12.437435897435899</v>
      </c>
      <c r="T132" s="481">
        <v>566</v>
      </c>
      <c r="U132" s="481">
        <v>345</v>
      </c>
      <c r="V132" s="480">
        <v>250</v>
      </c>
      <c r="W132" s="201">
        <v>816</v>
      </c>
      <c r="X132" s="216">
        <v>32.11692307692308</v>
      </c>
      <c r="Y132" s="497">
        <v>250</v>
      </c>
    </row>
    <row r="133" spans="2:25" ht="23.25" customHeight="1">
      <c r="B133" s="748"/>
      <c r="C133" s="495" t="s">
        <v>20</v>
      </c>
      <c r="D133" s="200">
        <v>688</v>
      </c>
      <c r="E133" s="480">
        <v>1218</v>
      </c>
      <c r="F133" s="480">
        <v>1201</v>
      </c>
      <c r="G133" s="480">
        <v>250</v>
      </c>
      <c r="H133" s="480">
        <v>780</v>
      </c>
      <c r="I133" s="215">
        <v>30.7</v>
      </c>
      <c r="J133" s="496">
        <v>1218</v>
      </c>
      <c r="K133" s="481">
        <v>171</v>
      </c>
      <c r="L133" s="480">
        <v>250</v>
      </c>
      <c r="M133" s="480">
        <v>1218</v>
      </c>
      <c r="N133" s="215">
        <v>47.939230769230775</v>
      </c>
      <c r="O133" s="496">
        <v>1218</v>
      </c>
      <c r="P133" s="481">
        <v>1100</v>
      </c>
      <c r="Q133" s="480">
        <v>0</v>
      </c>
      <c r="R133" s="480">
        <v>968</v>
      </c>
      <c r="S133" s="216">
        <v>38.099487179487184</v>
      </c>
      <c r="T133" s="481">
        <v>1218</v>
      </c>
      <c r="U133" s="481">
        <v>1571</v>
      </c>
      <c r="V133" s="480">
        <v>250</v>
      </c>
      <c r="W133" s="201">
        <v>1821</v>
      </c>
      <c r="X133" s="216">
        <v>71.67269230769232</v>
      </c>
      <c r="Y133" s="497">
        <v>250</v>
      </c>
    </row>
    <row r="134" spans="2:25" ht="23.25" customHeight="1">
      <c r="B134" s="748"/>
      <c r="C134" s="495" t="s">
        <v>21</v>
      </c>
      <c r="D134" s="200">
        <v>28</v>
      </c>
      <c r="E134" s="480">
        <v>381</v>
      </c>
      <c r="F134" s="480">
        <v>214</v>
      </c>
      <c r="G134" s="480">
        <v>250</v>
      </c>
      <c r="H134" s="480">
        <v>603</v>
      </c>
      <c r="I134" s="215">
        <v>19.21096153846154</v>
      </c>
      <c r="J134" s="496">
        <v>381</v>
      </c>
      <c r="K134" s="481">
        <v>193</v>
      </c>
      <c r="L134" s="480">
        <v>250</v>
      </c>
      <c r="M134" s="480">
        <v>381</v>
      </c>
      <c r="N134" s="215">
        <v>12.138269230769232</v>
      </c>
      <c r="O134" s="496">
        <v>381</v>
      </c>
      <c r="P134" s="481">
        <v>101</v>
      </c>
      <c r="Q134" s="480">
        <v>0</v>
      </c>
      <c r="R134" s="480">
        <v>131</v>
      </c>
      <c r="S134" s="216">
        <v>4.173525641025641</v>
      </c>
      <c r="T134" s="481">
        <v>381</v>
      </c>
      <c r="U134" s="481">
        <v>61</v>
      </c>
      <c r="V134" s="480">
        <v>250</v>
      </c>
      <c r="W134" s="201">
        <v>631</v>
      </c>
      <c r="X134" s="216">
        <v>20.103012820512824</v>
      </c>
      <c r="Y134" s="497">
        <v>250</v>
      </c>
    </row>
    <row r="135" spans="2:25" ht="23.25" customHeight="1" thickBot="1">
      <c r="B135" s="748"/>
      <c r="C135" s="498" t="s">
        <v>22</v>
      </c>
      <c r="D135" s="203">
        <v>754</v>
      </c>
      <c r="E135" s="484">
        <v>338</v>
      </c>
      <c r="F135" s="484">
        <v>108</v>
      </c>
      <c r="G135" s="484">
        <v>416</v>
      </c>
      <c r="H135" s="484">
        <v>0</v>
      </c>
      <c r="I135" s="217">
        <v>0</v>
      </c>
      <c r="J135" s="499">
        <v>338</v>
      </c>
      <c r="K135" s="485">
        <v>245</v>
      </c>
      <c r="L135" s="484">
        <v>328</v>
      </c>
      <c r="M135" s="487">
        <v>250</v>
      </c>
      <c r="N135" s="217">
        <v>7.96474358974359</v>
      </c>
      <c r="O135" s="499">
        <v>338</v>
      </c>
      <c r="P135" s="485">
        <v>223</v>
      </c>
      <c r="Q135" s="484">
        <v>0</v>
      </c>
      <c r="R135" s="484">
        <v>10</v>
      </c>
      <c r="S135" s="218">
        <v>0.3185897435897436</v>
      </c>
      <c r="T135" s="485">
        <v>338</v>
      </c>
      <c r="U135" s="485">
        <v>141</v>
      </c>
      <c r="V135" s="484">
        <v>250</v>
      </c>
      <c r="W135" s="207">
        <v>588</v>
      </c>
      <c r="X135" s="218">
        <v>18.733076923076926</v>
      </c>
      <c r="Y135" s="500">
        <v>250</v>
      </c>
    </row>
    <row r="136" spans="2:25" ht="23.25" customHeight="1" thickTop="1">
      <c r="B136" s="740" t="s">
        <v>24</v>
      </c>
      <c r="C136" s="492" t="s">
        <v>23</v>
      </c>
      <c r="D136" s="197">
        <v>412</v>
      </c>
      <c r="E136" s="476">
        <v>340</v>
      </c>
      <c r="F136" s="476">
        <v>364</v>
      </c>
      <c r="G136" s="476">
        <v>118</v>
      </c>
      <c r="H136" s="476">
        <v>70</v>
      </c>
      <c r="I136" s="213">
        <v>2.230128205128205</v>
      </c>
      <c r="J136" s="493">
        <v>340</v>
      </c>
      <c r="K136" s="477">
        <v>377</v>
      </c>
      <c r="L136" s="476">
        <v>70</v>
      </c>
      <c r="M136" s="490">
        <v>329</v>
      </c>
      <c r="N136" s="213">
        <v>10.481602564102566</v>
      </c>
      <c r="O136" s="493">
        <v>340</v>
      </c>
      <c r="P136" s="477">
        <v>403</v>
      </c>
      <c r="Q136" s="476">
        <v>0</v>
      </c>
      <c r="R136" s="476">
        <v>333</v>
      </c>
      <c r="S136" s="214">
        <v>10.609038461538463</v>
      </c>
      <c r="T136" s="477">
        <v>340</v>
      </c>
      <c r="U136" s="477">
        <v>55</v>
      </c>
      <c r="V136" s="476">
        <v>70</v>
      </c>
      <c r="W136" s="198">
        <v>410</v>
      </c>
      <c r="X136" s="214">
        <v>13.062179487179488</v>
      </c>
      <c r="Y136" s="494">
        <v>70</v>
      </c>
    </row>
    <row r="137" spans="2:25" ht="23.25" customHeight="1">
      <c r="B137" s="741"/>
      <c r="C137" s="495" t="s">
        <v>25</v>
      </c>
      <c r="D137" s="200">
        <v>24</v>
      </c>
      <c r="E137" s="480">
        <v>202</v>
      </c>
      <c r="F137" s="480">
        <v>240</v>
      </c>
      <c r="G137" s="480">
        <v>70</v>
      </c>
      <c r="H137" s="480">
        <v>286</v>
      </c>
      <c r="I137" s="215">
        <v>11.256666666666668</v>
      </c>
      <c r="J137" s="496">
        <v>202</v>
      </c>
      <c r="K137" s="481">
        <v>232</v>
      </c>
      <c r="L137" s="480">
        <v>70</v>
      </c>
      <c r="M137" s="490">
        <v>232</v>
      </c>
      <c r="N137" s="215">
        <v>9.131282051282051</v>
      </c>
      <c r="O137" s="496">
        <v>202</v>
      </c>
      <c r="P137" s="481">
        <v>23</v>
      </c>
      <c r="Q137" s="480">
        <v>0</v>
      </c>
      <c r="R137" s="480">
        <v>132</v>
      </c>
      <c r="S137" s="216">
        <v>5.195384615384616</v>
      </c>
      <c r="T137" s="481">
        <v>202</v>
      </c>
      <c r="U137" s="481">
        <v>195</v>
      </c>
      <c r="V137" s="480">
        <v>70</v>
      </c>
      <c r="W137" s="201">
        <v>272</v>
      </c>
      <c r="X137" s="216">
        <v>10.705641025641027</v>
      </c>
      <c r="Y137" s="497">
        <v>70</v>
      </c>
    </row>
    <row r="138" spans="2:25" ht="24" customHeight="1">
      <c r="B138" s="741"/>
      <c r="C138" s="495" t="s">
        <v>26</v>
      </c>
      <c r="D138" s="200">
        <v>145</v>
      </c>
      <c r="E138" s="480">
        <v>203</v>
      </c>
      <c r="F138" s="480">
        <v>256</v>
      </c>
      <c r="G138" s="480">
        <v>70</v>
      </c>
      <c r="H138" s="480">
        <v>181</v>
      </c>
      <c r="I138" s="215">
        <v>3.489277777777778</v>
      </c>
      <c r="J138" s="496">
        <v>203</v>
      </c>
      <c r="K138" s="481">
        <v>271</v>
      </c>
      <c r="L138" s="480">
        <v>70</v>
      </c>
      <c r="M138" s="490">
        <v>271</v>
      </c>
      <c r="N138" s="215">
        <v>5.224277777777778</v>
      </c>
      <c r="O138" s="496">
        <v>203</v>
      </c>
      <c r="P138" s="481">
        <v>92</v>
      </c>
      <c r="Q138" s="480">
        <v>0</v>
      </c>
      <c r="R138" s="480">
        <v>133</v>
      </c>
      <c r="S138" s="216">
        <v>2.5639444444444446</v>
      </c>
      <c r="T138" s="481">
        <v>203</v>
      </c>
      <c r="U138" s="481">
        <v>232</v>
      </c>
      <c r="V138" s="480">
        <v>70</v>
      </c>
      <c r="W138" s="201">
        <v>302</v>
      </c>
      <c r="X138" s="216">
        <v>5.821888888888889</v>
      </c>
      <c r="Y138" s="497">
        <v>70</v>
      </c>
    </row>
    <row r="139" spans="2:25" ht="24" customHeight="1">
      <c r="B139" s="741"/>
      <c r="C139" s="495" t="s">
        <v>27</v>
      </c>
      <c r="D139" s="200">
        <v>15</v>
      </c>
      <c r="E139" s="480">
        <v>0</v>
      </c>
      <c r="F139" s="480">
        <v>0</v>
      </c>
      <c r="G139" s="480">
        <v>85</v>
      </c>
      <c r="H139" s="480">
        <v>70</v>
      </c>
      <c r="I139" s="215">
        <v>2.7551282051282056</v>
      </c>
      <c r="J139" s="496">
        <v>0</v>
      </c>
      <c r="K139" s="481">
        <v>0</v>
      </c>
      <c r="L139" s="480">
        <v>85</v>
      </c>
      <c r="M139" s="480">
        <v>0</v>
      </c>
      <c r="N139" s="215">
        <v>0</v>
      </c>
      <c r="O139" s="496">
        <v>0</v>
      </c>
      <c r="P139" s="481">
        <v>0</v>
      </c>
      <c r="Q139" s="480">
        <v>85</v>
      </c>
      <c r="R139" s="480">
        <v>0</v>
      </c>
      <c r="S139" s="216">
        <v>0</v>
      </c>
      <c r="T139" s="481">
        <v>0</v>
      </c>
      <c r="U139" s="481">
        <v>0</v>
      </c>
      <c r="V139" s="480">
        <v>85</v>
      </c>
      <c r="W139" s="201">
        <v>0</v>
      </c>
      <c r="X139" s="216">
        <v>0</v>
      </c>
      <c r="Y139" s="497">
        <v>85</v>
      </c>
    </row>
    <row r="140" spans="2:25" ht="23.25" customHeight="1">
      <c r="B140" s="741"/>
      <c r="C140" s="495" t="s">
        <v>28</v>
      </c>
      <c r="D140" s="200">
        <v>123</v>
      </c>
      <c r="E140" s="480">
        <v>66</v>
      </c>
      <c r="F140" s="480">
        <v>69</v>
      </c>
      <c r="G140" s="480">
        <v>124</v>
      </c>
      <c r="H140" s="480">
        <v>70</v>
      </c>
      <c r="I140" s="215">
        <v>2.7551282051282056</v>
      </c>
      <c r="J140" s="496">
        <v>66</v>
      </c>
      <c r="K140" s="481">
        <v>63</v>
      </c>
      <c r="L140" s="480">
        <v>58</v>
      </c>
      <c r="M140" s="480">
        <v>0</v>
      </c>
      <c r="N140" s="215">
        <v>0</v>
      </c>
      <c r="O140" s="496">
        <v>66</v>
      </c>
      <c r="P140" s="481">
        <v>24</v>
      </c>
      <c r="Q140" s="480">
        <v>0</v>
      </c>
      <c r="R140" s="480">
        <v>8</v>
      </c>
      <c r="S140" s="216">
        <v>0.3148717948717949</v>
      </c>
      <c r="T140" s="481">
        <v>66</v>
      </c>
      <c r="U140" s="481">
        <v>82</v>
      </c>
      <c r="V140" s="480">
        <v>70</v>
      </c>
      <c r="W140" s="201">
        <v>152</v>
      </c>
      <c r="X140" s="216">
        <v>5.982564102564103</v>
      </c>
      <c r="Y140" s="497">
        <v>70</v>
      </c>
    </row>
    <row r="141" spans="2:25" ht="23.25" customHeight="1">
      <c r="B141" s="741"/>
      <c r="C141" s="495" t="s">
        <v>29</v>
      </c>
      <c r="D141" s="200">
        <v>502</v>
      </c>
      <c r="E141" s="480">
        <v>198</v>
      </c>
      <c r="F141" s="480">
        <v>83</v>
      </c>
      <c r="G141" s="480">
        <v>304</v>
      </c>
      <c r="H141" s="480">
        <v>0</v>
      </c>
      <c r="I141" s="215">
        <v>0</v>
      </c>
      <c r="J141" s="496">
        <v>198</v>
      </c>
      <c r="K141" s="481">
        <v>203</v>
      </c>
      <c r="L141" s="480">
        <v>101</v>
      </c>
      <c r="M141" s="480">
        <v>0</v>
      </c>
      <c r="N141" s="215">
        <v>0</v>
      </c>
      <c r="O141" s="496">
        <v>198</v>
      </c>
      <c r="P141" s="481">
        <v>109</v>
      </c>
      <c r="Q141" s="480">
        <v>0</v>
      </c>
      <c r="R141" s="480">
        <v>97</v>
      </c>
      <c r="S141" s="216">
        <v>3.0903205128205133</v>
      </c>
      <c r="T141" s="481">
        <v>198</v>
      </c>
      <c r="U141" s="481">
        <v>204</v>
      </c>
      <c r="V141" s="480">
        <v>70</v>
      </c>
      <c r="W141" s="201">
        <v>274</v>
      </c>
      <c r="X141" s="216">
        <v>8.729358974358975</v>
      </c>
      <c r="Y141" s="497">
        <v>70</v>
      </c>
    </row>
    <row r="142" spans="2:25" ht="23.25" customHeight="1">
      <c r="B142" s="741"/>
      <c r="C142" s="495" t="s">
        <v>30</v>
      </c>
      <c r="D142" s="200">
        <v>0</v>
      </c>
      <c r="E142" s="480">
        <v>199</v>
      </c>
      <c r="F142" s="480">
        <v>109</v>
      </c>
      <c r="G142" s="480">
        <v>70</v>
      </c>
      <c r="H142" s="480">
        <v>269</v>
      </c>
      <c r="I142" s="215">
        <v>8.570064102564103</v>
      </c>
      <c r="J142" s="496">
        <v>199</v>
      </c>
      <c r="K142" s="481">
        <v>172</v>
      </c>
      <c r="L142" s="480">
        <v>70</v>
      </c>
      <c r="M142" s="480">
        <v>199</v>
      </c>
      <c r="N142" s="215">
        <v>6.339935897435898</v>
      </c>
      <c r="O142" s="496">
        <v>199</v>
      </c>
      <c r="P142" s="481">
        <v>290</v>
      </c>
      <c r="Q142" s="480">
        <v>0</v>
      </c>
      <c r="R142" s="480">
        <v>220</v>
      </c>
      <c r="S142" s="216">
        <v>7.00897435897436</v>
      </c>
      <c r="T142" s="481">
        <v>199</v>
      </c>
      <c r="U142" s="481">
        <v>262</v>
      </c>
      <c r="V142" s="480">
        <v>70</v>
      </c>
      <c r="W142" s="201">
        <v>332</v>
      </c>
      <c r="X142" s="216">
        <v>10.577179487179489</v>
      </c>
      <c r="Y142" s="497">
        <v>70</v>
      </c>
    </row>
    <row r="143" spans="2:25" ht="23.25" customHeight="1">
      <c r="B143" s="741"/>
      <c r="C143" s="495" t="s">
        <v>31</v>
      </c>
      <c r="D143" s="200">
        <v>15</v>
      </c>
      <c r="E143" s="480">
        <v>148</v>
      </c>
      <c r="F143" s="480">
        <v>122</v>
      </c>
      <c r="G143" s="480">
        <v>70</v>
      </c>
      <c r="H143" s="480">
        <v>203</v>
      </c>
      <c r="I143" s="215">
        <v>3.913388888888889</v>
      </c>
      <c r="J143" s="496">
        <v>148</v>
      </c>
      <c r="K143" s="481">
        <v>70</v>
      </c>
      <c r="L143" s="480">
        <v>70</v>
      </c>
      <c r="M143" s="480">
        <v>148</v>
      </c>
      <c r="N143" s="215">
        <v>2.853111111111111</v>
      </c>
      <c r="O143" s="496">
        <v>148</v>
      </c>
      <c r="P143" s="481">
        <v>58</v>
      </c>
      <c r="Q143" s="480">
        <v>0</v>
      </c>
      <c r="R143" s="480">
        <v>78</v>
      </c>
      <c r="S143" s="216">
        <v>1.5036666666666667</v>
      </c>
      <c r="T143" s="481">
        <v>148</v>
      </c>
      <c r="U143" s="481">
        <v>97</v>
      </c>
      <c r="V143" s="480">
        <v>70</v>
      </c>
      <c r="W143" s="201">
        <v>218</v>
      </c>
      <c r="X143" s="216">
        <v>4.202555555555556</v>
      </c>
      <c r="Y143" s="497">
        <v>70</v>
      </c>
    </row>
    <row r="144" spans="2:25" ht="23.25" customHeight="1">
      <c r="B144" s="741"/>
      <c r="C144" s="495" t="s">
        <v>32</v>
      </c>
      <c r="D144" s="200">
        <v>78</v>
      </c>
      <c r="E144" s="480">
        <v>0</v>
      </c>
      <c r="F144" s="480">
        <v>0</v>
      </c>
      <c r="G144" s="480">
        <v>148</v>
      </c>
      <c r="H144" s="480">
        <v>70</v>
      </c>
      <c r="I144" s="215">
        <v>2.230128205128205</v>
      </c>
      <c r="J144" s="496">
        <v>0</v>
      </c>
      <c r="K144" s="481">
        <v>0</v>
      </c>
      <c r="L144" s="480">
        <v>148</v>
      </c>
      <c r="M144" s="480">
        <v>0</v>
      </c>
      <c r="N144" s="215">
        <v>0</v>
      </c>
      <c r="O144" s="496">
        <v>0</v>
      </c>
      <c r="P144" s="481">
        <v>0</v>
      </c>
      <c r="Q144" s="480">
        <v>148</v>
      </c>
      <c r="R144" s="480">
        <v>0</v>
      </c>
      <c r="S144" s="216">
        <v>0</v>
      </c>
      <c r="T144" s="481">
        <v>0</v>
      </c>
      <c r="U144" s="481">
        <v>0</v>
      </c>
      <c r="V144" s="480">
        <v>148</v>
      </c>
      <c r="W144" s="201">
        <v>0</v>
      </c>
      <c r="X144" s="216">
        <v>0</v>
      </c>
      <c r="Y144" s="497">
        <v>148</v>
      </c>
    </row>
    <row r="145" spans="2:25" ht="23.25" customHeight="1">
      <c r="B145" s="741"/>
      <c r="C145" s="495" t="s">
        <v>34</v>
      </c>
      <c r="D145" s="200">
        <v>61</v>
      </c>
      <c r="E145" s="480">
        <v>89</v>
      </c>
      <c r="F145" s="480">
        <v>97</v>
      </c>
      <c r="G145" s="480">
        <v>84</v>
      </c>
      <c r="H145" s="480">
        <v>120</v>
      </c>
      <c r="I145" s="215">
        <v>4.723076923076923</v>
      </c>
      <c r="J145" s="496">
        <v>89</v>
      </c>
      <c r="K145" s="481">
        <v>35</v>
      </c>
      <c r="L145" s="480">
        <v>45</v>
      </c>
      <c r="M145" s="480">
        <v>50</v>
      </c>
      <c r="N145" s="215">
        <v>1.967948717948718</v>
      </c>
      <c r="O145" s="496">
        <v>89</v>
      </c>
      <c r="P145" s="481">
        <v>67</v>
      </c>
      <c r="Q145" s="480">
        <v>0</v>
      </c>
      <c r="R145" s="480">
        <v>44</v>
      </c>
      <c r="S145" s="216">
        <v>1.731794871794872</v>
      </c>
      <c r="T145" s="481">
        <v>89</v>
      </c>
      <c r="U145" s="481">
        <v>65</v>
      </c>
      <c r="V145" s="480">
        <v>70</v>
      </c>
      <c r="W145" s="201">
        <v>159</v>
      </c>
      <c r="X145" s="216">
        <v>6.258076923076923</v>
      </c>
      <c r="Y145" s="497">
        <v>70</v>
      </c>
    </row>
    <row r="146" spans="2:25" ht="23.25" customHeight="1">
      <c r="B146" s="741"/>
      <c r="C146" s="495" t="s">
        <v>35</v>
      </c>
      <c r="D146" s="200">
        <v>117</v>
      </c>
      <c r="E146" s="480">
        <v>166</v>
      </c>
      <c r="F146" s="480">
        <v>155</v>
      </c>
      <c r="G146" s="480">
        <v>71</v>
      </c>
      <c r="H146" s="480">
        <v>120</v>
      </c>
      <c r="I146" s="215">
        <v>4.723076923076923</v>
      </c>
      <c r="J146" s="496">
        <v>166</v>
      </c>
      <c r="K146" s="481">
        <v>103</v>
      </c>
      <c r="L146" s="480">
        <v>70</v>
      </c>
      <c r="M146" s="480">
        <v>165</v>
      </c>
      <c r="N146" s="215">
        <v>6.49423076923077</v>
      </c>
      <c r="O146" s="496">
        <v>166</v>
      </c>
      <c r="P146" s="481">
        <v>118</v>
      </c>
      <c r="Q146" s="480">
        <v>0</v>
      </c>
      <c r="R146" s="480">
        <v>96</v>
      </c>
      <c r="S146" s="216">
        <v>3.7784615384615385</v>
      </c>
      <c r="T146" s="481">
        <v>166</v>
      </c>
      <c r="U146" s="481">
        <v>78</v>
      </c>
      <c r="V146" s="480">
        <v>70</v>
      </c>
      <c r="W146" s="201">
        <v>236</v>
      </c>
      <c r="X146" s="216">
        <v>9.288717948717949</v>
      </c>
      <c r="Y146" s="497">
        <v>70</v>
      </c>
    </row>
    <row r="147" spans="2:25" ht="23.25" customHeight="1">
      <c r="B147" s="741"/>
      <c r="C147" s="495" t="s">
        <v>36</v>
      </c>
      <c r="D147" s="200">
        <v>0</v>
      </c>
      <c r="E147" s="480">
        <v>81</v>
      </c>
      <c r="F147" s="480">
        <v>53</v>
      </c>
      <c r="G147" s="480">
        <v>70</v>
      </c>
      <c r="H147" s="480">
        <v>151</v>
      </c>
      <c r="I147" s="215">
        <v>4.810705128205129</v>
      </c>
      <c r="J147" s="496">
        <v>81</v>
      </c>
      <c r="K147" s="481">
        <v>112</v>
      </c>
      <c r="L147" s="480">
        <v>8</v>
      </c>
      <c r="M147" s="480">
        <v>50</v>
      </c>
      <c r="N147" s="215">
        <v>1.592948717948718</v>
      </c>
      <c r="O147" s="496">
        <v>81</v>
      </c>
      <c r="P147" s="481">
        <v>69</v>
      </c>
      <c r="Q147" s="480">
        <v>0</v>
      </c>
      <c r="R147" s="480">
        <v>73</v>
      </c>
      <c r="S147" s="216">
        <v>2.3257051282051284</v>
      </c>
      <c r="T147" s="481">
        <v>81</v>
      </c>
      <c r="U147" s="481">
        <v>63</v>
      </c>
      <c r="V147" s="480">
        <v>70</v>
      </c>
      <c r="W147" s="201">
        <v>151</v>
      </c>
      <c r="X147" s="216">
        <v>4.810705128205129</v>
      </c>
      <c r="Y147" s="497">
        <v>70</v>
      </c>
    </row>
    <row r="148" spans="2:25" ht="23.25" customHeight="1">
      <c r="B148" s="741"/>
      <c r="C148" s="495" t="s">
        <v>37</v>
      </c>
      <c r="D148" s="200">
        <v>76</v>
      </c>
      <c r="E148" s="480">
        <v>45</v>
      </c>
      <c r="F148" s="480">
        <v>64</v>
      </c>
      <c r="G148" s="480">
        <v>82</v>
      </c>
      <c r="H148" s="480">
        <v>70</v>
      </c>
      <c r="I148" s="215">
        <v>2.230128205128205</v>
      </c>
      <c r="J148" s="496">
        <v>45</v>
      </c>
      <c r="K148" s="481">
        <v>30</v>
      </c>
      <c r="L148" s="480">
        <v>107</v>
      </c>
      <c r="M148" s="480">
        <v>70</v>
      </c>
      <c r="N148" s="215">
        <v>2.230128205128205</v>
      </c>
      <c r="O148" s="496">
        <v>45</v>
      </c>
      <c r="P148" s="481">
        <v>42</v>
      </c>
      <c r="Q148" s="480">
        <v>62</v>
      </c>
      <c r="R148" s="480">
        <v>0</v>
      </c>
      <c r="S148" s="216">
        <v>0</v>
      </c>
      <c r="T148" s="481">
        <v>45</v>
      </c>
      <c r="U148" s="481">
        <v>63</v>
      </c>
      <c r="V148" s="480">
        <v>70</v>
      </c>
      <c r="W148" s="201">
        <v>71</v>
      </c>
      <c r="X148" s="216">
        <v>2.2619871794871798</v>
      </c>
      <c r="Y148" s="497">
        <v>70</v>
      </c>
    </row>
    <row r="149" spans="2:25" ht="23.25" customHeight="1">
      <c r="B149" s="741"/>
      <c r="C149" s="495" t="s">
        <v>38</v>
      </c>
      <c r="D149" s="200">
        <v>13</v>
      </c>
      <c r="E149" s="480">
        <v>69</v>
      </c>
      <c r="F149" s="480">
        <v>81</v>
      </c>
      <c r="G149" s="480">
        <v>70</v>
      </c>
      <c r="H149" s="480">
        <v>138</v>
      </c>
      <c r="I149" s="215">
        <v>5.431538461538462</v>
      </c>
      <c r="J149" s="496">
        <v>69</v>
      </c>
      <c r="K149" s="481">
        <v>30</v>
      </c>
      <c r="L149" s="480">
        <v>71</v>
      </c>
      <c r="M149" s="480">
        <v>70</v>
      </c>
      <c r="N149" s="215">
        <v>2.7551282051282056</v>
      </c>
      <c r="O149" s="496">
        <v>69</v>
      </c>
      <c r="P149" s="481">
        <v>123</v>
      </c>
      <c r="Q149" s="480">
        <v>0</v>
      </c>
      <c r="R149" s="480">
        <v>52</v>
      </c>
      <c r="S149" s="216">
        <v>2.046666666666667</v>
      </c>
      <c r="T149" s="481">
        <v>69</v>
      </c>
      <c r="U149" s="481">
        <v>15</v>
      </c>
      <c r="V149" s="480">
        <v>70</v>
      </c>
      <c r="W149" s="201">
        <v>139</v>
      </c>
      <c r="X149" s="216">
        <v>5.470897435897436</v>
      </c>
      <c r="Y149" s="497">
        <v>70</v>
      </c>
    </row>
    <row r="150" spans="2:25" ht="23.25" customHeight="1" thickBot="1">
      <c r="B150" s="742"/>
      <c r="C150" s="498" t="s">
        <v>39</v>
      </c>
      <c r="D150" s="206">
        <v>281</v>
      </c>
      <c r="E150" s="487">
        <v>106</v>
      </c>
      <c r="F150" s="487">
        <v>77</v>
      </c>
      <c r="G150" s="487">
        <v>245</v>
      </c>
      <c r="H150" s="487">
        <v>70</v>
      </c>
      <c r="I150" s="219">
        <v>1.2549444444444444</v>
      </c>
      <c r="J150" s="501">
        <v>106</v>
      </c>
      <c r="K150" s="488">
        <v>41</v>
      </c>
      <c r="L150" s="487">
        <v>139</v>
      </c>
      <c r="M150" s="487">
        <v>0</v>
      </c>
      <c r="N150" s="219">
        <v>0</v>
      </c>
      <c r="O150" s="501">
        <v>106</v>
      </c>
      <c r="P150" s="488">
        <v>127</v>
      </c>
      <c r="Q150" s="487">
        <v>12</v>
      </c>
      <c r="R150" s="487">
        <v>0</v>
      </c>
      <c r="S150" s="220">
        <v>0</v>
      </c>
      <c r="T150" s="488">
        <v>106</v>
      </c>
      <c r="U150" s="488">
        <v>53</v>
      </c>
      <c r="V150" s="487">
        <v>70</v>
      </c>
      <c r="W150" s="207">
        <v>164</v>
      </c>
      <c r="X150" s="220">
        <v>2.9401555555555556</v>
      </c>
      <c r="Y150" s="502">
        <v>70</v>
      </c>
    </row>
    <row r="151" spans="2:25" ht="23.25" customHeight="1" thickTop="1">
      <c r="B151" s="740" t="s">
        <v>41</v>
      </c>
      <c r="C151" s="492" t="s">
        <v>40</v>
      </c>
      <c r="D151" s="209">
        <v>23</v>
      </c>
      <c r="E151" s="490">
        <v>103</v>
      </c>
      <c r="F151" s="490">
        <v>127</v>
      </c>
      <c r="G151" s="490">
        <v>25</v>
      </c>
      <c r="H151" s="490">
        <v>129</v>
      </c>
      <c r="I151" s="221">
        <v>2.4868333333333337</v>
      </c>
      <c r="J151" s="504">
        <v>103</v>
      </c>
      <c r="K151" s="491">
        <v>94</v>
      </c>
      <c r="L151" s="490">
        <v>25</v>
      </c>
      <c r="M151" s="490">
        <v>103</v>
      </c>
      <c r="N151" s="221">
        <v>1.9856111111111112</v>
      </c>
      <c r="O151" s="504">
        <v>103</v>
      </c>
      <c r="P151" s="491">
        <v>157</v>
      </c>
      <c r="Q151" s="490">
        <v>0</v>
      </c>
      <c r="R151" s="490">
        <v>132</v>
      </c>
      <c r="S151" s="222">
        <v>2.5446666666666666</v>
      </c>
      <c r="T151" s="491">
        <v>103</v>
      </c>
      <c r="U151" s="491">
        <v>71</v>
      </c>
      <c r="V151" s="490">
        <v>25</v>
      </c>
      <c r="W151" s="210">
        <v>128</v>
      </c>
      <c r="X151" s="222">
        <v>2.4675555555555557</v>
      </c>
      <c r="Y151" s="505">
        <v>25</v>
      </c>
    </row>
    <row r="152" spans="2:25" ht="23.25" customHeight="1">
      <c r="B152" s="741"/>
      <c r="C152" s="495" t="s">
        <v>42</v>
      </c>
      <c r="D152" s="200">
        <v>43</v>
      </c>
      <c r="E152" s="480">
        <v>201</v>
      </c>
      <c r="F152" s="480">
        <v>76</v>
      </c>
      <c r="G152" s="480">
        <v>25</v>
      </c>
      <c r="H152" s="480">
        <v>183</v>
      </c>
      <c r="I152" s="215">
        <v>3.2807833333333334</v>
      </c>
      <c r="J152" s="496">
        <v>201</v>
      </c>
      <c r="K152" s="481">
        <v>153</v>
      </c>
      <c r="L152" s="480">
        <v>25</v>
      </c>
      <c r="M152" s="490">
        <v>201</v>
      </c>
      <c r="N152" s="215">
        <v>3.6034833333333336</v>
      </c>
      <c r="O152" s="496">
        <v>201</v>
      </c>
      <c r="P152" s="481">
        <v>219</v>
      </c>
      <c r="Q152" s="480">
        <v>0</v>
      </c>
      <c r="R152" s="480">
        <v>194</v>
      </c>
      <c r="S152" s="216">
        <v>3.477988888888889</v>
      </c>
      <c r="T152" s="481">
        <v>201</v>
      </c>
      <c r="U152" s="481">
        <v>203</v>
      </c>
      <c r="V152" s="480">
        <v>25</v>
      </c>
      <c r="W152" s="210">
        <v>228</v>
      </c>
      <c r="X152" s="216">
        <v>4.087533333333334</v>
      </c>
      <c r="Y152" s="497">
        <v>25</v>
      </c>
    </row>
    <row r="153" spans="2:25" ht="24" customHeight="1">
      <c r="B153" s="741"/>
      <c r="C153" s="495" t="s">
        <v>43</v>
      </c>
      <c r="D153" s="200">
        <v>50</v>
      </c>
      <c r="E153" s="480">
        <v>157</v>
      </c>
      <c r="F153" s="480">
        <v>131</v>
      </c>
      <c r="G153" s="480">
        <v>25</v>
      </c>
      <c r="H153" s="480">
        <v>132</v>
      </c>
      <c r="I153" s="215">
        <v>2.5446666666666666</v>
      </c>
      <c r="J153" s="496">
        <v>157</v>
      </c>
      <c r="K153" s="481">
        <v>167</v>
      </c>
      <c r="L153" s="480">
        <v>25</v>
      </c>
      <c r="M153" s="490">
        <v>167</v>
      </c>
      <c r="N153" s="215">
        <v>3.219388888888889</v>
      </c>
      <c r="O153" s="496">
        <v>157</v>
      </c>
      <c r="P153" s="481">
        <v>128</v>
      </c>
      <c r="Q153" s="480">
        <v>0</v>
      </c>
      <c r="R153" s="480">
        <v>132</v>
      </c>
      <c r="S153" s="216">
        <v>2.5446666666666666</v>
      </c>
      <c r="T153" s="481">
        <v>157</v>
      </c>
      <c r="U153" s="481">
        <v>94</v>
      </c>
      <c r="V153" s="480">
        <v>25</v>
      </c>
      <c r="W153" s="210">
        <v>182</v>
      </c>
      <c r="X153" s="216">
        <v>3.5085555555555556</v>
      </c>
      <c r="Y153" s="497">
        <v>25</v>
      </c>
    </row>
    <row r="154" spans="2:25" ht="24" customHeight="1">
      <c r="B154" s="741"/>
      <c r="C154" s="495" t="s">
        <v>44</v>
      </c>
      <c r="D154" s="200">
        <v>73</v>
      </c>
      <c r="E154" s="480">
        <v>42</v>
      </c>
      <c r="F154" s="480">
        <v>32</v>
      </c>
      <c r="G154" s="480">
        <v>81</v>
      </c>
      <c r="H154" s="480">
        <v>50</v>
      </c>
      <c r="I154" s="215">
        <v>0.9638888888888889</v>
      </c>
      <c r="J154" s="496">
        <v>42</v>
      </c>
      <c r="K154" s="481">
        <v>89</v>
      </c>
      <c r="L154" s="480">
        <v>42</v>
      </c>
      <c r="M154" s="490">
        <v>50</v>
      </c>
      <c r="N154" s="215">
        <v>0.9638888888888889</v>
      </c>
      <c r="O154" s="496">
        <v>42</v>
      </c>
      <c r="P154" s="481">
        <v>42</v>
      </c>
      <c r="Q154" s="480">
        <v>0</v>
      </c>
      <c r="R154" s="480">
        <v>0</v>
      </c>
      <c r="S154" s="216">
        <v>0</v>
      </c>
      <c r="T154" s="481">
        <v>42</v>
      </c>
      <c r="U154" s="481">
        <v>80</v>
      </c>
      <c r="V154" s="480">
        <v>25</v>
      </c>
      <c r="W154" s="210">
        <v>105</v>
      </c>
      <c r="X154" s="216">
        <v>2.024166666666667</v>
      </c>
      <c r="Y154" s="497">
        <v>25</v>
      </c>
    </row>
    <row r="155" spans="2:25" ht="23.25" customHeight="1">
      <c r="B155" s="741"/>
      <c r="C155" s="495" t="s">
        <v>45</v>
      </c>
      <c r="D155" s="200">
        <v>19</v>
      </c>
      <c r="E155" s="480">
        <v>8</v>
      </c>
      <c r="F155" s="480">
        <v>10</v>
      </c>
      <c r="G155" s="480">
        <v>59</v>
      </c>
      <c r="H155" s="480">
        <v>50</v>
      </c>
      <c r="I155" s="215">
        <v>0.9638888888888889</v>
      </c>
      <c r="J155" s="496">
        <v>8</v>
      </c>
      <c r="K155" s="481">
        <v>18</v>
      </c>
      <c r="L155" s="480">
        <v>91</v>
      </c>
      <c r="M155" s="490">
        <v>50</v>
      </c>
      <c r="N155" s="215">
        <v>0.9638888888888889</v>
      </c>
      <c r="O155" s="496">
        <v>8</v>
      </c>
      <c r="P155" s="481">
        <v>28</v>
      </c>
      <c r="Q155" s="480">
        <v>63</v>
      </c>
      <c r="R155" s="480">
        <v>0</v>
      </c>
      <c r="S155" s="216">
        <v>0</v>
      </c>
      <c r="T155" s="481">
        <v>8</v>
      </c>
      <c r="U155" s="481">
        <v>34</v>
      </c>
      <c r="V155" s="480">
        <v>29</v>
      </c>
      <c r="W155" s="201">
        <v>0</v>
      </c>
      <c r="X155" s="216">
        <v>0</v>
      </c>
      <c r="Y155" s="497">
        <v>29</v>
      </c>
    </row>
    <row r="156" spans="2:25" ht="23.25" customHeight="1">
      <c r="B156" s="741"/>
      <c r="C156" s="495" t="s">
        <v>46</v>
      </c>
      <c r="D156" s="200">
        <v>22</v>
      </c>
      <c r="E156" s="480">
        <v>66</v>
      </c>
      <c r="F156" s="480">
        <v>63</v>
      </c>
      <c r="G156" s="480">
        <v>31</v>
      </c>
      <c r="H156" s="480">
        <v>75</v>
      </c>
      <c r="I156" s="215">
        <v>1.4458333333333335</v>
      </c>
      <c r="J156" s="496">
        <v>66</v>
      </c>
      <c r="K156" s="481">
        <v>94</v>
      </c>
      <c r="L156" s="480">
        <v>0</v>
      </c>
      <c r="M156" s="480">
        <v>63</v>
      </c>
      <c r="N156" s="215">
        <v>1.2145000000000001</v>
      </c>
      <c r="O156" s="496">
        <v>66</v>
      </c>
      <c r="P156" s="481">
        <v>71</v>
      </c>
      <c r="Q156" s="480">
        <v>0</v>
      </c>
      <c r="R156" s="480">
        <v>71</v>
      </c>
      <c r="S156" s="216">
        <v>1.3687222222222224</v>
      </c>
      <c r="T156" s="481">
        <v>66</v>
      </c>
      <c r="U156" s="481">
        <v>8</v>
      </c>
      <c r="V156" s="480">
        <v>25</v>
      </c>
      <c r="W156" s="201">
        <v>91</v>
      </c>
      <c r="X156" s="216">
        <v>1.7542777777777778</v>
      </c>
      <c r="Y156" s="497">
        <v>25</v>
      </c>
    </row>
    <row r="157" spans="2:25" ht="23.25" customHeight="1">
      <c r="B157" s="741"/>
      <c r="C157" s="495" t="s">
        <v>47</v>
      </c>
      <c r="D157" s="200">
        <v>143</v>
      </c>
      <c r="E157" s="480">
        <v>69</v>
      </c>
      <c r="F157" s="480">
        <v>91</v>
      </c>
      <c r="G157" s="480">
        <v>102</v>
      </c>
      <c r="H157" s="480">
        <v>50</v>
      </c>
      <c r="I157" s="215">
        <v>0.8963888888888889</v>
      </c>
      <c r="J157" s="496">
        <v>69</v>
      </c>
      <c r="K157" s="481">
        <v>62</v>
      </c>
      <c r="L157" s="480">
        <v>83</v>
      </c>
      <c r="M157" s="480">
        <v>50</v>
      </c>
      <c r="N157" s="215">
        <v>0.8963888888888889</v>
      </c>
      <c r="O157" s="496">
        <v>69</v>
      </c>
      <c r="P157" s="481">
        <v>69</v>
      </c>
      <c r="Q157" s="480">
        <v>14</v>
      </c>
      <c r="R157" s="480">
        <v>0</v>
      </c>
      <c r="S157" s="216">
        <v>0</v>
      </c>
      <c r="T157" s="481">
        <v>69</v>
      </c>
      <c r="U157" s="481">
        <v>74</v>
      </c>
      <c r="V157" s="480">
        <v>25</v>
      </c>
      <c r="W157" s="201">
        <v>85</v>
      </c>
      <c r="X157" s="216">
        <v>1.523861111111111</v>
      </c>
      <c r="Y157" s="497">
        <v>25</v>
      </c>
    </row>
    <row r="158" spans="2:25" ht="23.25" customHeight="1">
      <c r="B158" s="741"/>
      <c r="C158" s="495" t="s">
        <v>48</v>
      </c>
      <c r="D158" s="200">
        <v>85</v>
      </c>
      <c r="E158" s="480">
        <v>109</v>
      </c>
      <c r="F158" s="480">
        <v>81</v>
      </c>
      <c r="G158" s="480">
        <v>51</v>
      </c>
      <c r="H158" s="480">
        <v>75</v>
      </c>
      <c r="I158" s="215">
        <v>1.3445833333333335</v>
      </c>
      <c r="J158" s="496">
        <v>109</v>
      </c>
      <c r="K158" s="481">
        <v>130</v>
      </c>
      <c r="L158" s="480">
        <v>50</v>
      </c>
      <c r="M158" s="480">
        <v>129</v>
      </c>
      <c r="N158" s="215">
        <v>2.3126833333333336</v>
      </c>
      <c r="O158" s="496">
        <v>109</v>
      </c>
      <c r="P158" s="481">
        <v>105</v>
      </c>
      <c r="Q158" s="480">
        <v>0</v>
      </c>
      <c r="R158" s="480">
        <v>59</v>
      </c>
      <c r="S158" s="216">
        <v>1.057738888888889</v>
      </c>
      <c r="T158" s="481">
        <v>109</v>
      </c>
      <c r="U158" s="481">
        <v>24</v>
      </c>
      <c r="V158" s="480">
        <v>25</v>
      </c>
      <c r="W158" s="201">
        <v>134</v>
      </c>
      <c r="X158" s="216">
        <v>2.4023222222222222</v>
      </c>
      <c r="Y158" s="497">
        <v>25</v>
      </c>
    </row>
    <row r="159" spans="2:25" ht="23.25" customHeight="1">
      <c r="B159" s="741"/>
      <c r="C159" s="495" t="s">
        <v>49</v>
      </c>
      <c r="D159" s="200">
        <v>124</v>
      </c>
      <c r="E159" s="480">
        <v>36</v>
      </c>
      <c r="F159" s="480">
        <v>13</v>
      </c>
      <c r="G159" s="480">
        <v>138</v>
      </c>
      <c r="H159" s="480">
        <v>50</v>
      </c>
      <c r="I159" s="215">
        <v>1.592948717948718</v>
      </c>
      <c r="J159" s="496">
        <v>36</v>
      </c>
      <c r="K159" s="481">
        <v>50</v>
      </c>
      <c r="L159" s="480">
        <v>88</v>
      </c>
      <c r="M159" s="480">
        <v>0</v>
      </c>
      <c r="N159" s="215">
        <v>0</v>
      </c>
      <c r="O159" s="496">
        <v>36</v>
      </c>
      <c r="P159" s="481">
        <v>29</v>
      </c>
      <c r="Q159" s="480">
        <v>52</v>
      </c>
      <c r="R159" s="480">
        <v>0</v>
      </c>
      <c r="S159" s="216">
        <v>0</v>
      </c>
      <c r="T159" s="481">
        <v>36</v>
      </c>
      <c r="U159" s="481">
        <v>41</v>
      </c>
      <c r="V159" s="480">
        <v>11</v>
      </c>
      <c r="W159" s="201">
        <v>0</v>
      </c>
      <c r="X159" s="216">
        <v>0</v>
      </c>
      <c r="Y159" s="497">
        <v>11</v>
      </c>
    </row>
    <row r="160" spans="2:25" ht="23.25" customHeight="1">
      <c r="B160" s="741"/>
      <c r="C160" s="495" t="s">
        <v>50</v>
      </c>
      <c r="D160" s="200">
        <v>33</v>
      </c>
      <c r="E160" s="480">
        <v>211</v>
      </c>
      <c r="F160" s="480">
        <v>298</v>
      </c>
      <c r="G160" s="480">
        <v>25</v>
      </c>
      <c r="H160" s="480">
        <v>290</v>
      </c>
      <c r="I160" s="215">
        <v>5.5905555555555555</v>
      </c>
      <c r="J160" s="496">
        <v>211</v>
      </c>
      <c r="K160" s="481">
        <v>171</v>
      </c>
      <c r="L160" s="480">
        <v>50</v>
      </c>
      <c r="M160" s="480">
        <v>236</v>
      </c>
      <c r="N160" s="215">
        <v>4.549555555555556</v>
      </c>
      <c r="O160" s="496">
        <v>211</v>
      </c>
      <c r="P160" s="481">
        <v>230</v>
      </c>
      <c r="Q160" s="480">
        <v>0</v>
      </c>
      <c r="R160" s="480">
        <v>180</v>
      </c>
      <c r="S160" s="216">
        <v>3.47</v>
      </c>
      <c r="T160" s="481">
        <v>211</v>
      </c>
      <c r="U160" s="481">
        <v>154</v>
      </c>
      <c r="V160" s="480">
        <v>25</v>
      </c>
      <c r="W160" s="201">
        <v>236</v>
      </c>
      <c r="X160" s="216">
        <v>4.549555555555556</v>
      </c>
      <c r="Y160" s="497">
        <v>25</v>
      </c>
    </row>
    <row r="161" spans="2:25" ht="23.25" customHeight="1">
      <c r="B161" s="741"/>
      <c r="C161" s="495" t="s">
        <v>51</v>
      </c>
      <c r="D161" s="200">
        <v>92</v>
      </c>
      <c r="E161" s="480">
        <v>46</v>
      </c>
      <c r="F161" s="480">
        <v>34</v>
      </c>
      <c r="G161" s="480">
        <v>96</v>
      </c>
      <c r="H161" s="480">
        <v>50</v>
      </c>
      <c r="I161" s="215">
        <v>0.8963888888888889</v>
      </c>
      <c r="J161" s="496">
        <v>46</v>
      </c>
      <c r="K161" s="481">
        <v>95</v>
      </c>
      <c r="L161" s="480">
        <v>1</v>
      </c>
      <c r="M161" s="480">
        <v>0</v>
      </c>
      <c r="N161" s="215">
        <v>0</v>
      </c>
      <c r="O161" s="496">
        <v>46</v>
      </c>
      <c r="P161" s="481">
        <v>10</v>
      </c>
      <c r="Q161" s="480">
        <v>0</v>
      </c>
      <c r="R161" s="480">
        <v>45</v>
      </c>
      <c r="S161" s="216">
        <v>0.8067500000000001</v>
      </c>
      <c r="T161" s="481">
        <v>46</v>
      </c>
      <c r="U161" s="481">
        <v>46</v>
      </c>
      <c r="V161" s="480">
        <v>25</v>
      </c>
      <c r="W161" s="201">
        <v>71</v>
      </c>
      <c r="X161" s="216">
        <v>1.2728722222222222</v>
      </c>
      <c r="Y161" s="497">
        <v>25</v>
      </c>
    </row>
    <row r="162" spans="2:25" ht="23.25" customHeight="1">
      <c r="B162" s="741"/>
      <c r="C162" s="495" t="s">
        <v>52</v>
      </c>
      <c r="D162" s="200">
        <v>51</v>
      </c>
      <c r="E162" s="480">
        <v>26</v>
      </c>
      <c r="F162" s="480">
        <v>30</v>
      </c>
      <c r="G162" s="480">
        <v>71</v>
      </c>
      <c r="H162" s="480">
        <v>50</v>
      </c>
      <c r="I162" s="215">
        <v>0.9638888888888889</v>
      </c>
      <c r="J162" s="496">
        <v>26</v>
      </c>
      <c r="K162" s="481">
        <v>61</v>
      </c>
      <c r="L162" s="480">
        <v>10</v>
      </c>
      <c r="M162" s="480">
        <v>0</v>
      </c>
      <c r="N162" s="215">
        <v>0</v>
      </c>
      <c r="O162" s="496">
        <v>26</v>
      </c>
      <c r="P162" s="481">
        <v>37</v>
      </c>
      <c r="Q162" s="480">
        <v>0</v>
      </c>
      <c r="R162" s="480">
        <v>27</v>
      </c>
      <c r="S162" s="216">
        <v>0.5205000000000001</v>
      </c>
      <c r="T162" s="481">
        <v>26</v>
      </c>
      <c r="U162" s="481">
        <v>55</v>
      </c>
      <c r="V162" s="480">
        <v>25</v>
      </c>
      <c r="W162" s="201">
        <v>80</v>
      </c>
      <c r="X162" s="216">
        <v>1.5422222222222224</v>
      </c>
      <c r="Y162" s="497">
        <v>25</v>
      </c>
    </row>
    <row r="163" spans="2:25" ht="23.25" customHeight="1">
      <c r="B163" s="741"/>
      <c r="C163" s="495" t="s">
        <v>54</v>
      </c>
      <c r="D163" s="200">
        <v>8</v>
      </c>
      <c r="E163" s="480">
        <v>47</v>
      </c>
      <c r="F163" s="480">
        <v>3</v>
      </c>
      <c r="G163" s="480">
        <v>36</v>
      </c>
      <c r="H163" s="480">
        <v>75</v>
      </c>
      <c r="I163" s="215">
        <v>1.3445833333333335</v>
      </c>
      <c r="J163" s="496">
        <v>47</v>
      </c>
      <c r="K163" s="481">
        <v>28</v>
      </c>
      <c r="L163" s="480">
        <v>39</v>
      </c>
      <c r="M163" s="480">
        <v>50</v>
      </c>
      <c r="N163" s="215">
        <v>0.8963888888888889</v>
      </c>
      <c r="O163" s="496">
        <v>47</v>
      </c>
      <c r="P163" s="481">
        <v>70</v>
      </c>
      <c r="Q163" s="480">
        <v>0</v>
      </c>
      <c r="R163" s="480">
        <v>31</v>
      </c>
      <c r="S163" s="216">
        <v>0.5557611111111112</v>
      </c>
      <c r="T163" s="481">
        <v>47</v>
      </c>
      <c r="U163" s="481">
        <v>50</v>
      </c>
      <c r="V163" s="480">
        <v>25</v>
      </c>
      <c r="W163" s="201">
        <v>75</v>
      </c>
      <c r="X163" s="216">
        <v>1.3445833333333335</v>
      </c>
      <c r="Y163" s="497">
        <v>25</v>
      </c>
    </row>
    <row r="164" spans="2:25" ht="23.25" customHeight="1">
      <c r="B164" s="741"/>
      <c r="C164" s="495" t="s">
        <v>55</v>
      </c>
      <c r="D164" s="200">
        <v>4</v>
      </c>
      <c r="E164" s="480">
        <v>19</v>
      </c>
      <c r="F164" s="480">
        <v>20</v>
      </c>
      <c r="G164" s="480">
        <v>59</v>
      </c>
      <c r="H164" s="480">
        <v>75</v>
      </c>
      <c r="I164" s="215">
        <v>1.3445833333333335</v>
      </c>
      <c r="J164" s="496">
        <v>19</v>
      </c>
      <c r="K164" s="481">
        <v>39</v>
      </c>
      <c r="L164" s="480">
        <v>20</v>
      </c>
      <c r="M164" s="480">
        <v>0</v>
      </c>
      <c r="N164" s="215">
        <v>0</v>
      </c>
      <c r="O164" s="496">
        <v>19</v>
      </c>
      <c r="P164" s="481">
        <v>55</v>
      </c>
      <c r="Q164" s="480">
        <v>0</v>
      </c>
      <c r="R164" s="480">
        <v>35</v>
      </c>
      <c r="S164" s="216">
        <v>0.6274722222222222</v>
      </c>
      <c r="T164" s="481">
        <v>19</v>
      </c>
      <c r="U164" s="481">
        <v>11</v>
      </c>
      <c r="V164" s="480">
        <v>31</v>
      </c>
      <c r="W164" s="201">
        <v>50</v>
      </c>
      <c r="X164" s="216">
        <v>0.8963888888888889</v>
      </c>
      <c r="Y164" s="497">
        <v>31</v>
      </c>
    </row>
    <row r="165" spans="2:25" ht="23.25" customHeight="1">
      <c r="B165" s="741"/>
      <c r="C165" s="495" t="s">
        <v>56</v>
      </c>
      <c r="D165" s="200">
        <v>1</v>
      </c>
      <c r="E165" s="480">
        <v>38</v>
      </c>
      <c r="F165" s="480">
        <v>31</v>
      </c>
      <c r="G165" s="480">
        <v>38</v>
      </c>
      <c r="H165" s="480">
        <v>75</v>
      </c>
      <c r="I165" s="215">
        <v>1.3445833333333335</v>
      </c>
      <c r="J165" s="496">
        <v>38</v>
      </c>
      <c r="K165" s="481">
        <v>49</v>
      </c>
      <c r="L165" s="480">
        <v>39</v>
      </c>
      <c r="M165" s="480">
        <v>50</v>
      </c>
      <c r="N165" s="215">
        <v>0.8963888888888889</v>
      </c>
      <c r="O165" s="496">
        <v>38</v>
      </c>
      <c r="P165" s="481">
        <v>86</v>
      </c>
      <c r="Q165" s="480">
        <v>0</v>
      </c>
      <c r="R165" s="480">
        <v>47</v>
      </c>
      <c r="S165" s="216">
        <v>0.8426055555555556</v>
      </c>
      <c r="T165" s="481">
        <v>38</v>
      </c>
      <c r="U165" s="481">
        <v>38</v>
      </c>
      <c r="V165" s="480">
        <v>25</v>
      </c>
      <c r="W165" s="201">
        <v>63</v>
      </c>
      <c r="X165" s="216">
        <v>1.12945</v>
      </c>
      <c r="Y165" s="497">
        <v>25</v>
      </c>
    </row>
    <row r="166" spans="2:25" ht="23.25" customHeight="1">
      <c r="B166" s="741"/>
      <c r="C166" s="495" t="s">
        <v>57</v>
      </c>
      <c r="D166" s="200">
        <v>6</v>
      </c>
      <c r="E166" s="480">
        <v>28</v>
      </c>
      <c r="F166" s="480">
        <v>29</v>
      </c>
      <c r="G166" s="480">
        <v>52</v>
      </c>
      <c r="H166" s="480">
        <v>75</v>
      </c>
      <c r="I166" s="215">
        <v>1.3445833333333335</v>
      </c>
      <c r="J166" s="496">
        <v>28</v>
      </c>
      <c r="K166" s="481">
        <v>58</v>
      </c>
      <c r="L166" s="480">
        <v>44</v>
      </c>
      <c r="M166" s="480">
        <v>50</v>
      </c>
      <c r="N166" s="215">
        <v>0.8963888888888889</v>
      </c>
      <c r="O166" s="496">
        <v>28</v>
      </c>
      <c r="P166" s="481">
        <v>24</v>
      </c>
      <c r="Q166" s="480">
        <v>16</v>
      </c>
      <c r="R166" s="480">
        <v>0</v>
      </c>
      <c r="S166" s="216">
        <v>0</v>
      </c>
      <c r="T166" s="481">
        <v>28</v>
      </c>
      <c r="U166" s="481">
        <v>51</v>
      </c>
      <c r="V166" s="480">
        <v>25</v>
      </c>
      <c r="W166" s="201">
        <v>60</v>
      </c>
      <c r="X166" s="216">
        <v>1.0756666666666668</v>
      </c>
      <c r="Y166" s="497">
        <v>25</v>
      </c>
    </row>
    <row r="167" spans="2:25" ht="23.25" customHeight="1">
      <c r="B167" s="741"/>
      <c r="C167" s="495" t="s">
        <v>58</v>
      </c>
      <c r="D167" s="200">
        <v>2</v>
      </c>
      <c r="E167" s="480">
        <v>2</v>
      </c>
      <c r="F167" s="480">
        <v>3</v>
      </c>
      <c r="G167" s="480">
        <v>49</v>
      </c>
      <c r="H167" s="480">
        <v>50</v>
      </c>
      <c r="I167" s="215">
        <v>0.9638888888888889</v>
      </c>
      <c r="J167" s="496">
        <v>2</v>
      </c>
      <c r="K167" s="481">
        <v>5</v>
      </c>
      <c r="L167" s="480">
        <v>44</v>
      </c>
      <c r="M167" s="480">
        <v>0</v>
      </c>
      <c r="N167" s="215">
        <v>0</v>
      </c>
      <c r="O167" s="496">
        <v>2</v>
      </c>
      <c r="P167" s="481">
        <v>7</v>
      </c>
      <c r="Q167" s="480">
        <v>37</v>
      </c>
      <c r="R167" s="480">
        <v>0</v>
      </c>
      <c r="S167" s="216">
        <v>0</v>
      </c>
      <c r="T167" s="481">
        <v>2</v>
      </c>
      <c r="U167" s="481">
        <v>8</v>
      </c>
      <c r="V167" s="480">
        <v>29</v>
      </c>
      <c r="W167" s="201">
        <v>0</v>
      </c>
      <c r="X167" s="216">
        <v>0</v>
      </c>
      <c r="Y167" s="497">
        <v>29</v>
      </c>
    </row>
    <row r="168" spans="2:25" ht="23.25" customHeight="1">
      <c r="B168" s="741"/>
      <c r="C168" s="495" t="s">
        <v>59</v>
      </c>
      <c r="D168" s="200">
        <v>0</v>
      </c>
      <c r="E168" s="480">
        <v>0</v>
      </c>
      <c r="F168" s="480">
        <v>0</v>
      </c>
      <c r="G168" s="480">
        <v>0</v>
      </c>
      <c r="H168" s="480">
        <v>0</v>
      </c>
      <c r="I168" s="215">
        <v>0</v>
      </c>
      <c r="J168" s="496">
        <v>0</v>
      </c>
      <c r="K168" s="481">
        <v>0</v>
      </c>
      <c r="L168" s="480">
        <v>0</v>
      </c>
      <c r="M168" s="480">
        <v>0</v>
      </c>
      <c r="N168" s="215">
        <v>0</v>
      </c>
      <c r="O168" s="496">
        <v>0</v>
      </c>
      <c r="P168" s="481">
        <v>0</v>
      </c>
      <c r="Q168" s="480">
        <v>0</v>
      </c>
      <c r="R168" s="480">
        <v>0</v>
      </c>
      <c r="S168" s="216">
        <v>0</v>
      </c>
      <c r="T168" s="481">
        <v>0</v>
      </c>
      <c r="U168" s="481">
        <v>0</v>
      </c>
      <c r="V168" s="480">
        <v>0</v>
      </c>
      <c r="W168" s="201">
        <v>0</v>
      </c>
      <c r="X168" s="216">
        <v>0</v>
      </c>
      <c r="Y168" s="497">
        <v>0</v>
      </c>
    </row>
    <row r="169" spans="2:25" ht="23.25" customHeight="1">
      <c r="B169" s="741"/>
      <c r="C169" s="495" t="s">
        <v>60</v>
      </c>
      <c r="D169" s="200">
        <v>8</v>
      </c>
      <c r="E169" s="480">
        <v>0</v>
      </c>
      <c r="F169" s="480">
        <v>0</v>
      </c>
      <c r="G169" s="480">
        <v>8</v>
      </c>
      <c r="H169" s="480">
        <v>0</v>
      </c>
      <c r="I169" s="215">
        <v>0</v>
      </c>
      <c r="J169" s="496">
        <v>0</v>
      </c>
      <c r="K169" s="481">
        <v>0</v>
      </c>
      <c r="L169" s="480">
        <v>8</v>
      </c>
      <c r="M169" s="480">
        <v>0</v>
      </c>
      <c r="N169" s="215">
        <v>0</v>
      </c>
      <c r="O169" s="496">
        <v>0</v>
      </c>
      <c r="P169" s="481">
        <v>0</v>
      </c>
      <c r="Q169" s="480">
        <v>8</v>
      </c>
      <c r="R169" s="480">
        <v>0</v>
      </c>
      <c r="S169" s="216">
        <v>0</v>
      </c>
      <c r="T169" s="481">
        <v>0</v>
      </c>
      <c r="U169" s="481">
        <v>0</v>
      </c>
      <c r="V169" s="480">
        <v>8</v>
      </c>
      <c r="W169" s="201">
        <v>0</v>
      </c>
      <c r="X169" s="216">
        <v>0</v>
      </c>
      <c r="Y169" s="497">
        <v>8</v>
      </c>
    </row>
    <row r="170" spans="2:25" ht="23.25" customHeight="1">
      <c r="B170" s="741"/>
      <c r="C170" s="495" t="s">
        <v>61</v>
      </c>
      <c r="D170" s="200">
        <v>0</v>
      </c>
      <c r="E170" s="480">
        <v>0</v>
      </c>
      <c r="F170" s="480">
        <v>0</v>
      </c>
      <c r="G170" s="480">
        <v>0</v>
      </c>
      <c r="H170" s="480">
        <v>0</v>
      </c>
      <c r="I170" s="215">
        <v>0</v>
      </c>
      <c r="J170" s="496">
        <v>0</v>
      </c>
      <c r="K170" s="481">
        <v>0</v>
      </c>
      <c r="L170" s="480">
        <v>0</v>
      </c>
      <c r="M170" s="480">
        <v>0</v>
      </c>
      <c r="N170" s="215">
        <v>0</v>
      </c>
      <c r="O170" s="496">
        <v>0</v>
      </c>
      <c r="P170" s="481">
        <v>0</v>
      </c>
      <c r="Q170" s="480">
        <v>0</v>
      </c>
      <c r="R170" s="480">
        <v>0</v>
      </c>
      <c r="S170" s="216">
        <v>0</v>
      </c>
      <c r="T170" s="481">
        <v>0</v>
      </c>
      <c r="U170" s="481">
        <v>0</v>
      </c>
      <c r="V170" s="480">
        <v>0</v>
      </c>
      <c r="W170" s="201">
        <v>0</v>
      </c>
      <c r="X170" s="216">
        <v>0</v>
      </c>
      <c r="Y170" s="497">
        <v>0</v>
      </c>
    </row>
    <row r="171" spans="2:25" ht="23.25" customHeight="1" thickBot="1">
      <c r="B171" s="742"/>
      <c r="C171" s="498" t="s">
        <v>62</v>
      </c>
      <c r="D171" s="206">
        <v>0</v>
      </c>
      <c r="E171" s="487">
        <v>0</v>
      </c>
      <c r="F171" s="487">
        <v>0</v>
      </c>
      <c r="G171" s="487">
        <v>0</v>
      </c>
      <c r="H171" s="487">
        <v>0</v>
      </c>
      <c r="I171" s="219">
        <v>0</v>
      </c>
      <c r="J171" s="501">
        <v>0</v>
      </c>
      <c r="K171" s="488">
        <v>0</v>
      </c>
      <c r="L171" s="487">
        <v>0</v>
      </c>
      <c r="M171" s="487">
        <v>0</v>
      </c>
      <c r="N171" s="219">
        <v>0</v>
      </c>
      <c r="O171" s="501">
        <v>0</v>
      </c>
      <c r="P171" s="488">
        <v>0</v>
      </c>
      <c r="Q171" s="487">
        <v>0</v>
      </c>
      <c r="R171" s="487">
        <v>0</v>
      </c>
      <c r="S171" s="220">
        <v>0</v>
      </c>
      <c r="T171" s="488">
        <v>0</v>
      </c>
      <c r="U171" s="488">
        <v>0</v>
      </c>
      <c r="V171" s="487">
        <v>0</v>
      </c>
      <c r="W171" s="207">
        <v>0</v>
      </c>
      <c r="X171" s="220">
        <v>0</v>
      </c>
      <c r="Y171" s="502">
        <v>0</v>
      </c>
    </row>
    <row r="172" spans="5:21" ht="23.25" customHeight="1" thickBot="1" thickTop="1">
      <c r="E172" s="223"/>
      <c r="F172" s="223"/>
      <c r="J172" s="223"/>
      <c r="K172" s="223"/>
      <c r="O172" s="223"/>
      <c r="P172" s="223"/>
      <c r="T172" s="223"/>
      <c r="U172" s="223"/>
    </row>
    <row r="173" spans="3:25" ht="17.25" customHeight="1" thickBot="1" thickTop="1">
      <c r="C173" s="743" t="s">
        <v>174</v>
      </c>
      <c r="D173" s="743"/>
      <c r="E173" s="744">
        <f>SUM(I126:I171)</f>
        <v>440.03131538461554</v>
      </c>
      <c r="F173" s="744"/>
      <c r="G173" s="744"/>
      <c r="H173" s="744"/>
      <c r="I173" s="744"/>
      <c r="J173" s="744">
        <f>SUM(N126:N171)</f>
        <v>439.9029957264959</v>
      </c>
      <c r="K173" s="744"/>
      <c r="L173" s="744"/>
      <c r="M173" s="744"/>
      <c r="N173" s="744"/>
      <c r="O173" s="744">
        <f>SUM(S126:S171)</f>
        <v>335.5400602564104</v>
      </c>
      <c r="P173" s="744"/>
      <c r="Q173" s="744"/>
      <c r="R173" s="744"/>
      <c r="S173" s="744"/>
      <c r="T173" s="744">
        <f>SUM(X126:X171)-3</f>
        <v>597.4677136752138</v>
      </c>
      <c r="U173" s="744"/>
      <c r="V173" s="744"/>
      <c r="W173" s="744"/>
      <c r="X173" s="744"/>
      <c r="Y173" s="746">
        <f>SUM(E173:X174)</f>
        <v>1812.9420850427355</v>
      </c>
    </row>
    <row r="174" spans="3:25" ht="17.25" customHeight="1" thickBot="1" thickTop="1">
      <c r="C174" s="743"/>
      <c r="D174" s="743"/>
      <c r="E174" s="744"/>
      <c r="F174" s="744"/>
      <c r="G174" s="744"/>
      <c r="H174" s="744"/>
      <c r="I174" s="744"/>
      <c r="J174" s="744"/>
      <c r="K174" s="744"/>
      <c r="L174" s="744"/>
      <c r="M174" s="744"/>
      <c r="N174" s="744"/>
      <c r="O174" s="744"/>
      <c r="P174" s="744"/>
      <c r="Q174" s="744"/>
      <c r="R174" s="744"/>
      <c r="S174" s="744"/>
      <c r="T174" s="744"/>
      <c r="U174" s="744"/>
      <c r="V174" s="744"/>
      <c r="W174" s="744"/>
      <c r="X174" s="744"/>
      <c r="Y174" s="746"/>
    </row>
    <row r="175" spans="3:25" ht="31.5" customHeight="1" thickBot="1" thickTop="1">
      <c r="C175" s="745" t="s">
        <v>359</v>
      </c>
      <c r="D175" s="745"/>
      <c r="E175" s="746">
        <v>440</v>
      </c>
      <c r="F175" s="746"/>
      <c r="G175" s="746"/>
      <c r="H175" s="746"/>
      <c r="I175" s="746"/>
      <c r="J175" s="746">
        <v>440</v>
      </c>
      <c r="K175" s="746"/>
      <c r="L175" s="746"/>
      <c r="M175" s="746"/>
      <c r="N175" s="746"/>
      <c r="O175" s="746">
        <v>440</v>
      </c>
      <c r="P175" s="746"/>
      <c r="Q175" s="746"/>
      <c r="R175" s="746"/>
      <c r="S175" s="746"/>
      <c r="T175" s="746">
        <v>440</v>
      </c>
      <c r="U175" s="746"/>
      <c r="V175" s="746"/>
      <c r="W175" s="746"/>
      <c r="X175" s="746"/>
      <c r="Y175" s="753">
        <f>SUM(E175:X176)</f>
        <v>1760</v>
      </c>
    </row>
    <row r="176" spans="1:26" ht="31.5" customHeight="1" thickBot="1" thickTop="1">
      <c r="A176" s="75"/>
      <c r="C176" s="745"/>
      <c r="D176" s="745"/>
      <c r="E176" s="746"/>
      <c r="F176" s="746"/>
      <c r="G176" s="746"/>
      <c r="H176" s="746"/>
      <c r="I176" s="746"/>
      <c r="J176" s="746"/>
      <c r="K176" s="746"/>
      <c r="L176" s="746"/>
      <c r="M176" s="746"/>
      <c r="N176" s="746"/>
      <c r="O176" s="746"/>
      <c r="P176" s="746"/>
      <c r="Q176" s="746"/>
      <c r="R176" s="746"/>
      <c r="S176" s="746"/>
      <c r="T176" s="746"/>
      <c r="U176" s="746"/>
      <c r="V176" s="746"/>
      <c r="W176" s="746"/>
      <c r="X176" s="746"/>
      <c r="Y176" s="754"/>
      <c r="Z176" s="75"/>
    </row>
    <row r="177" spans="1:26" ht="16.5" customHeight="1" thickTop="1">
      <c r="A177" s="75"/>
      <c r="Z177" s="75"/>
    </row>
    <row r="178" spans="2:25" ht="23.25" customHeight="1">
      <c r="B178" s="146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</row>
    <row r="179" spans="2:25" ht="24.75" customHeight="1">
      <c r="B179" s="146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226"/>
    </row>
    <row r="180" spans="2:25" ht="24" thickBot="1">
      <c r="B180" s="2"/>
      <c r="C180" s="737" t="s">
        <v>221</v>
      </c>
      <c r="D180" s="737"/>
      <c r="E180" s="737"/>
      <c r="F180" s="737"/>
      <c r="G180" s="737"/>
      <c r="H180" s="737"/>
      <c r="I180" s="737"/>
      <c r="J180" s="737"/>
      <c r="K180" s="737"/>
      <c r="L180" s="737"/>
      <c r="M180" s="737"/>
      <c r="N180" s="737"/>
      <c r="O180" s="737"/>
      <c r="P180" s="737"/>
      <c r="Q180" s="737"/>
      <c r="R180" s="737"/>
      <c r="S180" s="737"/>
      <c r="T180" s="737"/>
      <c r="U180" s="737"/>
      <c r="V180" s="737"/>
      <c r="W180" s="737"/>
      <c r="X180" s="737"/>
      <c r="Y180" s="737"/>
    </row>
    <row r="181" spans="3:24" ht="24.75" thickBot="1" thickTop="1">
      <c r="C181" s="461" t="s">
        <v>161</v>
      </c>
      <c r="D181" s="738" t="s">
        <v>146</v>
      </c>
      <c r="E181" s="739"/>
      <c r="F181" s="462"/>
      <c r="G181" s="463"/>
      <c r="H181" s="463"/>
      <c r="I181" s="463"/>
      <c r="J181" s="463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</row>
    <row r="182" spans="2:24" ht="21.75" customHeight="1" thickBot="1" thickTop="1">
      <c r="B182" s="195"/>
      <c r="C182" s="159"/>
      <c r="D182" s="160"/>
      <c r="E182" s="160"/>
      <c r="F182" s="160"/>
      <c r="G182" s="160"/>
      <c r="H182" s="160"/>
      <c r="I182" s="160"/>
      <c r="J182" s="160"/>
      <c r="K182" s="196"/>
      <c r="L182" s="183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</row>
    <row r="183" spans="2:25" ht="24.75" thickBot="1" thickTop="1">
      <c r="B183" s="464"/>
      <c r="C183" s="465"/>
      <c r="D183" s="465"/>
      <c r="E183" s="749" t="s">
        <v>162</v>
      </c>
      <c r="F183" s="738"/>
      <c r="G183" s="738"/>
      <c r="H183" s="738"/>
      <c r="I183" s="738"/>
      <c r="J183" s="749" t="s">
        <v>163</v>
      </c>
      <c r="K183" s="738"/>
      <c r="L183" s="738"/>
      <c r="M183" s="738"/>
      <c r="N183" s="738"/>
      <c r="O183" s="749" t="s">
        <v>164</v>
      </c>
      <c r="P183" s="738"/>
      <c r="Q183" s="738"/>
      <c r="R183" s="738"/>
      <c r="S183" s="739"/>
      <c r="T183" s="738" t="s">
        <v>165</v>
      </c>
      <c r="U183" s="738"/>
      <c r="V183" s="738"/>
      <c r="W183" s="738"/>
      <c r="X183" s="738"/>
      <c r="Y183" s="750" t="s">
        <v>218</v>
      </c>
    </row>
    <row r="184" spans="2:25" ht="154.5" customHeight="1" thickBot="1" thickTop="1">
      <c r="B184" s="466" t="s">
        <v>65</v>
      </c>
      <c r="C184" s="467" t="s">
        <v>167</v>
      </c>
      <c r="D184" s="468" t="s">
        <v>168</v>
      </c>
      <c r="E184" s="468" t="s">
        <v>169</v>
      </c>
      <c r="F184" s="469" t="s">
        <v>170</v>
      </c>
      <c r="G184" s="469" t="s">
        <v>171</v>
      </c>
      <c r="H184" s="469" t="s">
        <v>172</v>
      </c>
      <c r="I184" s="469" t="s">
        <v>173</v>
      </c>
      <c r="J184" s="470" t="s">
        <v>169</v>
      </c>
      <c r="K184" s="469" t="s">
        <v>170</v>
      </c>
      <c r="L184" s="469" t="s">
        <v>171</v>
      </c>
      <c r="M184" s="469" t="s">
        <v>172</v>
      </c>
      <c r="N184" s="471" t="s">
        <v>173</v>
      </c>
      <c r="O184" s="470" t="s">
        <v>169</v>
      </c>
      <c r="P184" s="469" t="s">
        <v>170</v>
      </c>
      <c r="Q184" s="469" t="s">
        <v>171</v>
      </c>
      <c r="R184" s="469" t="s">
        <v>172</v>
      </c>
      <c r="S184" s="472" t="s">
        <v>173</v>
      </c>
      <c r="T184" s="473" t="s">
        <v>169</v>
      </c>
      <c r="U184" s="469" t="s">
        <v>170</v>
      </c>
      <c r="V184" s="469" t="s">
        <v>171</v>
      </c>
      <c r="W184" s="469" t="s">
        <v>172</v>
      </c>
      <c r="X184" s="469" t="s">
        <v>173</v>
      </c>
      <c r="Y184" s="751"/>
    </row>
    <row r="185" spans="2:25" ht="24" thickTop="1">
      <c r="B185" s="747" t="s">
        <v>12</v>
      </c>
      <c r="C185" s="492" t="s">
        <v>11</v>
      </c>
      <c r="D185" s="197">
        <v>462</v>
      </c>
      <c r="E185" s="476">
        <v>1881</v>
      </c>
      <c r="F185" s="476">
        <v>1655</v>
      </c>
      <c r="G185" s="476">
        <v>250</v>
      </c>
      <c r="H185" s="476">
        <v>1669</v>
      </c>
      <c r="I185" s="213">
        <v>65.6901282051282</v>
      </c>
      <c r="J185" s="493">
        <v>1881</v>
      </c>
      <c r="K185" s="477">
        <v>1920</v>
      </c>
      <c r="L185" s="476">
        <v>250</v>
      </c>
      <c r="M185" s="476">
        <v>1920</v>
      </c>
      <c r="N185" s="213">
        <v>75.56923076923077</v>
      </c>
      <c r="O185" s="493">
        <v>1881</v>
      </c>
      <c r="P185" s="477">
        <v>1679</v>
      </c>
      <c r="Q185" s="476">
        <v>250</v>
      </c>
      <c r="R185" s="476">
        <v>1881</v>
      </c>
      <c r="S185" s="214">
        <v>74.03423076923077</v>
      </c>
      <c r="T185" s="477">
        <v>1881</v>
      </c>
      <c r="U185" s="477">
        <v>1235</v>
      </c>
      <c r="V185" s="476">
        <v>250</v>
      </c>
      <c r="W185" s="198">
        <v>1881</v>
      </c>
      <c r="X185" s="214">
        <v>74.03423076923077</v>
      </c>
      <c r="Y185" s="494">
        <v>250</v>
      </c>
    </row>
    <row r="186" spans="2:25" ht="23.25">
      <c r="B186" s="748"/>
      <c r="C186" s="495" t="s">
        <v>13</v>
      </c>
      <c r="D186" s="200">
        <v>366</v>
      </c>
      <c r="E186" s="480">
        <v>3015</v>
      </c>
      <c r="F186" s="480">
        <v>2476</v>
      </c>
      <c r="G186" s="480">
        <v>250</v>
      </c>
      <c r="H186" s="480">
        <v>2899</v>
      </c>
      <c r="I186" s="215">
        <v>114.10166666666667</v>
      </c>
      <c r="J186" s="496">
        <v>3015</v>
      </c>
      <c r="K186" s="481">
        <v>3030</v>
      </c>
      <c r="L186" s="480">
        <v>250</v>
      </c>
      <c r="M186" s="480">
        <v>3030</v>
      </c>
      <c r="N186" s="215">
        <v>119.25769230769232</v>
      </c>
      <c r="O186" s="496">
        <v>3015</v>
      </c>
      <c r="P186" s="481">
        <v>449</v>
      </c>
      <c r="Q186" s="480">
        <v>250</v>
      </c>
      <c r="R186" s="480">
        <v>3015</v>
      </c>
      <c r="S186" s="216">
        <v>118.6673076923077</v>
      </c>
      <c r="T186" s="481">
        <v>3015</v>
      </c>
      <c r="U186" s="481">
        <v>1093</v>
      </c>
      <c r="V186" s="480">
        <v>250</v>
      </c>
      <c r="W186" s="201">
        <v>3015</v>
      </c>
      <c r="X186" s="216">
        <v>118.6673076923077</v>
      </c>
      <c r="Y186" s="497">
        <v>250</v>
      </c>
    </row>
    <row r="187" spans="2:25" ht="23.25">
      <c r="B187" s="748"/>
      <c r="C187" s="495" t="s">
        <v>14</v>
      </c>
      <c r="D187" s="200">
        <v>51</v>
      </c>
      <c r="E187" s="480">
        <v>1175</v>
      </c>
      <c r="F187" s="480">
        <v>684</v>
      </c>
      <c r="G187" s="480">
        <v>250</v>
      </c>
      <c r="H187" s="480">
        <v>1374</v>
      </c>
      <c r="I187" s="215">
        <v>43.774230769230776</v>
      </c>
      <c r="J187" s="496">
        <v>1175</v>
      </c>
      <c r="K187" s="481">
        <v>1111</v>
      </c>
      <c r="L187" s="480">
        <v>250</v>
      </c>
      <c r="M187" s="480">
        <v>1175</v>
      </c>
      <c r="N187" s="215">
        <v>37.434294871794876</v>
      </c>
      <c r="O187" s="496">
        <v>1175</v>
      </c>
      <c r="P187" s="481">
        <v>1047</v>
      </c>
      <c r="Q187" s="480">
        <v>250</v>
      </c>
      <c r="R187" s="480">
        <v>1175</v>
      </c>
      <c r="S187" s="216">
        <v>37.434294871794876</v>
      </c>
      <c r="T187" s="481">
        <v>1175</v>
      </c>
      <c r="U187" s="481">
        <v>472</v>
      </c>
      <c r="V187" s="480">
        <v>250</v>
      </c>
      <c r="W187" s="201">
        <v>1175</v>
      </c>
      <c r="X187" s="216">
        <v>37.434294871794876</v>
      </c>
      <c r="Y187" s="497">
        <v>250</v>
      </c>
    </row>
    <row r="188" spans="2:25" ht="23.25">
      <c r="B188" s="748"/>
      <c r="C188" s="495" t="s">
        <v>15</v>
      </c>
      <c r="D188" s="200">
        <v>326</v>
      </c>
      <c r="E188" s="480">
        <v>348</v>
      </c>
      <c r="F188" s="480">
        <v>145</v>
      </c>
      <c r="G188" s="480">
        <v>278</v>
      </c>
      <c r="H188" s="480">
        <v>300</v>
      </c>
      <c r="I188" s="215">
        <v>11.807692307692308</v>
      </c>
      <c r="J188" s="496">
        <v>348</v>
      </c>
      <c r="K188" s="481">
        <v>344</v>
      </c>
      <c r="L188" s="480">
        <v>250</v>
      </c>
      <c r="M188" s="480">
        <v>320</v>
      </c>
      <c r="N188" s="215">
        <v>12.594871794871796</v>
      </c>
      <c r="O188" s="496">
        <v>348</v>
      </c>
      <c r="P188" s="481">
        <v>288</v>
      </c>
      <c r="Q188" s="480">
        <v>250</v>
      </c>
      <c r="R188" s="480">
        <v>348</v>
      </c>
      <c r="S188" s="216">
        <v>13.696923076923078</v>
      </c>
      <c r="T188" s="481">
        <v>348</v>
      </c>
      <c r="U188" s="481">
        <v>381</v>
      </c>
      <c r="V188" s="480">
        <v>250</v>
      </c>
      <c r="W188" s="201">
        <v>381</v>
      </c>
      <c r="X188" s="216">
        <v>14.995769230769232</v>
      </c>
      <c r="Y188" s="497">
        <v>250</v>
      </c>
    </row>
    <row r="189" spans="2:25" ht="23.25">
      <c r="B189" s="748"/>
      <c r="C189" s="495" t="s">
        <v>16</v>
      </c>
      <c r="D189" s="200">
        <v>22</v>
      </c>
      <c r="E189" s="480">
        <v>432</v>
      </c>
      <c r="F189" s="480">
        <v>384</v>
      </c>
      <c r="G189" s="480">
        <v>250</v>
      </c>
      <c r="H189" s="480">
        <v>660</v>
      </c>
      <c r="I189" s="215">
        <v>25.97692307692308</v>
      </c>
      <c r="J189" s="496">
        <v>432</v>
      </c>
      <c r="K189" s="481">
        <v>239</v>
      </c>
      <c r="L189" s="480">
        <v>250</v>
      </c>
      <c r="M189" s="480">
        <v>432</v>
      </c>
      <c r="N189" s="215">
        <v>17.003076923076925</v>
      </c>
      <c r="O189" s="496">
        <v>432</v>
      </c>
      <c r="P189" s="481">
        <v>109</v>
      </c>
      <c r="Q189" s="480">
        <v>250</v>
      </c>
      <c r="R189" s="480">
        <v>432</v>
      </c>
      <c r="S189" s="216">
        <v>17.003076923076925</v>
      </c>
      <c r="T189" s="481">
        <v>432</v>
      </c>
      <c r="U189" s="481">
        <v>108</v>
      </c>
      <c r="V189" s="480">
        <v>250</v>
      </c>
      <c r="W189" s="201">
        <v>432</v>
      </c>
      <c r="X189" s="216">
        <v>17.003076923076925</v>
      </c>
      <c r="Y189" s="497">
        <v>250</v>
      </c>
    </row>
    <row r="190" spans="2:25" ht="23.25">
      <c r="B190" s="748"/>
      <c r="C190" s="495" t="s">
        <v>17</v>
      </c>
      <c r="D190" s="200">
        <v>730</v>
      </c>
      <c r="E190" s="480">
        <v>479</v>
      </c>
      <c r="F190" s="480">
        <v>419</v>
      </c>
      <c r="G190" s="480">
        <v>501</v>
      </c>
      <c r="H190" s="480">
        <v>250</v>
      </c>
      <c r="I190" s="215">
        <v>9.839743589743591</v>
      </c>
      <c r="J190" s="496">
        <v>479</v>
      </c>
      <c r="K190" s="481">
        <v>664</v>
      </c>
      <c r="L190" s="480">
        <v>250</v>
      </c>
      <c r="M190" s="480">
        <v>413</v>
      </c>
      <c r="N190" s="215">
        <v>16.25525641025641</v>
      </c>
      <c r="O190" s="496">
        <v>479</v>
      </c>
      <c r="P190" s="481">
        <v>255</v>
      </c>
      <c r="Q190" s="480">
        <v>250</v>
      </c>
      <c r="R190" s="480">
        <v>479</v>
      </c>
      <c r="S190" s="216">
        <v>18.85294871794872</v>
      </c>
      <c r="T190" s="481">
        <v>479</v>
      </c>
      <c r="U190" s="481">
        <v>457</v>
      </c>
      <c r="V190" s="480">
        <v>250</v>
      </c>
      <c r="W190" s="201">
        <v>479</v>
      </c>
      <c r="X190" s="216">
        <v>18.85294871794872</v>
      </c>
      <c r="Y190" s="497">
        <v>250</v>
      </c>
    </row>
    <row r="191" spans="2:25" ht="23.25">
      <c r="B191" s="748"/>
      <c r="C191" s="495" t="s">
        <v>19</v>
      </c>
      <c r="D191" s="200">
        <v>73</v>
      </c>
      <c r="E191" s="480">
        <v>566</v>
      </c>
      <c r="F191" s="480">
        <v>203</v>
      </c>
      <c r="G191" s="480">
        <v>250</v>
      </c>
      <c r="H191" s="480">
        <v>743</v>
      </c>
      <c r="I191" s="215">
        <v>29.24371794871795</v>
      </c>
      <c r="J191" s="496">
        <v>566</v>
      </c>
      <c r="K191" s="481">
        <v>564</v>
      </c>
      <c r="L191" s="480">
        <v>250</v>
      </c>
      <c r="M191" s="480">
        <v>566</v>
      </c>
      <c r="N191" s="215">
        <v>22.277179487179488</v>
      </c>
      <c r="O191" s="496">
        <v>566</v>
      </c>
      <c r="P191" s="481">
        <v>173</v>
      </c>
      <c r="Q191" s="480">
        <v>250</v>
      </c>
      <c r="R191" s="480">
        <v>566</v>
      </c>
      <c r="S191" s="216">
        <v>22.277179487179488</v>
      </c>
      <c r="T191" s="481">
        <v>566</v>
      </c>
      <c r="U191" s="481">
        <v>345</v>
      </c>
      <c r="V191" s="480">
        <v>250</v>
      </c>
      <c r="W191" s="201">
        <v>566</v>
      </c>
      <c r="X191" s="216">
        <v>22.277179487179488</v>
      </c>
      <c r="Y191" s="497">
        <v>250</v>
      </c>
    </row>
    <row r="192" spans="1:25" ht="23.25">
      <c r="A192" s="136"/>
      <c r="B192" s="748"/>
      <c r="C192" s="495" t="s">
        <v>20</v>
      </c>
      <c r="D192" s="200">
        <v>688</v>
      </c>
      <c r="E192" s="480">
        <v>1218</v>
      </c>
      <c r="F192" s="480">
        <v>1201</v>
      </c>
      <c r="G192" s="480">
        <v>250</v>
      </c>
      <c r="H192" s="480">
        <v>780</v>
      </c>
      <c r="I192" s="215">
        <v>30.7</v>
      </c>
      <c r="J192" s="496">
        <v>1218</v>
      </c>
      <c r="K192" s="481">
        <v>171</v>
      </c>
      <c r="L192" s="480">
        <v>250</v>
      </c>
      <c r="M192" s="480">
        <v>1218</v>
      </c>
      <c r="N192" s="215">
        <v>47.939230769230775</v>
      </c>
      <c r="O192" s="496">
        <v>1218</v>
      </c>
      <c r="P192" s="481">
        <v>1100</v>
      </c>
      <c r="Q192" s="480">
        <v>250</v>
      </c>
      <c r="R192" s="480">
        <v>1218</v>
      </c>
      <c r="S192" s="216">
        <v>47.939230769230775</v>
      </c>
      <c r="T192" s="481">
        <v>1218</v>
      </c>
      <c r="U192" s="481">
        <v>1571</v>
      </c>
      <c r="V192" s="480">
        <v>250</v>
      </c>
      <c r="W192" s="201">
        <v>1571</v>
      </c>
      <c r="X192" s="216">
        <v>61.832948717948724</v>
      </c>
      <c r="Y192" s="497">
        <v>250</v>
      </c>
    </row>
    <row r="193" spans="2:25" ht="23.25">
      <c r="B193" s="748"/>
      <c r="C193" s="495" t="s">
        <v>21</v>
      </c>
      <c r="D193" s="200">
        <v>28</v>
      </c>
      <c r="E193" s="480">
        <v>381</v>
      </c>
      <c r="F193" s="480">
        <v>214</v>
      </c>
      <c r="G193" s="480">
        <v>250</v>
      </c>
      <c r="H193" s="480">
        <v>603</v>
      </c>
      <c r="I193" s="215">
        <v>19.21096153846154</v>
      </c>
      <c r="J193" s="496">
        <v>381</v>
      </c>
      <c r="K193" s="481">
        <v>193</v>
      </c>
      <c r="L193" s="480">
        <v>250</v>
      </c>
      <c r="M193" s="480">
        <v>381</v>
      </c>
      <c r="N193" s="215">
        <v>12.138269230769232</v>
      </c>
      <c r="O193" s="496">
        <v>381</v>
      </c>
      <c r="P193" s="481">
        <v>101</v>
      </c>
      <c r="Q193" s="480">
        <v>250</v>
      </c>
      <c r="R193" s="480">
        <v>381</v>
      </c>
      <c r="S193" s="216">
        <v>12.138269230769232</v>
      </c>
      <c r="T193" s="481">
        <v>381</v>
      </c>
      <c r="U193" s="481">
        <v>61</v>
      </c>
      <c r="V193" s="480">
        <v>250</v>
      </c>
      <c r="W193" s="201">
        <v>381</v>
      </c>
      <c r="X193" s="216">
        <v>12.138269230769232</v>
      </c>
      <c r="Y193" s="497">
        <v>250</v>
      </c>
    </row>
    <row r="194" spans="2:25" ht="24" thickBot="1">
      <c r="B194" s="748"/>
      <c r="C194" s="498" t="s">
        <v>22</v>
      </c>
      <c r="D194" s="203">
        <v>754</v>
      </c>
      <c r="E194" s="484">
        <v>338</v>
      </c>
      <c r="F194" s="484">
        <v>108</v>
      </c>
      <c r="G194" s="484">
        <v>416</v>
      </c>
      <c r="H194" s="484">
        <v>0</v>
      </c>
      <c r="I194" s="217">
        <v>0</v>
      </c>
      <c r="J194" s="499">
        <v>338</v>
      </c>
      <c r="K194" s="485">
        <v>245</v>
      </c>
      <c r="L194" s="484">
        <v>328</v>
      </c>
      <c r="M194" s="484">
        <v>250</v>
      </c>
      <c r="N194" s="217">
        <v>7.96474358974359</v>
      </c>
      <c r="O194" s="499">
        <v>338</v>
      </c>
      <c r="P194" s="485">
        <v>223</v>
      </c>
      <c r="Q194" s="484">
        <v>40</v>
      </c>
      <c r="R194" s="480">
        <v>50</v>
      </c>
      <c r="S194" s="218">
        <v>1.592948717948718</v>
      </c>
      <c r="T194" s="485">
        <v>338</v>
      </c>
      <c r="U194" s="485">
        <v>141</v>
      </c>
      <c r="V194" s="484">
        <v>250</v>
      </c>
      <c r="W194" s="207">
        <v>548</v>
      </c>
      <c r="X194" s="218">
        <v>17.45871794871795</v>
      </c>
      <c r="Y194" s="500">
        <v>250</v>
      </c>
    </row>
    <row r="195" spans="2:25" ht="24" thickTop="1">
      <c r="B195" s="740" t="s">
        <v>24</v>
      </c>
      <c r="C195" s="492" t="s">
        <v>23</v>
      </c>
      <c r="D195" s="197">
        <v>412</v>
      </c>
      <c r="E195" s="476">
        <v>340</v>
      </c>
      <c r="F195" s="476">
        <v>364</v>
      </c>
      <c r="G195" s="476">
        <v>118</v>
      </c>
      <c r="H195" s="476">
        <v>70</v>
      </c>
      <c r="I195" s="213">
        <v>2.230128205128205</v>
      </c>
      <c r="J195" s="493">
        <v>340</v>
      </c>
      <c r="K195" s="477">
        <v>377</v>
      </c>
      <c r="L195" s="476">
        <v>70</v>
      </c>
      <c r="M195" s="476">
        <v>329</v>
      </c>
      <c r="N195" s="213">
        <v>10.481602564102566</v>
      </c>
      <c r="O195" s="493">
        <v>340</v>
      </c>
      <c r="P195" s="477">
        <v>403</v>
      </c>
      <c r="Q195" s="476">
        <v>70</v>
      </c>
      <c r="R195" s="476">
        <v>403</v>
      </c>
      <c r="S195" s="214">
        <v>12.839166666666667</v>
      </c>
      <c r="T195" s="477">
        <v>340</v>
      </c>
      <c r="U195" s="477">
        <v>55</v>
      </c>
      <c r="V195" s="476">
        <v>70</v>
      </c>
      <c r="W195" s="198">
        <v>340</v>
      </c>
      <c r="X195" s="214">
        <v>10.832051282051284</v>
      </c>
      <c r="Y195" s="494">
        <v>70</v>
      </c>
    </row>
    <row r="196" spans="2:25" ht="23.25">
      <c r="B196" s="741"/>
      <c r="C196" s="495" t="s">
        <v>25</v>
      </c>
      <c r="D196" s="200">
        <v>24</v>
      </c>
      <c r="E196" s="480">
        <v>202</v>
      </c>
      <c r="F196" s="480">
        <v>240</v>
      </c>
      <c r="G196" s="480">
        <v>70</v>
      </c>
      <c r="H196" s="480">
        <v>286</v>
      </c>
      <c r="I196" s="215">
        <v>11.256666666666668</v>
      </c>
      <c r="J196" s="496">
        <v>202</v>
      </c>
      <c r="K196" s="481">
        <v>232</v>
      </c>
      <c r="L196" s="480">
        <v>70</v>
      </c>
      <c r="M196" s="480">
        <v>232</v>
      </c>
      <c r="N196" s="215">
        <v>9.131282051282051</v>
      </c>
      <c r="O196" s="496">
        <v>202</v>
      </c>
      <c r="P196" s="481">
        <v>23</v>
      </c>
      <c r="Q196" s="480">
        <v>70</v>
      </c>
      <c r="R196" s="480">
        <v>202</v>
      </c>
      <c r="S196" s="216">
        <v>7.950512820512821</v>
      </c>
      <c r="T196" s="481">
        <v>202</v>
      </c>
      <c r="U196" s="481">
        <v>195</v>
      </c>
      <c r="V196" s="480">
        <v>70</v>
      </c>
      <c r="W196" s="201">
        <v>202</v>
      </c>
      <c r="X196" s="216">
        <v>7.950512820512821</v>
      </c>
      <c r="Y196" s="497">
        <v>70</v>
      </c>
    </row>
    <row r="197" spans="2:25" ht="23.25">
      <c r="B197" s="741"/>
      <c r="C197" s="495" t="s">
        <v>26</v>
      </c>
      <c r="D197" s="200">
        <v>145</v>
      </c>
      <c r="E197" s="480">
        <v>203</v>
      </c>
      <c r="F197" s="480">
        <v>256</v>
      </c>
      <c r="G197" s="480">
        <v>70</v>
      </c>
      <c r="H197" s="480">
        <v>181</v>
      </c>
      <c r="I197" s="215">
        <v>3.489277777777778</v>
      </c>
      <c r="J197" s="496">
        <v>203</v>
      </c>
      <c r="K197" s="481">
        <v>271</v>
      </c>
      <c r="L197" s="480">
        <v>70</v>
      </c>
      <c r="M197" s="480">
        <v>271</v>
      </c>
      <c r="N197" s="215">
        <v>5.224277777777778</v>
      </c>
      <c r="O197" s="496">
        <v>203</v>
      </c>
      <c r="P197" s="481">
        <v>92</v>
      </c>
      <c r="Q197" s="480">
        <v>70</v>
      </c>
      <c r="R197" s="480">
        <v>203</v>
      </c>
      <c r="S197" s="216">
        <v>3.913388888888889</v>
      </c>
      <c r="T197" s="481">
        <v>203</v>
      </c>
      <c r="U197" s="481">
        <v>232</v>
      </c>
      <c r="V197" s="480">
        <v>70</v>
      </c>
      <c r="W197" s="201">
        <v>232</v>
      </c>
      <c r="X197" s="216">
        <v>4.472444444444445</v>
      </c>
      <c r="Y197" s="497">
        <v>70</v>
      </c>
    </row>
    <row r="198" spans="2:25" ht="23.25">
      <c r="B198" s="741"/>
      <c r="C198" s="495" t="s">
        <v>27</v>
      </c>
      <c r="D198" s="200">
        <v>15</v>
      </c>
      <c r="E198" s="480">
        <v>0</v>
      </c>
      <c r="F198" s="480">
        <v>0</v>
      </c>
      <c r="G198" s="480">
        <v>85</v>
      </c>
      <c r="H198" s="480">
        <v>70</v>
      </c>
      <c r="I198" s="215">
        <v>2.7551282051282056</v>
      </c>
      <c r="J198" s="496">
        <v>0</v>
      </c>
      <c r="K198" s="481">
        <v>0</v>
      </c>
      <c r="L198" s="480">
        <v>85</v>
      </c>
      <c r="M198" s="480">
        <v>0</v>
      </c>
      <c r="N198" s="215">
        <v>0</v>
      </c>
      <c r="O198" s="496">
        <v>0</v>
      </c>
      <c r="P198" s="481">
        <v>0</v>
      </c>
      <c r="Q198" s="480">
        <v>85</v>
      </c>
      <c r="R198" s="480">
        <v>0</v>
      </c>
      <c r="S198" s="216">
        <v>0</v>
      </c>
      <c r="T198" s="481">
        <v>0</v>
      </c>
      <c r="U198" s="481">
        <v>0</v>
      </c>
      <c r="V198" s="480">
        <v>85</v>
      </c>
      <c r="W198" s="201">
        <v>0</v>
      </c>
      <c r="X198" s="216">
        <v>0</v>
      </c>
      <c r="Y198" s="497">
        <v>85</v>
      </c>
    </row>
    <row r="199" spans="2:25" ht="23.25">
      <c r="B199" s="741"/>
      <c r="C199" s="495" t="s">
        <v>28</v>
      </c>
      <c r="D199" s="200">
        <v>123</v>
      </c>
      <c r="E199" s="480">
        <v>66</v>
      </c>
      <c r="F199" s="480">
        <v>69</v>
      </c>
      <c r="G199" s="480">
        <v>124</v>
      </c>
      <c r="H199" s="480">
        <v>70</v>
      </c>
      <c r="I199" s="215">
        <v>2.7551282051282056</v>
      </c>
      <c r="J199" s="496">
        <v>66</v>
      </c>
      <c r="K199" s="481">
        <v>63</v>
      </c>
      <c r="L199" s="480">
        <v>58</v>
      </c>
      <c r="M199" s="480">
        <v>0</v>
      </c>
      <c r="N199" s="215">
        <v>0</v>
      </c>
      <c r="O199" s="496">
        <v>66</v>
      </c>
      <c r="P199" s="481">
        <v>24</v>
      </c>
      <c r="Q199" s="480">
        <v>42</v>
      </c>
      <c r="R199" s="480">
        <v>50</v>
      </c>
      <c r="S199" s="216">
        <v>1.967948717948718</v>
      </c>
      <c r="T199" s="481">
        <v>66</v>
      </c>
      <c r="U199" s="481">
        <v>82</v>
      </c>
      <c r="V199" s="480">
        <v>70</v>
      </c>
      <c r="W199" s="201">
        <v>110</v>
      </c>
      <c r="X199" s="216">
        <v>4.32948717948718</v>
      </c>
      <c r="Y199" s="497">
        <v>70</v>
      </c>
    </row>
    <row r="200" spans="2:25" ht="23.25">
      <c r="B200" s="741"/>
      <c r="C200" s="495" t="s">
        <v>29</v>
      </c>
      <c r="D200" s="200">
        <v>502</v>
      </c>
      <c r="E200" s="480">
        <v>198</v>
      </c>
      <c r="F200" s="480">
        <v>83</v>
      </c>
      <c r="G200" s="480">
        <v>304</v>
      </c>
      <c r="H200" s="480">
        <v>0</v>
      </c>
      <c r="I200" s="215">
        <v>0</v>
      </c>
      <c r="J200" s="496">
        <v>198</v>
      </c>
      <c r="K200" s="481">
        <v>203</v>
      </c>
      <c r="L200" s="480">
        <v>101</v>
      </c>
      <c r="M200" s="480">
        <v>0</v>
      </c>
      <c r="N200" s="215">
        <v>0</v>
      </c>
      <c r="O200" s="496">
        <v>198</v>
      </c>
      <c r="P200" s="481">
        <v>109</v>
      </c>
      <c r="Q200" s="480">
        <v>70</v>
      </c>
      <c r="R200" s="480">
        <v>167</v>
      </c>
      <c r="S200" s="216">
        <v>5.320448717948718</v>
      </c>
      <c r="T200" s="481">
        <v>198</v>
      </c>
      <c r="U200" s="481">
        <v>204</v>
      </c>
      <c r="V200" s="480">
        <v>70</v>
      </c>
      <c r="W200" s="201">
        <v>204</v>
      </c>
      <c r="X200" s="216">
        <v>6.49923076923077</v>
      </c>
      <c r="Y200" s="497">
        <v>70</v>
      </c>
    </row>
    <row r="201" spans="2:25" ht="23.25">
      <c r="B201" s="741"/>
      <c r="C201" s="495" t="s">
        <v>30</v>
      </c>
      <c r="D201" s="200">
        <v>0</v>
      </c>
      <c r="E201" s="480">
        <v>199</v>
      </c>
      <c r="F201" s="480">
        <v>109</v>
      </c>
      <c r="G201" s="480">
        <v>70</v>
      </c>
      <c r="H201" s="480">
        <v>269</v>
      </c>
      <c r="I201" s="215">
        <v>8.570064102564103</v>
      </c>
      <c r="J201" s="496">
        <v>199</v>
      </c>
      <c r="K201" s="481">
        <v>172</v>
      </c>
      <c r="L201" s="480">
        <v>70</v>
      </c>
      <c r="M201" s="480">
        <v>199</v>
      </c>
      <c r="N201" s="215">
        <v>6.339935897435898</v>
      </c>
      <c r="O201" s="496">
        <v>199</v>
      </c>
      <c r="P201" s="481">
        <v>290</v>
      </c>
      <c r="Q201" s="480">
        <v>70</v>
      </c>
      <c r="R201" s="480">
        <v>290</v>
      </c>
      <c r="S201" s="216">
        <v>9.239102564102565</v>
      </c>
      <c r="T201" s="481">
        <v>199</v>
      </c>
      <c r="U201" s="481">
        <v>262</v>
      </c>
      <c r="V201" s="480">
        <v>70</v>
      </c>
      <c r="W201" s="201">
        <v>262</v>
      </c>
      <c r="X201" s="216">
        <v>8.347051282051282</v>
      </c>
      <c r="Y201" s="497">
        <v>70</v>
      </c>
    </row>
    <row r="202" spans="2:25" ht="23.25">
      <c r="B202" s="741"/>
      <c r="C202" s="495" t="s">
        <v>31</v>
      </c>
      <c r="D202" s="200">
        <v>15</v>
      </c>
      <c r="E202" s="480">
        <v>148</v>
      </c>
      <c r="F202" s="480">
        <v>122</v>
      </c>
      <c r="G202" s="480">
        <v>70</v>
      </c>
      <c r="H202" s="480">
        <v>203</v>
      </c>
      <c r="I202" s="215">
        <v>3.913388888888889</v>
      </c>
      <c r="J202" s="496">
        <v>148</v>
      </c>
      <c r="K202" s="481">
        <v>70</v>
      </c>
      <c r="L202" s="480">
        <v>70</v>
      </c>
      <c r="M202" s="480">
        <v>148</v>
      </c>
      <c r="N202" s="215">
        <v>2.853111111111111</v>
      </c>
      <c r="O202" s="496">
        <v>148</v>
      </c>
      <c r="P202" s="481">
        <v>58</v>
      </c>
      <c r="Q202" s="480">
        <v>70</v>
      </c>
      <c r="R202" s="480">
        <v>148</v>
      </c>
      <c r="S202" s="216">
        <v>2.853111111111111</v>
      </c>
      <c r="T202" s="481">
        <v>148</v>
      </c>
      <c r="U202" s="481">
        <v>97</v>
      </c>
      <c r="V202" s="480">
        <v>70</v>
      </c>
      <c r="W202" s="201">
        <v>148</v>
      </c>
      <c r="X202" s="216">
        <v>2.853111111111111</v>
      </c>
      <c r="Y202" s="497">
        <v>70</v>
      </c>
    </row>
    <row r="203" spans="2:25" ht="23.25">
      <c r="B203" s="741"/>
      <c r="C203" s="495" t="s">
        <v>32</v>
      </c>
      <c r="D203" s="200">
        <v>78</v>
      </c>
      <c r="E203" s="480">
        <v>0</v>
      </c>
      <c r="F203" s="480">
        <v>0</v>
      </c>
      <c r="G203" s="480">
        <v>148</v>
      </c>
      <c r="H203" s="480">
        <v>70</v>
      </c>
      <c r="I203" s="215">
        <v>2.230128205128205</v>
      </c>
      <c r="J203" s="496">
        <v>0</v>
      </c>
      <c r="K203" s="481">
        <v>0</v>
      </c>
      <c r="L203" s="480">
        <v>148</v>
      </c>
      <c r="M203" s="480">
        <v>0</v>
      </c>
      <c r="N203" s="215">
        <v>0</v>
      </c>
      <c r="O203" s="496">
        <v>0</v>
      </c>
      <c r="P203" s="481">
        <v>0</v>
      </c>
      <c r="Q203" s="480">
        <v>148</v>
      </c>
      <c r="R203" s="480">
        <v>0</v>
      </c>
      <c r="S203" s="216">
        <v>0</v>
      </c>
      <c r="T203" s="481">
        <v>0</v>
      </c>
      <c r="U203" s="481">
        <v>0</v>
      </c>
      <c r="V203" s="480">
        <v>148</v>
      </c>
      <c r="W203" s="201">
        <v>0</v>
      </c>
      <c r="X203" s="216">
        <v>0</v>
      </c>
      <c r="Y203" s="497">
        <v>148</v>
      </c>
    </row>
    <row r="204" spans="2:25" ht="23.25">
      <c r="B204" s="741"/>
      <c r="C204" s="495" t="s">
        <v>34</v>
      </c>
      <c r="D204" s="200">
        <v>61</v>
      </c>
      <c r="E204" s="480">
        <v>89</v>
      </c>
      <c r="F204" s="480">
        <v>97</v>
      </c>
      <c r="G204" s="480">
        <v>84</v>
      </c>
      <c r="H204" s="480">
        <v>120</v>
      </c>
      <c r="I204" s="215">
        <v>4.723076923076923</v>
      </c>
      <c r="J204" s="496">
        <v>89</v>
      </c>
      <c r="K204" s="481">
        <v>35</v>
      </c>
      <c r="L204" s="480">
        <v>45</v>
      </c>
      <c r="M204" s="480">
        <v>50</v>
      </c>
      <c r="N204" s="215">
        <v>1.967948717948718</v>
      </c>
      <c r="O204" s="496">
        <v>89</v>
      </c>
      <c r="P204" s="481">
        <v>67</v>
      </c>
      <c r="Q204" s="480">
        <v>6</v>
      </c>
      <c r="R204" s="480">
        <v>50</v>
      </c>
      <c r="S204" s="216">
        <v>1.967948717948718</v>
      </c>
      <c r="T204" s="481">
        <v>89</v>
      </c>
      <c r="U204" s="481">
        <v>65</v>
      </c>
      <c r="V204" s="480">
        <v>70</v>
      </c>
      <c r="W204" s="201">
        <v>153</v>
      </c>
      <c r="X204" s="216">
        <v>6.021923076923078</v>
      </c>
      <c r="Y204" s="497">
        <v>70</v>
      </c>
    </row>
    <row r="205" spans="2:25" ht="23.25">
      <c r="B205" s="741"/>
      <c r="C205" s="495" t="s">
        <v>35</v>
      </c>
      <c r="D205" s="200">
        <v>117</v>
      </c>
      <c r="E205" s="480">
        <v>166</v>
      </c>
      <c r="F205" s="480">
        <v>155</v>
      </c>
      <c r="G205" s="480">
        <v>71</v>
      </c>
      <c r="H205" s="480">
        <v>120</v>
      </c>
      <c r="I205" s="215">
        <v>4.723076923076923</v>
      </c>
      <c r="J205" s="496">
        <v>166</v>
      </c>
      <c r="K205" s="481">
        <v>103</v>
      </c>
      <c r="L205" s="480">
        <v>70</v>
      </c>
      <c r="M205" s="480">
        <v>165</v>
      </c>
      <c r="N205" s="215">
        <v>6.49423076923077</v>
      </c>
      <c r="O205" s="496">
        <v>166</v>
      </c>
      <c r="P205" s="481">
        <v>118</v>
      </c>
      <c r="Q205" s="480">
        <v>70</v>
      </c>
      <c r="R205" s="480">
        <v>166</v>
      </c>
      <c r="S205" s="216">
        <v>6.5335897435897445</v>
      </c>
      <c r="T205" s="481">
        <v>166</v>
      </c>
      <c r="U205" s="481">
        <v>78</v>
      </c>
      <c r="V205" s="480">
        <v>70</v>
      </c>
      <c r="W205" s="201">
        <v>166</v>
      </c>
      <c r="X205" s="216">
        <v>6.5335897435897445</v>
      </c>
      <c r="Y205" s="497">
        <v>70</v>
      </c>
    </row>
    <row r="206" spans="2:25" ht="23.25">
      <c r="B206" s="741"/>
      <c r="C206" s="495" t="s">
        <v>36</v>
      </c>
      <c r="D206" s="200">
        <v>0</v>
      </c>
      <c r="E206" s="480">
        <v>81</v>
      </c>
      <c r="F206" s="480">
        <v>53</v>
      </c>
      <c r="G206" s="480">
        <v>70</v>
      </c>
      <c r="H206" s="480">
        <v>151</v>
      </c>
      <c r="I206" s="215">
        <v>4.810705128205129</v>
      </c>
      <c r="J206" s="496">
        <v>81</v>
      </c>
      <c r="K206" s="481">
        <v>112</v>
      </c>
      <c r="L206" s="480">
        <v>8</v>
      </c>
      <c r="M206" s="480">
        <v>50</v>
      </c>
      <c r="N206" s="215">
        <v>1.592948717948718</v>
      </c>
      <c r="O206" s="496">
        <v>81</v>
      </c>
      <c r="P206" s="481">
        <v>69</v>
      </c>
      <c r="Q206" s="480">
        <v>0</v>
      </c>
      <c r="R206" s="480">
        <v>73</v>
      </c>
      <c r="S206" s="216">
        <v>2.3257051282051284</v>
      </c>
      <c r="T206" s="481">
        <v>81</v>
      </c>
      <c r="U206" s="481">
        <v>63</v>
      </c>
      <c r="V206" s="480">
        <v>70</v>
      </c>
      <c r="W206" s="201">
        <v>151</v>
      </c>
      <c r="X206" s="216">
        <v>4.810705128205129</v>
      </c>
      <c r="Y206" s="497">
        <v>70</v>
      </c>
    </row>
    <row r="207" spans="1:25" ht="23.25">
      <c r="A207" s="136"/>
      <c r="B207" s="741"/>
      <c r="C207" s="495" t="s">
        <v>37</v>
      </c>
      <c r="D207" s="200">
        <v>76</v>
      </c>
      <c r="E207" s="480">
        <v>45</v>
      </c>
      <c r="F207" s="480">
        <v>64</v>
      </c>
      <c r="G207" s="480">
        <v>82</v>
      </c>
      <c r="H207" s="480">
        <v>70</v>
      </c>
      <c r="I207" s="215">
        <v>2.230128205128205</v>
      </c>
      <c r="J207" s="496">
        <v>45</v>
      </c>
      <c r="K207" s="481">
        <v>30</v>
      </c>
      <c r="L207" s="480">
        <v>107</v>
      </c>
      <c r="M207" s="480">
        <v>70</v>
      </c>
      <c r="N207" s="215">
        <v>2.230128205128205</v>
      </c>
      <c r="O207" s="496">
        <v>45</v>
      </c>
      <c r="P207" s="481">
        <v>42</v>
      </c>
      <c r="Q207" s="480">
        <v>62</v>
      </c>
      <c r="R207" s="480">
        <v>0</v>
      </c>
      <c r="S207" s="216">
        <v>0</v>
      </c>
      <c r="T207" s="481">
        <v>45</v>
      </c>
      <c r="U207" s="481">
        <v>63</v>
      </c>
      <c r="V207" s="480">
        <v>70</v>
      </c>
      <c r="W207" s="201">
        <v>71</v>
      </c>
      <c r="X207" s="216">
        <v>2.2619871794871798</v>
      </c>
      <c r="Y207" s="497">
        <v>70</v>
      </c>
    </row>
    <row r="208" spans="2:25" ht="23.25">
      <c r="B208" s="741"/>
      <c r="C208" s="495" t="s">
        <v>38</v>
      </c>
      <c r="D208" s="200">
        <v>13</v>
      </c>
      <c r="E208" s="480">
        <v>69</v>
      </c>
      <c r="F208" s="480">
        <v>81</v>
      </c>
      <c r="G208" s="480">
        <v>70</v>
      </c>
      <c r="H208" s="480">
        <v>138</v>
      </c>
      <c r="I208" s="215">
        <v>5.431538461538462</v>
      </c>
      <c r="J208" s="496">
        <v>69</v>
      </c>
      <c r="K208" s="481">
        <v>30</v>
      </c>
      <c r="L208" s="480">
        <v>71</v>
      </c>
      <c r="M208" s="480">
        <v>70</v>
      </c>
      <c r="N208" s="215">
        <v>2.7551282051282056</v>
      </c>
      <c r="O208" s="496">
        <v>69</v>
      </c>
      <c r="P208" s="481">
        <v>123</v>
      </c>
      <c r="Q208" s="480">
        <v>0</v>
      </c>
      <c r="R208" s="480">
        <v>52</v>
      </c>
      <c r="S208" s="216">
        <v>2.046666666666667</v>
      </c>
      <c r="T208" s="481">
        <v>69</v>
      </c>
      <c r="U208" s="481">
        <v>15</v>
      </c>
      <c r="V208" s="480">
        <v>70</v>
      </c>
      <c r="W208" s="201">
        <v>139</v>
      </c>
      <c r="X208" s="216">
        <v>5.470897435897436</v>
      </c>
      <c r="Y208" s="497">
        <v>70</v>
      </c>
    </row>
    <row r="209" spans="2:25" ht="24" thickBot="1">
      <c r="B209" s="742"/>
      <c r="C209" s="498" t="s">
        <v>39</v>
      </c>
      <c r="D209" s="206">
        <v>281</v>
      </c>
      <c r="E209" s="487">
        <v>106</v>
      </c>
      <c r="F209" s="487">
        <v>77</v>
      </c>
      <c r="G209" s="487">
        <v>245</v>
      </c>
      <c r="H209" s="487">
        <v>70</v>
      </c>
      <c r="I209" s="219">
        <v>1.2549444444444444</v>
      </c>
      <c r="J209" s="501">
        <v>106</v>
      </c>
      <c r="K209" s="488">
        <v>41</v>
      </c>
      <c r="L209" s="487">
        <v>139</v>
      </c>
      <c r="M209" s="487">
        <v>0</v>
      </c>
      <c r="N209" s="219">
        <v>0</v>
      </c>
      <c r="O209" s="501">
        <v>106</v>
      </c>
      <c r="P209" s="488">
        <v>127</v>
      </c>
      <c r="Q209" s="487">
        <v>12</v>
      </c>
      <c r="R209" s="487">
        <v>0</v>
      </c>
      <c r="S209" s="220">
        <v>0</v>
      </c>
      <c r="T209" s="488">
        <v>106</v>
      </c>
      <c r="U209" s="488">
        <v>53</v>
      </c>
      <c r="V209" s="487">
        <v>70</v>
      </c>
      <c r="W209" s="207">
        <v>164</v>
      </c>
      <c r="X209" s="220">
        <v>2.9401555555555556</v>
      </c>
      <c r="Y209" s="502">
        <v>70</v>
      </c>
    </row>
    <row r="210" spans="2:25" ht="24" thickTop="1">
      <c r="B210" s="740" t="s">
        <v>41</v>
      </c>
      <c r="C210" s="492" t="s">
        <v>40</v>
      </c>
      <c r="D210" s="209">
        <v>23</v>
      </c>
      <c r="E210" s="490">
        <v>103</v>
      </c>
      <c r="F210" s="490">
        <v>127</v>
      </c>
      <c r="G210" s="490">
        <v>25</v>
      </c>
      <c r="H210" s="490">
        <v>129</v>
      </c>
      <c r="I210" s="221">
        <v>2.4868333333333337</v>
      </c>
      <c r="J210" s="504">
        <v>103</v>
      </c>
      <c r="K210" s="491">
        <v>94</v>
      </c>
      <c r="L210" s="490">
        <v>25</v>
      </c>
      <c r="M210" s="490">
        <v>103</v>
      </c>
      <c r="N210" s="221">
        <v>1.9856111111111112</v>
      </c>
      <c r="O210" s="504">
        <v>103</v>
      </c>
      <c r="P210" s="491">
        <v>157</v>
      </c>
      <c r="Q210" s="490">
        <v>0</v>
      </c>
      <c r="R210" s="490">
        <v>132</v>
      </c>
      <c r="S210" s="222">
        <v>2.5446666666666666</v>
      </c>
      <c r="T210" s="491">
        <v>103</v>
      </c>
      <c r="U210" s="491">
        <v>71</v>
      </c>
      <c r="V210" s="490">
        <v>25</v>
      </c>
      <c r="W210" s="210">
        <v>128</v>
      </c>
      <c r="X210" s="222">
        <v>2.4675555555555557</v>
      </c>
      <c r="Y210" s="505">
        <v>25</v>
      </c>
    </row>
    <row r="211" spans="2:25" ht="23.25">
      <c r="B211" s="741"/>
      <c r="C211" s="495" t="s">
        <v>42</v>
      </c>
      <c r="D211" s="200">
        <v>43</v>
      </c>
      <c r="E211" s="480">
        <v>201</v>
      </c>
      <c r="F211" s="480">
        <v>76</v>
      </c>
      <c r="G211" s="480">
        <v>25</v>
      </c>
      <c r="H211" s="480">
        <v>183</v>
      </c>
      <c r="I211" s="215">
        <v>3.2807833333333334</v>
      </c>
      <c r="J211" s="496">
        <v>201</v>
      </c>
      <c r="K211" s="481">
        <v>153</v>
      </c>
      <c r="L211" s="480">
        <v>25</v>
      </c>
      <c r="M211" s="480">
        <v>201</v>
      </c>
      <c r="N211" s="215">
        <v>3.6034833333333336</v>
      </c>
      <c r="O211" s="496">
        <v>201</v>
      </c>
      <c r="P211" s="481">
        <v>219</v>
      </c>
      <c r="Q211" s="480">
        <v>0</v>
      </c>
      <c r="R211" s="490">
        <v>194</v>
      </c>
      <c r="S211" s="216">
        <v>3.477988888888889</v>
      </c>
      <c r="T211" s="481">
        <v>201</v>
      </c>
      <c r="U211" s="481">
        <v>203</v>
      </c>
      <c r="V211" s="480">
        <v>25</v>
      </c>
      <c r="W211" s="210">
        <v>228</v>
      </c>
      <c r="X211" s="216">
        <v>4.087533333333334</v>
      </c>
      <c r="Y211" s="497">
        <v>25</v>
      </c>
    </row>
    <row r="212" spans="2:25" ht="23.25">
      <c r="B212" s="741"/>
      <c r="C212" s="495" t="s">
        <v>43</v>
      </c>
      <c r="D212" s="200">
        <v>50</v>
      </c>
      <c r="E212" s="480">
        <v>157</v>
      </c>
      <c r="F212" s="480">
        <v>131</v>
      </c>
      <c r="G212" s="480">
        <v>25</v>
      </c>
      <c r="H212" s="480">
        <v>132</v>
      </c>
      <c r="I212" s="215">
        <v>2.5446666666666666</v>
      </c>
      <c r="J212" s="496">
        <v>157</v>
      </c>
      <c r="K212" s="481">
        <v>167</v>
      </c>
      <c r="L212" s="480">
        <v>25</v>
      </c>
      <c r="M212" s="480">
        <v>167</v>
      </c>
      <c r="N212" s="215">
        <v>3.219388888888889</v>
      </c>
      <c r="O212" s="496">
        <v>157</v>
      </c>
      <c r="P212" s="481">
        <v>128</v>
      </c>
      <c r="Q212" s="480">
        <v>0</v>
      </c>
      <c r="R212" s="490">
        <v>132</v>
      </c>
      <c r="S212" s="216">
        <v>2.5446666666666666</v>
      </c>
      <c r="T212" s="481">
        <v>157</v>
      </c>
      <c r="U212" s="481">
        <v>94</v>
      </c>
      <c r="V212" s="480">
        <v>25</v>
      </c>
      <c r="W212" s="210">
        <v>182</v>
      </c>
      <c r="X212" s="216">
        <v>3.5085555555555556</v>
      </c>
      <c r="Y212" s="497">
        <v>25</v>
      </c>
    </row>
    <row r="213" spans="2:25" ht="23.25">
      <c r="B213" s="741"/>
      <c r="C213" s="495" t="s">
        <v>44</v>
      </c>
      <c r="D213" s="200">
        <v>73</v>
      </c>
      <c r="E213" s="480">
        <v>42</v>
      </c>
      <c r="F213" s="480">
        <v>32</v>
      </c>
      <c r="G213" s="480">
        <v>81</v>
      </c>
      <c r="H213" s="480">
        <v>50</v>
      </c>
      <c r="I213" s="215">
        <v>0.9638888888888889</v>
      </c>
      <c r="J213" s="496">
        <v>42</v>
      </c>
      <c r="K213" s="481">
        <v>89</v>
      </c>
      <c r="L213" s="480">
        <v>42</v>
      </c>
      <c r="M213" s="480">
        <v>50</v>
      </c>
      <c r="N213" s="215">
        <v>0.9638888888888889</v>
      </c>
      <c r="O213" s="496">
        <v>42</v>
      </c>
      <c r="P213" s="481">
        <v>42</v>
      </c>
      <c r="Q213" s="480">
        <v>0</v>
      </c>
      <c r="R213" s="490">
        <v>0</v>
      </c>
      <c r="S213" s="216">
        <v>0</v>
      </c>
      <c r="T213" s="481">
        <v>42</v>
      </c>
      <c r="U213" s="481">
        <v>80</v>
      </c>
      <c r="V213" s="480">
        <v>25</v>
      </c>
      <c r="W213" s="210">
        <v>105</v>
      </c>
      <c r="X213" s="216">
        <v>2.024166666666667</v>
      </c>
      <c r="Y213" s="497">
        <v>25</v>
      </c>
    </row>
    <row r="214" spans="2:25" ht="23.25">
      <c r="B214" s="741"/>
      <c r="C214" s="495" t="s">
        <v>45</v>
      </c>
      <c r="D214" s="200">
        <v>19</v>
      </c>
      <c r="E214" s="480">
        <v>8</v>
      </c>
      <c r="F214" s="480">
        <v>10</v>
      </c>
      <c r="G214" s="480">
        <v>59</v>
      </c>
      <c r="H214" s="480">
        <v>50</v>
      </c>
      <c r="I214" s="215">
        <v>0.9638888888888889</v>
      </c>
      <c r="J214" s="496">
        <v>8</v>
      </c>
      <c r="K214" s="481">
        <v>18</v>
      </c>
      <c r="L214" s="480">
        <v>91</v>
      </c>
      <c r="M214" s="480">
        <v>50</v>
      </c>
      <c r="N214" s="215">
        <v>0.9638888888888889</v>
      </c>
      <c r="O214" s="496">
        <v>8</v>
      </c>
      <c r="P214" s="481">
        <v>28</v>
      </c>
      <c r="Q214" s="480">
        <v>63</v>
      </c>
      <c r="R214" s="490">
        <v>0</v>
      </c>
      <c r="S214" s="216">
        <v>0</v>
      </c>
      <c r="T214" s="481">
        <v>8</v>
      </c>
      <c r="U214" s="481">
        <v>34</v>
      </c>
      <c r="V214" s="480">
        <v>29</v>
      </c>
      <c r="W214" s="201">
        <v>0</v>
      </c>
      <c r="X214" s="216">
        <v>0</v>
      </c>
      <c r="Y214" s="497">
        <v>29</v>
      </c>
    </row>
    <row r="215" spans="2:25" ht="23.25">
      <c r="B215" s="741"/>
      <c r="C215" s="495" t="s">
        <v>46</v>
      </c>
      <c r="D215" s="200">
        <v>22</v>
      </c>
      <c r="E215" s="480">
        <v>66</v>
      </c>
      <c r="F215" s="480">
        <v>63</v>
      </c>
      <c r="G215" s="480">
        <v>31</v>
      </c>
      <c r="H215" s="480">
        <v>75</v>
      </c>
      <c r="I215" s="215">
        <v>1.4458333333333335</v>
      </c>
      <c r="J215" s="496">
        <v>66</v>
      </c>
      <c r="K215" s="481">
        <v>94</v>
      </c>
      <c r="L215" s="480">
        <v>0</v>
      </c>
      <c r="M215" s="480">
        <v>63</v>
      </c>
      <c r="N215" s="215">
        <v>1.2145000000000001</v>
      </c>
      <c r="O215" s="496">
        <v>66</v>
      </c>
      <c r="P215" s="481">
        <v>71</v>
      </c>
      <c r="Q215" s="480">
        <v>0</v>
      </c>
      <c r="R215" s="490">
        <v>71</v>
      </c>
      <c r="S215" s="216">
        <v>1.3687222222222224</v>
      </c>
      <c r="T215" s="481">
        <v>66</v>
      </c>
      <c r="U215" s="481">
        <v>8</v>
      </c>
      <c r="V215" s="480">
        <v>25</v>
      </c>
      <c r="W215" s="201">
        <v>91</v>
      </c>
      <c r="X215" s="216">
        <v>1.7542777777777778</v>
      </c>
      <c r="Y215" s="497">
        <v>25</v>
      </c>
    </row>
    <row r="216" spans="2:25" ht="23.25">
      <c r="B216" s="741"/>
      <c r="C216" s="495" t="s">
        <v>47</v>
      </c>
      <c r="D216" s="200">
        <v>143</v>
      </c>
      <c r="E216" s="480">
        <v>69</v>
      </c>
      <c r="F216" s="480">
        <v>91</v>
      </c>
      <c r="G216" s="480">
        <v>102</v>
      </c>
      <c r="H216" s="480">
        <v>50</v>
      </c>
      <c r="I216" s="215">
        <v>0.8963888888888889</v>
      </c>
      <c r="J216" s="496">
        <v>69</v>
      </c>
      <c r="K216" s="481">
        <v>62</v>
      </c>
      <c r="L216" s="480">
        <v>83</v>
      </c>
      <c r="M216" s="480">
        <v>50</v>
      </c>
      <c r="N216" s="215">
        <v>0.8963888888888889</v>
      </c>
      <c r="O216" s="496">
        <v>69</v>
      </c>
      <c r="P216" s="481">
        <v>69</v>
      </c>
      <c r="Q216" s="480">
        <v>14</v>
      </c>
      <c r="R216" s="490">
        <v>0</v>
      </c>
      <c r="S216" s="216">
        <v>0</v>
      </c>
      <c r="T216" s="481">
        <v>69</v>
      </c>
      <c r="U216" s="481">
        <v>74</v>
      </c>
      <c r="V216" s="480">
        <v>25</v>
      </c>
      <c r="W216" s="201">
        <v>85</v>
      </c>
      <c r="X216" s="216">
        <v>1.523861111111111</v>
      </c>
      <c r="Y216" s="497">
        <v>25</v>
      </c>
    </row>
    <row r="217" spans="2:25" ht="23.25">
      <c r="B217" s="741"/>
      <c r="C217" s="495" t="s">
        <v>48</v>
      </c>
      <c r="D217" s="200">
        <v>85</v>
      </c>
      <c r="E217" s="480">
        <v>109</v>
      </c>
      <c r="F217" s="480">
        <v>81</v>
      </c>
      <c r="G217" s="480">
        <v>51</v>
      </c>
      <c r="H217" s="480">
        <v>75</v>
      </c>
      <c r="I217" s="215">
        <v>1.3445833333333335</v>
      </c>
      <c r="J217" s="496">
        <v>109</v>
      </c>
      <c r="K217" s="481">
        <v>130</v>
      </c>
      <c r="L217" s="480">
        <v>50</v>
      </c>
      <c r="M217" s="480">
        <v>129</v>
      </c>
      <c r="N217" s="215">
        <v>2.3126833333333336</v>
      </c>
      <c r="O217" s="496">
        <v>109</v>
      </c>
      <c r="P217" s="481">
        <v>105</v>
      </c>
      <c r="Q217" s="480">
        <v>0</v>
      </c>
      <c r="R217" s="490">
        <v>59</v>
      </c>
      <c r="S217" s="216">
        <v>1.057738888888889</v>
      </c>
      <c r="T217" s="481">
        <v>109</v>
      </c>
      <c r="U217" s="481">
        <v>24</v>
      </c>
      <c r="V217" s="480">
        <v>25</v>
      </c>
      <c r="W217" s="201">
        <v>134</v>
      </c>
      <c r="X217" s="216">
        <v>2.4023222222222222</v>
      </c>
      <c r="Y217" s="497">
        <v>25</v>
      </c>
    </row>
    <row r="218" spans="2:25" ht="23.25">
      <c r="B218" s="741"/>
      <c r="C218" s="495" t="s">
        <v>49</v>
      </c>
      <c r="D218" s="200">
        <v>124</v>
      </c>
      <c r="E218" s="480">
        <v>36</v>
      </c>
      <c r="F218" s="480">
        <v>13</v>
      </c>
      <c r="G218" s="480">
        <v>138</v>
      </c>
      <c r="H218" s="480">
        <v>50</v>
      </c>
      <c r="I218" s="215">
        <v>1.592948717948718</v>
      </c>
      <c r="J218" s="496">
        <v>36</v>
      </c>
      <c r="K218" s="481">
        <v>50</v>
      </c>
      <c r="L218" s="480">
        <v>88</v>
      </c>
      <c r="M218" s="480">
        <v>0</v>
      </c>
      <c r="N218" s="215">
        <v>0</v>
      </c>
      <c r="O218" s="496">
        <v>36</v>
      </c>
      <c r="P218" s="481">
        <v>29</v>
      </c>
      <c r="Q218" s="480">
        <v>52</v>
      </c>
      <c r="R218" s="490">
        <v>0</v>
      </c>
      <c r="S218" s="216">
        <v>0</v>
      </c>
      <c r="T218" s="481">
        <v>36</v>
      </c>
      <c r="U218" s="481">
        <v>41</v>
      </c>
      <c r="V218" s="480">
        <v>11</v>
      </c>
      <c r="W218" s="201">
        <v>0</v>
      </c>
      <c r="X218" s="216">
        <v>0</v>
      </c>
      <c r="Y218" s="497">
        <v>11</v>
      </c>
    </row>
    <row r="219" spans="2:25" ht="23.25">
      <c r="B219" s="741"/>
      <c r="C219" s="495" t="s">
        <v>50</v>
      </c>
      <c r="D219" s="200">
        <v>33</v>
      </c>
      <c r="E219" s="480">
        <v>211</v>
      </c>
      <c r="F219" s="480">
        <v>298</v>
      </c>
      <c r="G219" s="480">
        <v>25</v>
      </c>
      <c r="H219" s="480">
        <v>290</v>
      </c>
      <c r="I219" s="215">
        <v>5.5905555555555555</v>
      </c>
      <c r="J219" s="496">
        <v>211</v>
      </c>
      <c r="K219" s="481">
        <v>171</v>
      </c>
      <c r="L219" s="480">
        <v>50</v>
      </c>
      <c r="M219" s="480">
        <v>236</v>
      </c>
      <c r="N219" s="215">
        <v>4.549555555555556</v>
      </c>
      <c r="O219" s="496">
        <v>211</v>
      </c>
      <c r="P219" s="481">
        <v>230</v>
      </c>
      <c r="Q219" s="480">
        <v>0</v>
      </c>
      <c r="R219" s="490">
        <v>180</v>
      </c>
      <c r="S219" s="216">
        <v>3.47</v>
      </c>
      <c r="T219" s="481">
        <v>211</v>
      </c>
      <c r="U219" s="481">
        <v>154</v>
      </c>
      <c r="V219" s="480">
        <v>25</v>
      </c>
      <c r="W219" s="201">
        <v>236</v>
      </c>
      <c r="X219" s="216">
        <v>4.549555555555556</v>
      </c>
      <c r="Y219" s="497">
        <v>25</v>
      </c>
    </row>
    <row r="220" spans="2:25" ht="23.25">
      <c r="B220" s="741"/>
      <c r="C220" s="495" t="s">
        <v>51</v>
      </c>
      <c r="D220" s="200">
        <v>92</v>
      </c>
      <c r="E220" s="480">
        <v>46</v>
      </c>
      <c r="F220" s="480">
        <v>34</v>
      </c>
      <c r="G220" s="480">
        <v>96</v>
      </c>
      <c r="H220" s="480">
        <v>50</v>
      </c>
      <c r="I220" s="215">
        <v>0.8963888888888889</v>
      </c>
      <c r="J220" s="496">
        <v>46</v>
      </c>
      <c r="K220" s="481">
        <v>95</v>
      </c>
      <c r="L220" s="480">
        <v>1</v>
      </c>
      <c r="M220" s="480">
        <v>0</v>
      </c>
      <c r="N220" s="215">
        <v>0</v>
      </c>
      <c r="O220" s="496">
        <v>46</v>
      </c>
      <c r="P220" s="481">
        <v>10</v>
      </c>
      <c r="Q220" s="480">
        <v>5</v>
      </c>
      <c r="R220" s="490">
        <v>50</v>
      </c>
      <c r="S220" s="216">
        <v>0.8963888888888889</v>
      </c>
      <c r="T220" s="481">
        <v>46</v>
      </c>
      <c r="U220" s="481">
        <v>46</v>
      </c>
      <c r="V220" s="480">
        <v>25</v>
      </c>
      <c r="W220" s="201">
        <v>66</v>
      </c>
      <c r="X220" s="216">
        <v>1.1832333333333334</v>
      </c>
      <c r="Y220" s="497">
        <v>25</v>
      </c>
    </row>
    <row r="221" spans="2:25" ht="23.25">
      <c r="B221" s="741"/>
      <c r="C221" s="495" t="s">
        <v>52</v>
      </c>
      <c r="D221" s="200">
        <v>51</v>
      </c>
      <c r="E221" s="480">
        <v>26</v>
      </c>
      <c r="F221" s="480">
        <v>30</v>
      </c>
      <c r="G221" s="480">
        <v>71</v>
      </c>
      <c r="H221" s="480">
        <v>50</v>
      </c>
      <c r="I221" s="215">
        <v>0.9638888888888889</v>
      </c>
      <c r="J221" s="496">
        <v>26</v>
      </c>
      <c r="K221" s="481">
        <v>61</v>
      </c>
      <c r="L221" s="480">
        <v>10</v>
      </c>
      <c r="M221" s="480">
        <v>0</v>
      </c>
      <c r="N221" s="215">
        <v>0</v>
      </c>
      <c r="O221" s="496">
        <v>26</v>
      </c>
      <c r="P221" s="481">
        <v>37</v>
      </c>
      <c r="Q221" s="480">
        <v>23</v>
      </c>
      <c r="R221" s="490">
        <v>50</v>
      </c>
      <c r="S221" s="216">
        <v>0.9638888888888889</v>
      </c>
      <c r="T221" s="481">
        <v>26</v>
      </c>
      <c r="U221" s="481">
        <v>55</v>
      </c>
      <c r="V221" s="480">
        <v>25</v>
      </c>
      <c r="W221" s="201">
        <v>57</v>
      </c>
      <c r="X221" s="216">
        <v>1.0988333333333333</v>
      </c>
      <c r="Y221" s="497">
        <v>25</v>
      </c>
    </row>
    <row r="222" spans="2:25" ht="23.25">
      <c r="B222" s="741"/>
      <c r="C222" s="495" t="s">
        <v>54</v>
      </c>
      <c r="D222" s="200">
        <v>8</v>
      </c>
      <c r="E222" s="480">
        <v>47</v>
      </c>
      <c r="F222" s="480">
        <v>3</v>
      </c>
      <c r="G222" s="480">
        <v>36</v>
      </c>
      <c r="H222" s="480">
        <v>75</v>
      </c>
      <c r="I222" s="215">
        <v>1.3445833333333335</v>
      </c>
      <c r="J222" s="496">
        <v>47</v>
      </c>
      <c r="K222" s="481">
        <v>28</v>
      </c>
      <c r="L222" s="480">
        <v>39</v>
      </c>
      <c r="M222" s="480">
        <v>50</v>
      </c>
      <c r="N222" s="215">
        <v>0.8963888888888889</v>
      </c>
      <c r="O222" s="496">
        <v>47</v>
      </c>
      <c r="P222" s="481">
        <v>70</v>
      </c>
      <c r="Q222" s="480">
        <v>19</v>
      </c>
      <c r="R222" s="490">
        <v>50</v>
      </c>
      <c r="S222" s="216">
        <v>0.8963888888888889</v>
      </c>
      <c r="T222" s="481">
        <v>47</v>
      </c>
      <c r="U222" s="481">
        <v>50</v>
      </c>
      <c r="V222" s="480">
        <v>25</v>
      </c>
      <c r="W222" s="201">
        <v>56</v>
      </c>
      <c r="X222" s="216">
        <v>1.0039555555555557</v>
      </c>
      <c r="Y222" s="497">
        <v>25</v>
      </c>
    </row>
    <row r="223" spans="2:25" ht="23.25">
      <c r="B223" s="741"/>
      <c r="C223" s="495" t="s">
        <v>55</v>
      </c>
      <c r="D223" s="200">
        <v>4</v>
      </c>
      <c r="E223" s="480">
        <v>19</v>
      </c>
      <c r="F223" s="480">
        <v>20</v>
      </c>
      <c r="G223" s="480">
        <v>59</v>
      </c>
      <c r="H223" s="480">
        <v>75</v>
      </c>
      <c r="I223" s="215">
        <v>1.3445833333333335</v>
      </c>
      <c r="J223" s="496">
        <v>19</v>
      </c>
      <c r="K223" s="481">
        <v>39</v>
      </c>
      <c r="L223" s="480">
        <v>20</v>
      </c>
      <c r="M223" s="480">
        <v>0</v>
      </c>
      <c r="N223" s="215">
        <v>0</v>
      </c>
      <c r="O223" s="496">
        <v>19</v>
      </c>
      <c r="P223" s="481">
        <v>55</v>
      </c>
      <c r="Q223" s="480">
        <v>15</v>
      </c>
      <c r="R223" s="490">
        <v>50</v>
      </c>
      <c r="S223" s="216">
        <v>0.8963888888888889</v>
      </c>
      <c r="T223" s="481">
        <v>19</v>
      </c>
      <c r="U223" s="481">
        <v>11</v>
      </c>
      <c r="V223" s="480">
        <v>25</v>
      </c>
      <c r="W223" s="201">
        <v>29</v>
      </c>
      <c r="X223" s="216">
        <v>0.5199055555555556</v>
      </c>
      <c r="Y223" s="497">
        <v>25</v>
      </c>
    </row>
    <row r="224" spans="2:25" ht="23.25">
      <c r="B224" s="741"/>
      <c r="C224" s="495" t="s">
        <v>56</v>
      </c>
      <c r="D224" s="200">
        <v>1</v>
      </c>
      <c r="E224" s="480">
        <v>38</v>
      </c>
      <c r="F224" s="480">
        <v>31</v>
      </c>
      <c r="G224" s="480">
        <v>38</v>
      </c>
      <c r="H224" s="480">
        <v>75</v>
      </c>
      <c r="I224" s="215">
        <v>1.3445833333333335</v>
      </c>
      <c r="J224" s="496">
        <v>38</v>
      </c>
      <c r="K224" s="481">
        <v>49</v>
      </c>
      <c r="L224" s="480">
        <v>39</v>
      </c>
      <c r="M224" s="480">
        <v>50</v>
      </c>
      <c r="N224" s="215">
        <v>0.8963888888888889</v>
      </c>
      <c r="O224" s="496">
        <v>38</v>
      </c>
      <c r="P224" s="481">
        <v>86</v>
      </c>
      <c r="Q224" s="480">
        <v>3</v>
      </c>
      <c r="R224" s="490">
        <v>50</v>
      </c>
      <c r="S224" s="216">
        <v>0.8963888888888889</v>
      </c>
      <c r="T224" s="481">
        <v>38</v>
      </c>
      <c r="U224" s="481">
        <v>38</v>
      </c>
      <c r="V224" s="480">
        <v>25</v>
      </c>
      <c r="W224" s="201">
        <v>60</v>
      </c>
      <c r="X224" s="216">
        <v>1.0756666666666668</v>
      </c>
      <c r="Y224" s="497">
        <v>25</v>
      </c>
    </row>
    <row r="225" spans="2:25" ht="23.25">
      <c r="B225" s="741"/>
      <c r="C225" s="495" t="s">
        <v>57</v>
      </c>
      <c r="D225" s="200">
        <v>6</v>
      </c>
      <c r="E225" s="480">
        <v>28</v>
      </c>
      <c r="F225" s="480">
        <v>29</v>
      </c>
      <c r="G225" s="480">
        <v>52</v>
      </c>
      <c r="H225" s="480">
        <v>75</v>
      </c>
      <c r="I225" s="215">
        <v>1.3445833333333335</v>
      </c>
      <c r="J225" s="496">
        <v>28</v>
      </c>
      <c r="K225" s="481">
        <v>58</v>
      </c>
      <c r="L225" s="480">
        <v>44</v>
      </c>
      <c r="M225" s="480">
        <v>50</v>
      </c>
      <c r="N225" s="215">
        <v>0.8963888888888889</v>
      </c>
      <c r="O225" s="496">
        <v>28</v>
      </c>
      <c r="P225" s="481">
        <v>24</v>
      </c>
      <c r="Q225" s="480">
        <v>16</v>
      </c>
      <c r="R225" s="490">
        <v>0</v>
      </c>
      <c r="S225" s="216">
        <v>0</v>
      </c>
      <c r="T225" s="481">
        <v>28</v>
      </c>
      <c r="U225" s="481">
        <v>51</v>
      </c>
      <c r="V225" s="480">
        <v>25</v>
      </c>
      <c r="W225" s="201">
        <v>60</v>
      </c>
      <c r="X225" s="216">
        <v>1.0756666666666668</v>
      </c>
      <c r="Y225" s="497">
        <v>25</v>
      </c>
    </row>
    <row r="226" spans="2:25" ht="23.25">
      <c r="B226" s="741"/>
      <c r="C226" s="495" t="s">
        <v>58</v>
      </c>
      <c r="D226" s="200">
        <v>2</v>
      </c>
      <c r="E226" s="480">
        <v>2</v>
      </c>
      <c r="F226" s="480">
        <v>3</v>
      </c>
      <c r="G226" s="480">
        <v>49</v>
      </c>
      <c r="H226" s="480">
        <v>50</v>
      </c>
      <c r="I226" s="215">
        <v>0.9638888888888889</v>
      </c>
      <c r="J226" s="496">
        <v>2</v>
      </c>
      <c r="K226" s="481">
        <v>5</v>
      </c>
      <c r="L226" s="480">
        <v>44</v>
      </c>
      <c r="M226" s="480">
        <v>0</v>
      </c>
      <c r="N226" s="215">
        <v>0</v>
      </c>
      <c r="O226" s="496">
        <v>2</v>
      </c>
      <c r="P226" s="481">
        <v>7</v>
      </c>
      <c r="Q226" s="480">
        <v>37</v>
      </c>
      <c r="R226" s="490">
        <v>0</v>
      </c>
      <c r="S226" s="216">
        <v>0</v>
      </c>
      <c r="T226" s="481">
        <v>2</v>
      </c>
      <c r="U226" s="481">
        <v>8</v>
      </c>
      <c r="V226" s="480">
        <v>29</v>
      </c>
      <c r="W226" s="201">
        <v>0</v>
      </c>
      <c r="X226" s="216">
        <v>0</v>
      </c>
      <c r="Y226" s="497">
        <v>29</v>
      </c>
    </row>
    <row r="227" spans="2:25" ht="23.25">
      <c r="B227" s="741"/>
      <c r="C227" s="495" t="s">
        <v>59</v>
      </c>
      <c r="D227" s="200">
        <v>0</v>
      </c>
      <c r="E227" s="480">
        <v>0</v>
      </c>
      <c r="F227" s="480">
        <v>0</v>
      </c>
      <c r="G227" s="480">
        <v>0</v>
      </c>
      <c r="H227" s="480">
        <v>0</v>
      </c>
      <c r="I227" s="215">
        <v>0</v>
      </c>
      <c r="J227" s="496">
        <v>0</v>
      </c>
      <c r="K227" s="481">
        <v>0</v>
      </c>
      <c r="L227" s="480">
        <v>0</v>
      </c>
      <c r="M227" s="480">
        <v>0</v>
      </c>
      <c r="N227" s="215">
        <v>0</v>
      </c>
      <c r="O227" s="496">
        <v>0</v>
      </c>
      <c r="P227" s="481">
        <v>0</v>
      </c>
      <c r="Q227" s="480">
        <v>0</v>
      </c>
      <c r="R227" s="490">
        <v>0</v>
      </c>
      <c r="S227" s="216">
        <v>0</v>
      </c>
      <c r="T227" s="481">
        <v>0</v>
      </c>
      <c r="U227" s="481">
        <v>0</v>
      </c>
      <c r="V227" s="480">
        <v>0</v>
      </c>
      <c r="W227" s="201">
        <v>0</v>
      </c>
      <c r="X227" s="216">
        <v>0</v>
      </c>
      <c r="Y227" s="497">
        <v>0</v>
      </c>
    </row>
    <row r="228" spans="1:25" ht="23.25">
      <c r="A228" s="136"/>
      <c r="B228" s="741"/>
      <c r="C228" s="495" t="s">
        <v>60</v>
      </c>
      <c r="D228" s="200">
        <v>8</v>
      </c>
      <c r="E228" s="480">
        <v>0</v>
      </c>
      <c r="F228" s="480">
        <v>0</v>
      </c>
      <c r="G228" s="480">
        <v>8</v>
      </c>
      <c r="H228" s="480">
        <v>0</v>
      </c>
      <c r="I228" s="215">
        <v>0</v>
      </c>
      <c r="J228" s="496">
        <v>0</v>
      </c>
      <c r="K228" s="481">
        <v>0</v>
      </c>
      <c r="L228" s="480">
        <v>8</v>
      </c>
      <c r="M228" s="480">
        <v>0</v>
      </c>
      <c r="N228" s="215">
        <v>0</v>
      </c>
      <c r="O228" s="496">
        <v>0</v>
      </c>
      <c r="P228" s="481">
        <v>0</v>
      </c>
      <c r="Q228" s="480">
        <v>8</v>
      </c>
      <c r="R228" s="490">
        <v>0</v>
      </c>
      <c r="S228" s="216">
        <v>0</v>
      </c>
      <c r="T228" s="481">
        <v>0</v>
      </c>
      <c r="U228" s="481">
        <v>0</v>
      </c>
      <c r="V228" s="480">
        <v>8</v>
      </c>
      <c r="W228" s="201">
        <v>0</v>
      </c>
      <c r="X228" s="216">
        <v>0</v>
      </c>
      <c r="Y228" s="497">
        <v>8</v>
      </c>
    </row>
    <row r="229" spans="2:25" ht="23.25">
      <c r="B229" s="741"/>
      <c r="C229" s="495" t="s">
        <v>61</v>
      </c>
      <c r="D229" s="200">
        <v>0</v>
      </c>
      <c r="E229" s="480">
        <v>0</v>
      </c>
      <c r="F229" s="480">
        <v>0</v>
      </c>
      <c r="G229" s="480">
        <v>0</v>
      </c>
      <c r="H229" s="480">
        <v>0</v>
      </c>
      <c r="I229" s="215">
        <v>0</v>
      </c>
      <c r="J229" s="496">
        <v>0</v>
      </c>
      <c r="K229" s="481">
        <v>0</v>
      </c>
      <c r="L229" s="480">
        <v>0</v>
      </c>
      <c r="M229" s="480">
        <v>0</v>
      </c>
      <c r="N229" s="215">
        <v>0</v>
      </c>
      <c r="O229" s="496">
        <v>0</v>
      </c>
      <c r="P229" s="481">
        <v>0</v>
      </c>
      <c r="Q229" s="480">
        <v>0</v>
      </c>
      <c r="R229" s="490">
        <v>0</v>
      </c>
      <c r="S229" s="216">
        <v>0</v>
      </c>
      <c r="T229" s="481">
        <v>0</v>
      </c>
      <c r="U229" s="481">
        <v>0</v>
      </c>
      <c r="V229" s="480">
        <v>0</v>
      </c>
      <c r="W229" s="201">
        <v>0</v>
      </c>
      <c r="X229" s="216">
        <v>0</v>
      </c>
      <c r="Y229" s="497">
        <v>0</v>
      </c>
    </row>
    <row r="230" spans="2:25" ht="24" thickBot="1">
      <c r="B230" s="742"/>
      <c r="C230" s="498" t="s">
        <v>62</v>
      </c>
      <c r="D230" s="206">
        <v>0</v>
      </c>
      <c r="E230" s="487">
        <v>0</v>
      </c>
      <c r="F230" s="487">
        <v>0</v>
      </c>
      <c r="G230" s="487">
        <v>0</v>
      </c>
      <c r="H230" s="487">
        <v>0</v>
      </c>
      <c r="I230" s="219">
        <v>0</v>
      </c>
      <c r="J230" s="501">
        <v>0</v>
      </c>
      <c r="K230" s="488">
        <v>0</v>
      </c>
      <c r="L230" s="487">
        <v>0</v>
      </c>
      <c r="M230" s="487">
        <v>0</v>
      </c>
      <c r="N230" s="219">
        <v>0</v>
      </c>
      <c r="O230" s="501">
        <v>0</v>
      </c>
      <c r="P230" s="488">
        <v>0</v>
      </c>
      <c r="Q230" s="487">
        <v>0</v>
      </c>
      <c r="R230" s="487">
        <v>0</v>
      </c>
      <c r="S230" s="220">
        <v>0</v>
      </c>
      <c r="T230" s="488">
        <v>0</v>
      </c>
      <c r="U230" s="488">
        <v>0</v>
      </c>
      <c r="V230" s="487">
        <v>0</v>
      </c>
      <c r="W230" s="207">
        <v>0</v>
      </c>
      <c r="X230" s="220">
        <v>0</v>
      </c>
      <c r="Y230" s="502">
        <v>0</v>
      </c>
    </row>
    <row r="231" spans="5:21" ht="16.5" thickBot="1" thickTop="1">
      <c r="E231" s="223"/>
      <c r="F231" s="223"/>
      <c r="J231" s="223"/>
      <c r="K231" s="223"/>
      <c r="O231" s="223"/>
      <c r="P231" s="223"/>
      <c r="T231" s="223"/>
      <c r="U231" s="223"/>
    </row>
    <row r="232" spans="3:25" ht="13.5" customHeight="1" thickBot="1" thickTop="1">
      <c r="C232" s="743" t="s">
        <v>174</v>
      </c>
      <c r="D232" s="743"/>
      <c r="E232" s="744">
        <f>SUM(I185:I230)</f>
        <v>440.03131538461554</v>
      </c>
      <c r="F232" s="744"/>
      <c r="G232" s="744"/>
      <c r="H232" s="744"/>
      <c r="I232" s="744"/>
      <c r="J232" s="744">
        <f>SUM(N185:N230)</f>
        <v>439.9029957264959</v>
      </c>
      <c r="K232" s="744"/>
      <c r="L232" s="744"/>
      <c r="M232" s="744"/>
      <c r="N232" s="744"/>
      <c r="O232" s="744">
        <f>SUM(S185:S230)</f>
        <v>439.6072277777779</v>
      </c>
      <c r="P232" s="744"/>
      <c r="Q232" s="744"/>
      <c r="R232" s="744"/>
      <c r="S232" s="744"/>
      <c r="T232" s="744">
        <f>SUM(X185:X230)-3</f>
        <v>493.2929794871795</v>
      </c>
      <c r="U232" s="744"/>
      <c r="V232" s="744"/>
      <c r="W232" s="744"/>
      <c r="X232" s="744"/>
      <c r="Y232" s="746">
        <f>SUM(E232:X233)</f>
        <v>1812.8345183760687</v>
      </c>
    </row>
    <row r="233" spans="3:25" ht="13.5" customHeight="1" thickBot="1" thickTop="1">
      <c r="C233" s="743"/>
      <c r="D233" s="743"/>
      <c r="E233" s="744"/>
      <c r="F233" s="744"/>
      <c r="G233" s="744"/>
      <c r="H233" s="744"/>
      <c r="I233" s="744"/>
      <c r="J233" s="744"/>
      <c r="K233" s="744"/>
      <c r="L233" s="744"/>
      <c r="M233" s="744"/>
      <c r="N233" s="744"/>
      <c r="O233" s="744"/>
      <c r="P233" s="744"/>
      <c r="Q233" s="744"/>
      <c r="R233" s="744"/>
      <c r="S233" s="744"/>
      <c r="T233" s="744"/>
      <c r="U233" s="744"/>
      <c r="V233" s="744"/>
      <c r="W233" s="744"/>
      <c r="X233" s="744"/>
      <c r="Y233" s="746"/>
    </row>
    <row r="234" spans="3:25" ht="33" customHeight="1" thickBot="1" thickTop="1">
      <c r="C234" s="745" t="s">
        <v>359</v>
      </c>
      <c r="D234" s="745"/>
      <c r="E234" s="746">
        <v>440</v>
      </c>
      <c r="F234" s="746"/>
      <c r="G234" s="746"/>
      <c r="H234" s="746"/>
      <c r="I234" s="746"/>
      <c r="J234" s="746">
        <v>440</v>
      </c>
      <c r="K234" s="746"/>
      <c r="L234" s="746"/>
      <c r="M234" s="746"/>
      <c r="N234" s="746"/>
      <c r="O234" s="746">
        <v>440</v>
      </c>
      <c r="P234" s="746"/>
      <c r="Q234" s="746"/>
      <c r="R234" s="746"/>
      <c r="S234" s="746"/>
      <c r="T234" s="746">
        <v>440</v>
      </c>
      <c r="U234" s="746"/>
      <c r="V234" s="746"/>
      <c r="W234" s="746"/>
      <c r="X234" s="746"/>
      <c r="Y234" s="746">
        <f>SUM(E234:X235)</f>
        <v>1760</v>
      </c>
    </row>
    <row r="235" spans="3:25" ht="33" customHeight="1" thickBot="1" thickTop="1">
      <c r="C235" s="745"/>
      <c r="D235" s="745"/>
      <c r="E235" s="746"/>
      <c r="F235" s="746"/>
      <c r="G235" s="746"/>
      <c r="H235" s="746"/>
      <c r="I235" s="746"/>
      <c r="J235" s="746"/>
      <c r="K235" s="746"/>
      <c r="L235" s="746"/>
      <c r="M235" s="746"/>
      <c r="N235" s="746"/>
      <c r="O235" s="746"/>
      <c r="P235" s="746"/>
      <c r="Q235" s="746"/>
      <c r="R235" s="746"/>
      <c r="S235" s="746"/>
      <c r="T235" s="746"/>
      <c r="U235" s="746"/>
      <c r="V235" s="746"/>
      <c r="W235" s="746"/>
      <c r="X235" s="746"/>
      <c r="Y235" s="746"/>
    </row>
    <row r="236" ht="15.75" thickTop="1"/>
    <row r="241" spans="2:24" ht="23.25">
      <c r="B241" s="737" t="s">
        <v>360</v>
      </c>
      <c r="C241" s="737"/>
      <c r="D241" s="737"/>
      <c r="E241" s="737"/>
      <c r="F241" s="737"/>
      <c r="G241" s="737"/>
      <c r="H241" s="737"/>
      <c r="I241" s="737"/>
      <c r="J241" s="737"/>
      <c r="K241" s="737"/>
      <c r="L241" s="737"/>
      <c r="M241" s="737"/>
      <c r="N241" s="737"/>
      <c r="O241" s="737"/>
      <c r="P241" s="737"/>
      <c r="Q241" s="737"/>
      <c r="R241" s="737"/>
      <c r="S241" s="737"/>
      <c r="T241" s="737"/>
      <c r="U241" s="737"/>
      <c r="V241" s="737"/>
      <c r="W241" s="737"/>
      <c r="X241" s="737"/>
    </row>
    <row r="242" spans="2:25" ht="24" thickBot="1">
      <c r="B242" s="2"/>
      <c r="C242" s="737"/>
      <c r="D242" s="737"/>
      <c r="E242" s="737"/>
      <c r="F242" s="737"/>
      <c r="G242" s="737"/>
      <c r="H242" s="737"/>
      <c r="I242" s="737"/>
      <c r="J242" s="737"/>
      <c r="K242" s="737"/>
      <c r="L242" s="737"/>
      <c r="M242" s="737"/>
      <c r="N242" s="737"/>
      <c r="O242" s="737"/>
      <c r="P242" s="737"/>
      <c r="Q242" s="737"/>
      <c r="R242" s="737"/>
      <c r="S242" s="737"/>
      <c r="T242" s="737"/>
      <c r="U242" s="737"/>
      <c r="V242" s="737"/>
      <c r="W242" s="737"/>
      <c r="X242" s="737"/>
      <c r="Y242" s="737"/>
    </row>
    <row r="243" spans="3:24" ht="24.75" thickBot="1" thickTop="1">
      <c r="C243" s="461" t="s">
        <v>161</v>
      </c>
      <c r="D243" s="738" t="s">
        <v>147</v>
      </c>
      <c r="E243" s="739"/>
      <c r="F243" s="462"/>
      <c r="G243" s="463"/>
      <c r="H243" s="463"/>
      <c r="I243" s="463"/>
      <c r="J243" s="463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</row>
    <row r="244" spans="2:24" ht="30" customHeight="1" thickBot="1" thickTop="1">
      <c r="B244" s="195"/>
      <c r="C244" s="159"/>
      <c r="D244" s="160"/>
      <c r="E244" s="160"/>
      <c r="F244" s="160"/>
      <c r="G244" s="160"/>
      <c r="H244" s="160"/>
      <c r="I244" s="160"/>
      <c r="J244" s="160"/>
      <c r="K244" s="196"/>
      <c r="L244" s="183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</row>
    <row r="245" spans="2:25" ht="24.75" thickBot="1" thickTop="1">
      <c r="B245" s="464"/>
      <c r="C245" s="465"/>
      <c r="D245" s="465"/>
      <c r="E245" s="749" t="s">
        <v>162</v>
      </c>
      <c r="F245" s="738"/>
      <c r="G245" s="738"/>
      <c r="H245" s="738"/>
      <c r="I245" s="738"/>
      <c r="J245" s="749" t="s">
        <v>163</v>
      </c>
      <c r="K245" s="738"/>
      <c r="L245" s="738"/>
      <c r="M245" s="738"/>
      <c r="N245" s="738"/>
      <c r="O245" s="749" t="s">
        <v>164</v>
      </c>
      <c r="P245" s="738"/>
      <c r="Q245" s="738"/>
      <c r="R245" s="738"/>
      <c r="S245" s="739"/>
      <c r="T245" s="738" t="s">
        <v>165</v>
      </c>
      <c r="U245" s="738"/>
      <c r="V245" s="738"/>
      <c r="W245" s="738"/>
      <c r="X245" s="738"/>
      <c r="Y245" s="750" t="s">
        <v>218</v>
      </c>
    </row>
    <row r="246" spans="2:25" ht="142.5" customHeight="1" thickBot="1" thickTop="1">
      <c r="B246" s="466" t="s">
        <v>65</v>
      </c>
      <c r="C246" s="467" t="s">
        <v>167</v>
      </c>
      <c r="D246" s="468" t="s">
        <v>168</v>
      </c>
      <c r="E246" s="468" t="s">
        <v>169</v>
      </c>
      <c r="F246" s="469" t="s">
        <v>170</v>
      </c>
      <c r="G246" s="469" t="s">
        <v>171</v>
      </c>
      <c r="H246" s="469" t="s">
        <v>172</v>
      </c>
      <c r="I246" s="469" t="s">
        <v>173</v>
      </c>
      <c r="J246" s="470" t="s">
        <v>169</v>
      </c>
      <c r="K246" s="469" t="s">
        <v>170</v>
      </c>
      <c r="L246" s="469" t="s">
        <v>171</v>
      </c>
      <c r="M246" s="469" t="s">
        <v>172</v>
      </c>
      <c r="N246" s="471" t="s">
        <v>173</v>
      </c>
      <c r="O246" s="470" t="s">
        <v>169</v>
      </c>
      <c r="P246" s="469" t="s">
        <v>170</v>
      </c>
      <c r="Q246" s="469" t="s">
        <v>171</v>
      </c>
      <c r="R246" s="469" t="s">
        <v>172</v>
      </c>
      <c r="S246" s="472" t="s">
        <v>173</v>
      </c>
      <c r="T246" s="473" t="s">
        <v>169</v>
      </c>
      <c r="U246" s="469" t="s">
        <v>170</v>
      </c>
      <c r="V246" s="469" t="s">
        <v>171</v>
      </c>
      <c r="W246" s="469" t="s">
        <v>172</v>
      </c>
      <c r="X246" s="469" t="s">
        <v>173</v>
      </c>
      <c r="Y246" s="751"/>
    </row>
    <row r="247" spans="2:25" ht="24" thickTop="1">
      <c r="B247" s="747" t="s">
        <v>12</v>
      </c>
      <c r="C247" s="492" t="s">
        <v>11</v>
      </c>
      <c r="D247" s="161">
        <v>250</v>
      </c>
      <c r="E247" s="476">
        <v>1202</v>
      </c>
      <c r="F247" s="476">
        <v>1187</v>
      </c>
      <c r="G247" s="476">
        <v>0</v>
      </c>
      <c r="H247" s="198">
        <v>952</v>
      </c>
      <c r="I247" s="214">
        <v>37.469743589743594</v>
      </c>
      <c r="J247" s="476">
        <v>1202</v>
      </c>
      <c r="K247" s="477">
        <v>835</v>
      </c>
      <c r="L247" s="476">
        <v>0</v>
      </c>
      <c r="M247" s="198">
        <v>1202</v>
      </c>
      <c r="N247" s="214">
        <v>47.309487179487185</v>
      </c>
      <c r="O247" s="476">
        <v>1202</v>
      </c>
      <c r="P247" s="477">
        <v>922</v>
      </c>
      <c r="Q247" s="476">
        <v>0</v>
      </c>
      <c r="R247" s="198">
        <v>1202</v>
      </c>
      <c r="S247" s="214">
        <v>47.309487179487185</v>
      </c>
      <c r="T247" s="476">
        <v>1202</v>
      </c>
      <c r="U247" s="477">
        <v>908</v>
      </c>
      <c r="V247" s="476">
        <v>250</v>
      </c>
      <c r="W247" s="198">
        <v>1452</v>
      </c>
      <c r="X247" s="214">
        <v>57.149230769230776</v>
      </c>
      <c r="Y247" s="494">
        <v>250</v>
      </c>
    </row>
    <row r="248" spans="2:25" ht="23.25">
      <c r="B248" s="748"/>
      <c r="C248" s="495" t="s">
        <v>13</v>
      </c>
      <c r="D248" s="166">
        <v>250</v>
      </c>
      <c r="E248" s="480">
        <v>3281</v>
      </c>
      <c r="F248" s="480">
        <v>2759</v>
      </c>
      <c r="G248" s="480">
        <v>0</v>
      </c>
      <c r="H248" s="201">
        <v>3031</v>
      </c>
      <c r="I248" s="216">
        <v>119.29705128205129</v>
      </c>
      <c r="J248" s="480">
        <v>3281</v>
      </c>
      <c r="K248" s="481">
        <v>1964</v>
      </c>
      <c r="L248" s="480">
        <v>0</v>
      </c>
      <c r="M248" s="201">
        <v>3281</v>
      </c>
      <c r="N248" s="216">
        <v>129.13679487179488</v>
      </c>
      <c r="O248" s="480">
        <v>3281</v>
      </c>
      <c r="P248" s="481">
        <v>3043</v>
      </c>
      <c r="Q248" s="480">
        <v>0</v>
      </c>
      <c r="R248" s="201">
        <v>3281</v>
      </c>
      <c r="S248" s="216">
        <v>129.13679487179488</v>
      </c>
      <c r="T248" s="480">
        <v>3281</v>
      </c>
      <c r="U248" s="481">
        <v>1372</v>
      </c>
      <c r="V248" s="480">
        <v>250</v>
      </c>
      <c r="W248" s="201">
        <v>3531</v>
      </c>
      <c r="X248" s="216">
        <v>133.97653846153847</v>
      </c>
      <c r="Y248" s="497">
        <v>250</v>
      </c>
    </row>
    <row r="249" spans="2:25" ht="23.25">
      <c r="B249" s="748"/>
      <c r="C249" s="495" t="s">
        <v>14</v>
      </c>
      <c r="D249" s="166">
        <v>250</v>
      </c>
      <c r="E249" s="480">
        <v>2666</v>
      </c>
      <c r="F249" s="480">
        <v>2364</v>
      </c>
      <c r="G249" s="480">
        <v>0</v>
      </c>
      <c r="H249" s="201">
        <v>2416</v>
      </c>
      <c r="I249" s="216">
        <v>76.97128205128206</v>
      </c>
      <c r="J249" s="480">
        <v>2666</v>
      </c>
      <c r="K249" s="481">
        <v>843</v>
      </c>
      <c r="L249" s="480">
        <v>0</v>
      </c>
      <c r="M249" s="201">
        <v>2666</v>
      </c>
      <c r="N249" s="216">
        <v>84.93602564102565</v>
      </c>
      <c r="O249" s="480">
        <v>2666</v>
      </c>
      <c r="P249" s="481">
        <v>889</v>
      </c>
      <c r="Q249" s="480">
        <v>0</v>
      </c>
      <c r="R249" s="201">
        <v>2666</v>
      </c>
      <c r="S249" s="216">
        <v>84.93602564102565</v>
      </c>
      <c r="T249" s="480">
        <v>2666</v>
      </c>
      <c r="U249" s="481">
        <v>1807</v>
      </c>
      <c r="V249" s="480">
        <v>250</v>
      </c>
      <c r="W249" s="201">
        <v>2916</v>
      </c>
      <c r="X249" s="216">
        <v>89.90076923076924</v>
      </c>
      <c r="Y249" s="497">
        <v>250</v>
      </c>
    </row>
    <row r="250" spans="2:25" ht="23.25">
      <c r="B250" s="748"/>
      <c r="C250" s="495" t="s">
        <v>15</v>
      </c>
      <c r="D250" s="166">
        <v>250</v>
      </c>
      <c r="E250" s="480">
        <v>699</v>
      </c>
      <c r="F250" s="480">
        <v>474</v>
      </c>
      <c r="G250" s="480">
        <v>0</v>
      </c>
      <c r="H250" s="201">
        <v>449</v>
      </c>
      <c r="I250" s="216">
        <v>17.672179487179488</v>
      </c>
      <c r="J250" s="480">
        <v>699</v>
      </c>
      <c r="K250" s="481">
        <v>534</v>
      </c>
      <c r="L250" s="480">
        <v>0</v>
      </c>
      <c r="M250" s="201">
        <v>699</v>
      </c>
      <c r="N250" s="216">
        <v>27.51192307692308</v>
      </c>
      <c r="O250" s="480">
        <v>699</v>
      </c>
      <c r="P250" s="481">
        <v>506</v>
      </c>
      <c r="Q250" s="480">
        <v>0</v>
      </c>
      <c r="R250" s="201">
        <v>699</v>
      </c>
      <c r="S250" s="216">
        <v>27.51192307692308</v>
      </c>
      <c r="T250" s="480">
        <v>699</v>
      </c>
      <c r="U250" s="481">
        <v>366</v>
      </c>
      <c r="V250" s="480">
        <v>250</v>
      </c>
      <c r="W250" s="201">
        <v>949</v>
      </c>
      <c r="X250" s="216">
        <v>33.35166666666667</v>
      </c>
      <c r="Y250" s="497">
        <v>250</v>
      </c>
    </row>
    <row r="251" spans="2:25" ht="23.25">
      <c r="B251" s="748"/>
      <c r="C251" s="495" t="s">
        <v>16</v>
      </c>
      <c r="D251" s="166">
        <v>250</v>
      </c>
      <c r="E251" s="480">
        <v>1301</v>
      </c>
      <c r="F251" s="480">
        <v>396</v>
      </c>
      <c r="G251" s="480">
        <v>0</v>
      </c>
      <c r="H251" s="201">
        <v>1051</v>
      </c>
      <c r="I251" s="216">
        <v>41.366282051282056</v>
      </c>
      <c r="J251" s="480">
        <v>1301</v>
      </c>
      <c r="K251" s="481">
        <v>840</v>
      </c>
      <c r="L251" s="480">
        <v>0</v>
      </c>
      <c r="M251" s="201">
        <v>1301</v>
      </c>
      <c r="N251" s="216">
        <v>51.20602564102565</v>
      </c>
      <c r="O251" s="480">
        <v>1301</v>
      </c>
      <c r="P251" s="481">
        <v>785</v>
      </c>
      <c r="Q251" s="480">
        <v>0</v>
      </c>
      <c r="R251" s="201">
        <v>1301</v>
      </c>
      <c r="S251" s="216">
        <v>51.20602564102565</v>
      </c>
      <c r="T251" s="480">
        <v>1301</v>
      </c>
      <c r="U251" s="481">
        <v>868</v>
      </c>
      <c r="V251" s="480">
        <v>250</v>
      </c>
      <c r="W251" s="201">
        <v>1551</v>
      </c>
      <c r="X251" s="216">
        <v>56.04576923076924</v>
      </c>
      <c r="Y251" s="497">
        <v>250</v>
      </c>
    </row>
    <row r="252" spans="2:25" ht="23.25">
      <c r="B252" s="748"/>
      <c r="C252" s="495" t="s">
        <v>17</v>
      </c>
      <c r="D252" s="166">
        <v>250</v>
      </c>
      <c r="E252" s="480">
        <v>560</v>
      </c>
      <c r="F252" s="480">
        <v>382</v>
      </c>
      <c r="G252" s="480">
        <v>0</v>
      </c>
      <c r="H252" s="201">
        <v>310</v>
      </c>
      <c r="I252" s="216">
        <v>12.201282051282051</v>
      </c>
      <c r="J252" s="480">
        <v>560</v>
      </c>
      <c r="K252" s="481">
        <v>301</v>
      </c>
      <c r="L252" s="480">
        <v>0</v>
      </c>
      <c r="M252" s="201">
        <v>560</v>
      </c>
      <c r="N252" s="216">
        <v>22.041025641025644</v>
      </c>
      <c r="O252" s="480">
        <v>560</v>
      </c>
      <c r="P252" s="481">
        <v>401</v>
      </c>
      <c r="Q252" s="480">
        <v>0</v>
      </c>
      <c r="R252" s="201">
        <v>560</v>
      </c>
      <c r="S252" s="216">
        <v>22.041025641025644</v>
      </c>
      <c r="T252" s="480">
        <v>560</v>
      </c>
      <c r="U252" s="481">
        <v>454</v>
      </c>
      <c r="V252" s="480">
        <v>250</v>
      </c>
      <c r="W252" s="201">
        <v>810</v>
      </c>
      <c r="X252" s="216">
        <v>31.880769230769232</v>
      </c>
      <c r="Y252" s="497">
        <v>250</v>
      </c>
    </row>
    <row r="253" spans="2:25" ht="23.25">
      <c r="B253" s="748"/>
      <c r="C253" s="495" t="s">
        <v>19</v>
      </c>
      <c r="D253" s="166">
        <v>250</v>
      </c>
      <c r="E253" s="480">
        <v>674</v>
      </c>
      <c r="F253" s="480">
        <v>456</v>
      </c>
      <c r="G253" s="480">
        <v>0</v>
      </c>
      <c r="H253" s="201">
        <v>424</v>
      </c>
      <c r="I253" s="216">
        <v>16.68820512820513</v>
      </c>
      <c r="J253" s="480">
        <v>674</v>
      </c>
      <c r="K253" s="481">
        <v>35</v>
      </c>
      <c r="L253" s="480">
        <v>0</v>
      </c>
      <c r="M253" s="201">
        <v>674</v>
      </c>
      <c r="N253" s="216">
        <v>26.52794871794872</v>
      </c>
      <c r="O253" s="480">
        <v>674</v>
      </c>
      <c r="P253" s="481">
        <v>587</v>
      </c>
      <c r="Q253" s="480">
        <v>0</v>
      </c>
      <c r="R253" s="201">
        <v>674</v>
      </c>
      <c r="S253" s="216">
        <v>26.52794871794872</v>
      </c>
      <c r="T253" s="480">
        <v>674</v>
      </c>
      <c r="U253" s="481">
        <v>227</v>
      </c>
      <c r="V253" s="480">
        <v>250</v>
      </c>
      <c r="W253" s="201">
        <v>924</v>
      </c>
      <c r="X253" s="216">
        <v>36.36769230769231</v>
      </c>
      <c r="Y253" s="497">
        <v>250</v>
      </c>
    </row>
    <row r="254" spans="2:25" ht="23.25">
      <c r="B254" s="748"/>
      <c r="C254" s="495" t="s">
        <v>20</v>
      </c>
      <c r="D254" s="166">
        <v>250</v>
      </c>
      <c r="E254" s="480">
        <v>198</v>
      </c>
      <c r="F254" s="480">
        <v>68</v>
      </c>
      <c r="G254" s="480">
        <v>52</v>
      </c>
      <c r="H254" s="201">
        <v>0</v>
      </c>
      <c r="I254" s="216">
        <v>0</v>
      </c>
      <c r="J254" s="480">
        <v>198</v>
      </c>
      <c r="K254" s="481">
        <v>30</v>
      </c>
      <c r="L254" s="480">
        <v>0</v>
      </c>
      <c r="M254" s="201">
        <v>146</v>
      </c>
      <c r="N254" s="216">
        <v>5.746410256410257</v>
      </c>
      <c r="O254" s="480">
        <v>198</v>
      </c>
      <c r="P254" s="481">
        <v>201</v>
      </c>
      <c r="Q254" s="480">
        <v>0</v>
      </c>
      <c r="R254" s="201">
        <v>201</v>
      </c>
      <c r="S254" s="216">
        <v>7.911153846153847</v>
      </c>
      <c r="T254" s="480">
        <v>198</v>
      </c>
      <c r="U254" s="481">
        <v>157</v>
      </c>
      <c r="V254" s="480">
        <v>250</v>
      </c>
      <c r="W254" s="201">
        <v>448</v>
      </c>
      <c r="X254" s="216">
        <v>17.632820512820516</v>
      </c>
      <c r="Y254" s="497">
        <v>250</v>
      </c>
    </row>
    <row r="255" spans="2:25" ht="23.25">
      <c r="B255" s="748"/>
      <c r="C255" s="495" t="s">
        <v>21</v>
      </c>
      <c r="D255" s="166">
        <v>250</v>
      </c>
      <c r="E255" s="480">
        <v>427</v>
      </c>
      <c r="F255" s="480">
        <v>121</v>
      </c>
      <c r="G255" s="480">
        <v>0</v>
      </c>
      <c r="H255" s="201">
        <v>177</v>
      </c>
      <c r="I255" s="216">
        <v>5.639038461538462</v>
      </c>
      <c r="J255" s="480">
        <v>427</v>
      </c>
      <c r="K255" s="481">
        <v>334</v>
      </c>
      <c r="L255" s="480">
        <v>0</v>
      </c>
      <c r="M255" s="201">
        <v>427</v>
      </c>
      <c r="N255" s="216">
        <v>13.603782051282053</v>
      </c>
      <c r="O255" s="480">
        <v>427</v>
      </c>
      <c r="P255" s="481">
        <v>188</v>
      </c>
      <c r="Q255" s="480">
        <v>0</v>
      </c>
      <c r="R255" s="201">
        <v>427</v>
      </c>
      <c r="S255" s="216">
        <v>13.603782051282053</v>
      </c>
      <c r="T255" s="480">
        <v>427</v>
      </c>
      <c r="U255" s="481">
        <v>190</v>
      </c>
      <c r="V255" s="480">
        <v>250</v>
      </c>
      <c r="W255" s="201">
        <v>677</v>
      </c>
      <c r="X255" s="216">
        <v>21.568525641025644</v>
      </c>
      <c r="Y255" s="497">
        <v>250</v>
      </c>
    </row>
    <row r="256" spans="2:25" ht="24" thickBot="1">
      <c r="B256" s="748"/>
      <c r="C256" s="498" t="s">
        <v>22</v>
      </c>
      <c r="D256" s="171">
        <v>250</v>
      </c>
      <c r="E256" s="484">
        <v>378</v>
      </c>
      <c r="F256" s="484">
        <v>188</v>
      </c>
      <c r="G256" s="484">
        <v>0</v>
      </c>
      <c r="H256" s="204">
        <v>128</v>
      </c>
      <c r="I256" s="218">
        <v>4.077948717948718</v>
      </c>
      <c r="J256" s="484">
        <v>378</v>
      </c>
      <c r="K256" s="485">
        <v>361</v>
      </c>
      <c r="L256" s="484">
        <v>0</v>
      </c>
      <c r="M256" s="204">
        <v>378</v>
      </c>
      <c r="N256" s="218">
        <v>12.04269230769231</v>
      </c>
      <c r="O256" s="484">
        <v>378</v>
      </c>
      <c r="P256" s="485">
        <v>218</v>
      </c>
      <c r="Q256" s="484">
        <v>0</v>
      </c>
      <c r="R256" s="204">
        <v>378</v>
      </c>
      <c r="S256" s="218">
        <v>12.04269230769231</v>
      </c>
      <c r="T256" s="484">
        <v>378</v>
      </c>
      <c r="U256" s="485">
        <v>56</v>
      </c>
      <c r="V256" s="484">
        <v>250</v>
      </c>
      <c r="W256" s="207">
        <v>628</v>
      </c>
      <c r="X256" s="218">
        <v>20.0074358974359</v>
      </c>
      <c r="Y256" s="500">
        <v>250</v>
      </c>
    </row>
    <row r="257" spans="2:25" ht="24" thickTop="1">
      <c r="B257" s="740" t="s">
        <v>24</v>
      </c>
      <c r="C257" s="492" t="s">
        <v>23</v>
      </c>
      <c r="D257" s="161">
        <v>70</v>
      </c>
      <c r="E257" s="476">
        <v>297</v>
      </c>
      <c r="F257" s="476">
        <v>212</v>
      </c>
      <c r="G257" s="476">
        <v>0</v>
      </c>
      <c r="H257" s="198">
        <v>227</v>
      </c>
      <c r="I257" s="214">
        <v>7.23198717948718</v>
      </c>
      <c r="J257" s="476">
        <v>297</v>
      </c>
      <c r="K257" s="477">
        <v>221</v>
      </c>
      <c r="L257" s="476">
        <v>0</v>
      </c>
      <c r="M257" s="198">
        <v>297</v>
      </c>
      <c r="N257" s="214">
        <v>9.462115384615386</v>
      </c>
      <c r="O257" s="476">
        <v>297</v>
      </c>
      <c r="P257" s="477">
        <v>127</v>
      </c>
      <c r="Q257" s="476">
        <v>0</v>
      </c>
      <c r="R257" s="198">
        <v>297</v>
      </c>
      <c r="S257" s="214">
        <v>9.462115384615386</v>
      </c>
      <c r="T257" s="476">
        <v>297</v>
      </c>
      <c r="U257" s="477">
        <v>58</v>
      </c>
      <c r="V257" s="476">
        <v>70</v>
      </c>
      <c r="W257" s="198">
        <v>367</v>
      </c>
      <c r="X257" s="214">
        <v>11.69224358974359</v>
      </c>
      <c r="Y257" s="494">
        <v>70</v>
      </c>
    </row>
    <row r="258" spans="2:25" ht="23.25">
      <c r="B258" s="741"/>
      <c r="C258" s="495" t="s">
        <v>25</v>
      </c>
      <c r="D258" s="166">
        <v>70</v>
      </c>
      <c r="E258" s="480">
        <v>127</v>
      </c>
      <c r="F258" s="480">
        <v>33</v>
      </c>
      <c r="G258" s="480">
        <v>0</v>
      </c>
      <c r="H258" s="201">
        <v>57</v>
      </c>
      <c r="I258" s="216">
        <v>2.243461538461539</v>
      </c>
      <c r="J258" s="480">
        <v>127</v>
      </c>
      <c r="K258" s="481">
        <v>90</v>
      </c>
      <c r="L258" s="480">
        <v>0</v>
      </c>
      <c r="M258" s="201">
        <v>127</v>
      </c>
      <c r="N258" s="216">
        <v>4.998589743589744</v>
      </c>
      <c r="O258" s="480">
        <v>127</v>
      </c>
      <c r="P258" s="481">
        <v>81</v>
      </c>
      <c r="Q258" s="480">
        <v>0</v>
      </c>
      <c r="R258" s="201">
        <v>127</v>
      </c>
      <c r="S258" s="216">
        <v>4.998589743589744</v>
      </c>
      <c r="T258" s="480">
        <v>127</v>
      </c>
      <c r="U258" s="481">
        <v>82</v>
      </c>
      <c r="V258" s="480">
        <v>70</v>
      </c>
      <c r="W258" s="201">
        <v>197</v>
      </c>
      <c r="X258" s="216">
        <v>7.7537179487179495</v>
      </c>
      <c r="Y258" s="497">
        <v>70</v>
      </c>
    </row>
    <row r="259" spans="2:25" ht="23.25">
      <c r="B259" s="741"/>
      <c r="C259" s="495" t="s">
        <v>26</v>
      </c>
      <c r="D259" s="166">
        <v>70</v>
      </c>
      <c r="E259" s="480">
        <v>163</v>
      </c>
      <c r="F259" s="480">
        <v>85</v>
      </c>
      <c r="G259" s="480">
        <v>0</v>
      </c>
      <c r="H259" s="201">
        <v>93</v>
      </c>
      <c r="I259" s="216">
        <v>1.7928333333333335</v>
      </c>
      <c r="J259" s="480">
        <v>163</v>
      </c>
      <c r="K259" s="481">
        <v>83</v>
      </c>
      <c r="L259" s="480">
        <v>0</v>
      </c>
      <c r="M259" s="201">
        <v>163</v>
      </c>
      <c r="N259" s="216">
        <v>3.142277777777778</v>
      </c>
      <c r="O259" s="480">
        <v>163</v>
      </c>
      <c r="P259" s="481">
        <v>111</v>
      </c>
      <c r="Q259" s="480">
        <v>0</v>
      </c>
      <c r="R259" s="201">
        <v>163</v>
      </c>
      <c r="S259" s="216">
        <v>3.142277777777778</v>
      </c>
      <c r="T259" s="480">
        <v>163</v>
      </c>
      <c r="U259" s="481">
        <v>176</v>
      </c>
      <c r="V259" s="480">
        <v>70</v>
      </c>
      <c r="W259" s="201">
        <v>246</v>
      </c>
      <c r="X259" s="216">
        <v>4.742333333333334</v>
      </c>
      <c r="Y259" s="497">
        <v>70</v>
      </c>
    </row>
    <row r="260" spans="2:25" ht="23.25">
      <c r="B260" s="741"/>
      <c r="C260" s="495" t="s">
        <v>27</v>
      </c>
      <c r="D260" s="166">
        <v>85</v>
      </c>
      <c r="E260" s="480">
        <v>51</v>
      </c>
      <c r="F260" s="480">
        <v>20</v>
      </c>
      <c r="G260" s="480">
        <v>34</v>
      </c>
      <c r="H260" s="201">
        <v>0</v>
      </c>
      <c r="I260" s="216">
        <v>0</v>
      </c>
      <c r="J260" s="480">
        <v>51</v>
      </c>
      <c r="K260" s="481">
        <v>32</v>
      </c>
      <c r="L260" s="480">
        <v>0</v>
      </c>
      <c r="M260" s="201">
        <v>17</v>
      </c>
      <c r="N260" s="216">
        <v>0.6691025641025642</v>
      </c>
      <c r="O260" s="480">
        <v>51</v>
      </c>
      <c r="P260" s="481">
        <v>16</v>
      </c>
      <c r="Q260" s="480">
        <v>0</v>
      </c>
      <c r="R260" s="201">
        <v>51</v>
      </c>
      <c r="S260" s="216">
        <v>2.0073076923076925</v>
      </c>
      <c r="T260" s="480">
        <v>51</v>
      </c>
      <c r="U260" s="481">
        <v>19</v>
      </c>
      <c r="V260" s="480">
        <v>70</v>
      </c>
      <c r="W260" s="201">
        <v>121</v>
      </c>
      <c r="X260" s="216">
        <v>4.762435897435898</v>
      </c>
      <c r="Y260" s="497">
        <v>70</v>
      </c>
    </row>
    <row r="261" spans="2:25" ht="23.25">
      <c r="B261" s="741"/>
      <c r="C261" s="495" t="s">
        <v>28</v>
      </c>
      <c r="D261" s="166">
        <v>70</v>
      </c>
      <c r="E261" s="480">
        <v>149</v>
      </c>
      <c r="F261" s="480">
        <v>86</v>
      </c>
      <c r="G261" s="480">
        <v>0</v>
      </c>
      <c r="H261" s="201">
        <v>79</v>
      </c>
      <c r="I261" s="216">
        <v>3.1093589743589747</v>
      </c>
      <c r="J261" s="480">
        <v>149</v>
      </c>
      <c r="K261" s="481">
        <v>127</v>
      </c>
      <c r="L261" s="480">
        <v>0</v>
      </c>
      <c r="M261" s="201">
        <v>149</v>
      </c>
      <c r="N261" s="216">
        <v>5.86448717948718</v>
      </c>
      <c r="O261" s="480">
        <v>149</v>
      </c>
      <c r="P261" s="481">
        <v>72</v>
      </c>
      <c r="Q261" s="480">
        <v>0</v>
      </c>
      <c r="R261" s="201">
        <v>149</v>
      </c>
      <c r="S261" s="216">
        <v>5.86448717948718</v>
      </c>
      <c r="T261" s="480">
        <v>149</v>
      </c>
      <c r="U261" s="481">
        <v>35</v>
      </c>
      <c r="V261" s="480">
        <v>70</v>
      </c>
      <c r="W261" s="201">
        <v>219</v>
      </c>
      <c r="X261" s="216">
        <v>8.619615384615384</v>
      </c>
      <c r="Y261" s="497">
        <v>70</v>
      </c>
    </row>
    <row r="262" spans="2:25" ht="23.25">
      <c r="B262" s="741"/>
      <c r="C262" s="495" t="s">
        <v>29</v>
      </c>
      <c r="D262" s="166">
        <v>70</v>
      </c>
      <c r="E262" s="480">
        <v>268</v>
      </c>
      <c r="F262" s="480">
        <v>194</v>
      </c>
      <c r="G262" s="480">
        <v>0</v>
      </c>
      <c r="H262" s="201">
        <v>198</v>
      </c>
      <c r="I262" s="216">
        <v>6.308076923076924</v>
      </c>
      <c r="J262" s="480">
        <v>268</v>
      </c>
      <c r="K262" s="481">
        <v>54</v>
      </c>
      <c r="L262" s="480">
        <v>0</v>
      </c>
      <c r="M262" s="201">
        <v>268</v>
      </c>
      <c r="N262" s="216">
        <v>8.53820512820513</v>
      </c>
      <c r="O262" s="480">
        <v>268</v>
      </c>
      <c r="P262" s="481">
        <v>216</v>
      </c>
      <c r="Q262" s="480">
        <v>0</v>
      </c>
      <c r="R262" s="201">
        <v>268</v>
      </c>
      <c r="S262" s="216">
        <v>8.53820512820513</v>
      </c>
      <c r="T262" s="480">
        <v>268</v>
      </c>
      <c r="U262" s="481">
        <v>189</v>
      </c>
      <c r="V262" s="480">
        <v>70</v>
      </c>
      <c r="W262" s="201">
        <v>338</v>
      </c>
      <c r="X262" s="216">
        <v>10.768333333333334</v>
      </c>
      <c r="Y262" s="497">
        <v>70</v>
      </c>
    </row>
    <row r="263" spans="2:25" ht="23.25">
      <c r="B263" s="741"/>
      <c r="C263" s="495" t="s">
        <v>30</v>
      </c>
      <c r="D263" s="166">
        <v>70</v>
      </c>
      <c r="E263" s="480">
        <v>216</v>
      </c>
      <c r="F263" s="480">
        <v>78</v>
      </c>
      <c r="G263" s="480">
        <v>0</v>
      </c>
      <c r="H263" s="201">
        <v>146</v>
      </c>
      <c r="I263" s="216">
        <v>4.651410256410257</v>
      </c>
      <c r="J263" s="480">
        <v>216</v>
      </c>
      <c r="K263" s="481">
        <v>125</v>
      </c>
      <c r="L263" s="480">
        <v>0</v>
      </c>
      <c r="M263" s="201">
        <v>216</v>
      </c>
      <c r="N263" s="216">
        <v>6.8815384615384625</v>
      </c>
      <c r="O263" s="480">
        <v>216</v>
      </c>
      <c r="P263" s="481">
        <v>88</v>
      </c>
      <c r="Q263" s="480">
        <v>0</v>
      </c>
      <c r="R263" s="201">
        <v>216</v>
      </c>
      <c r="S263" s="216">
        <v>6.8815384615384625</v>
      </c>
      <c r="T263" s="480">
        <v>216</v>
      </c>
      <c r="U263" s="481">
        <v>95</v>
      </c>
      <c r="V263" s="480">
        <v>70</v>
      </c>
      <c r="W263" s="201">
        <v>286</v>
      </c>
      <c r="X263" s="216">
        <v>9.111666666666668</v>
      </c>
      <c r="Y263" s="497">
        <v>70</v>
      </c>
    </row>
    <row r="264" spans="2:25" ht="23.25">
      <c r="B264" s="741"/>
      <c r="C264" s="495" t="s">
        <v>31</v>
      </c>
      <c r="D264" s="166">
        <v>70</v>
      </c>
      <c r="E264" s="480">
        <v>126</v>
      </c>
      <c r="F264" s="480">
        <v>20</v>
      </c>
      <c r="G264" s="480">
        <v>0</v>
      </c>
      <c r="H264" s="201">
        <v>56</v>
      </c>
      <c r="I264" s="216">
        <v>1.0795555555555556</v>
      </c>
      <c r="J264" s="480">
        <v>126</v>
      </c>
      <c r="K264" s="481">
        <v>134</v>
      </c>
      <c r="L264" s="480">
        <v>0</v>
      </c>
      <c r="M264" s="201">
        <v>134</v>
      </c>
      <c r="N264" s="216">
        <v>2.5832222222222225</v>
      </c>
      <c r="O264" s="480">
        <v>126</v>
      </c>
      <c r="P264" s="481">
        <v>19</v>
      </c>
      <c r="Q264" s="480">
        <v>0</v>
      </c>
      <c r="R264" s="201">
        <v>126</v>
      </c>
      <c r="S264" s="216">
        <v>2.4290000000000003</v>
      </c>
      <c r="T264" s="480">
        <v>126</v>
      </c>
      <c r="U264" s="481">
        <v>48</v>
      </c>
      <c r="V264" s="480">
        <v>70</v>
      </c>
      <c r="W264" s="201">
        <v>196</v>
      </c>
      <c r="X264" s="216">
        <v>3.7784444444444447</v>
      </c>
      <c r="Y264" s="497">
        <v>70</v>
      </c>
    </row>
    <row r="265" spans="2:25" ht="23.25">
      <c r="B265" s="741"/>
      <c r="C265" s="495" t="s">
        <v>32</v>
      </c>
      <c r="D265" s="166">
        <v>148</v>
      </c>
      <c r="E265" s="480">
        <v>67</v>
      </c>
      <c r="F265" s="480">
        <v>35</v>
      </c>
      <c r="G265" s="480">
        <v>81</v>
      </c>
      <c r="H265" s="201">
        <v>0</v>
      </c>
      <c r="I265" s="216">
        <v>0</v>
      </c>
      <c r="J265" s="480">
        <v>67</v>
      </c>
      <c r="K265" s="481">
        <v>22</v>
      </c>
      <c r="L265" s="480">
        <v>14</v>
      </c>
      <c r="M265" s="201">
        <v>0</v>
      </c>
      <c r="N265" s="216">
        <v>0</v>
      </c>
      <c r="O265" s="480">
        <v>67</v>
      </c>
      <c r="P265" s="481">
        <v>33</v>
      </c>
      <c r="Q265" s="480">
        <v>0</v>
      </c>
      <c r="R265" s="201">
        <v>53</v>
      </c>
      <c r="S265" s="216">
        <v>1.6885256410256413</v>
      </c>
      <c r="T265" s="480">
        <v>67</v>
      </c>
      <c r="U265" s="481">
        <v>24</v>
      </c>
      <c r="V265" s="480">
        <v>70</v>
      </c>
      <c r="W265" s="201">
        <v>137</v>
      </c>
      <c r="X265" s="216">
        <v>4.364679487179488</v>
      </c>
      <c r="Y265" s="497">
        <v>70</v>
      </c>
    </row>
    <row r="266" spans="2:25" ht="23.25">
      <c r="B266" s="741"/>
      <c r="C266" s="495" t="s">
        <v>34</v>
      </c>
      <c r="D266" s="166">
        <v>70</v>
      </c>
      <c r="E266" s="480">
        <v>166</v>
      </c>
      <c r="F266" s="480">
        <v>59</v>
      </c>
      <c r="G266" s="480">
        <v>0</v>
      </c>
      <c r="H266" s="201">
        <v>96</v>
      </c>
      <c r="I266" s="216">
        <v>3.7784615384615385</v>
      </c>
      <c r="J266" s="480">
        <v>166</v>
      </c>
      <c r="K266" s="481">
        <v>38</v>
      </c>
      <c r="L266" s="480">
        <v>0</v>
      </c>
      <c r="M266" s="201">
        <v>166</v>
      </c>
      <c r="N266" s="216">
        <v>6.5335897435897445</v>
      </c>
      <c r="O266" s="480">
        <v>166</v>
      </c>
      <c r="P266" s="481">
        <v>123</v>
      </c>
      <c r="Q266" s="480">
        <v>0</v>
      </c>
      <c r="R266" s="201">
        <v>166</v>
      </c>
      <c r="S266" s="216">
        <v>6.5335897435897445</v>
      </c>
      <c r="T266" s="480">
        <v>166</v>
      </c>
      <c r="U266" s="481">
        <v>39</v>
      </c>
      <c r="V266" s="480">
        <v>70</v>
      </c>
      <c r="W266" s="201">
        <v>236</v>
      </c>
      <c r="X266" s="216">
        <v>9.288717948717949</v>
      </c>
      <c r="Y266" s="497">
        <v>70</v>
      </c>
    </row>
    <row r="267" spans="2:25" ht="23.25">
      <c r="B267" s="741"/>
      <c r="C267" s="495" t="s">
        <v>35</v>
      </c>
      <c r="D267" s="166">
        <v>70</v>
      </c>
      <c r="E267" s="480">
        <v>239</v>
      </c>
      <c r="F267" s="480">
        <v>114</v>
      </c>
      <c r="G267" s="480">
        <v>0</v>
      </c>
      <c r="H267" s="201">
        <v>169</v>
      </c>
      <c r="I267" s="216">
        <v>6.651666666666667</v>
      </c>
      <c r="J267" s="480">
        <v>239</v>
      </c>
      <c r="K267" s="481">
        <v>118</v>
      </c>
      <c r="L267" s="480">
        <v>0</v>
      </c>
      <c r="M267" s="201">
        <v>239</v>
      </c>
      <c r="N267" s="216">
        <v>9.406794871794872</v>
      </c>
      <c r="O267" s="480">
        <v>239</v>
      </c>
      <c r="P267" s="481">
        <v>123</v>
      </c>
      <c r="Q267" s="480">
        <v>0</v>
      </c>
      <c r="R267" s="201">
        <v>239</v>
      </c>
      <c r="S267" s="216">
        <v>9.406794871794872</v>
      </c>
      <c r="T267" s="480">
        <v>239</v>
      </c>
      <c r="U267" s="481">
        <v>104</v>
      </c>
      <c r="V267" s="480">
        <v>70</v>
      </c>
      <c r="W267" s="201">
        <v>309</v>
      </c>
      <c r="X267" s="216">
        <v>12.161923076923078</v>
      </c>
      <c r="Y267" s="497">
        <v>70</v>
      </c>
    </row>
    <row r="268" spans="2:25" ht="23.25">
      <c r="B268" s="741"/>
      <c r="C268" s="495" t="s">
        <v>36</v>
      </c>
      <c r="D268" s="166">
        <v>70</v>
      </c>
      <c r="E268" s="480">
        <v>73</v>
      </c>
      <c r="F268" s="480">
        <v>8</v>
      </c>
      <c r="G268" s="480">
        <v>0</v>
      </c>
      <c r="H268" s="201">
        <v>3</v>
      </c>
      <c r="I268" s="216">
        <v>0.09557692307692309</v>
      </c>
      <c r="J268" s="480">
        <v>73</v>
      </c>
      <c r="K268" s="481">
        <v>39</v>
      </c>
      <c r="L268" s="480">
        <v>0</v>
      </c>
      <c r="M268" s="201">
        <v>73</v>
      </c>
      <c r="N268" s="216">
        <v>2.3257051282051284</v>
      </c>
      <c r="O268" s="480">
        <v>73</v>
      </c>
      <c r="P268" s="481">
        <v>30</v>
      </c>
      <c r="Q268" s="480">
        <v>0</v>
      </c>
      <c r="R268" s="201">
        <v>73</v>
      </c>
      <c r="S268" s="216">
        <v>2.3257051282051284</v>
      </c>
      <c r="T268" s="480">
        <v>73</v>
      </c>
      <c r="U268" s="481">
        <v>67</v>
      </c>
      <c r="V268" s="480">
        <v>70</v>
      </c>
      <c r="W268" s="201">
        <v>143</v>
      </c>
      <c r="X268" s="216">
        <v>4.555833333333334</v>
      </c>
      <c r="Y268" s="497">
        <v>70</v>
      </c>
    </row>
    <row r="269" spans="2:25" ht="23.25">
      <c r="B269" s="741"/>
      <c r="C269" s="495" t="s">
        <v>37</v>
      </c>
      <c r="D269" s="166">
        <v>70</v>
      </c>
      <c r="E269" s="480">
        <v>47</v>
      </c>
      <c r="F269" s="480">
        <v>30</v>
      </c>
      <c r="G269" s="480">
        <v>23</v>
      </c>
      <c r="H269" s="201">
        <v>0</v>
      </c>
      <c r="I269" s="216">
        <v>0</v>
      </c>
      <c r="J269" s="480">
        <v>47</v>
      </c>
      <c r="K269" s="481">
        <v>44</v>
      </c>
      <c r="L269" s="480">
        <v>0</v>
      </c>
      <c r="M269" s="201">
        <v>24</v>
      </c>
      <c r="N269" s="216">
        <v>0.7646153846153847</v>
      </c>
      <c r="O269" s="480">
        <v>47</v>
      </c>
      <c r="P269" s="481">
        <v>28</v>
      </c>
      <c r="Q269" s="480">
        <v>0</v>
      </c>
      <c r="R269" s="201">
        <v>47</v>
      </c>
      <c r="S269" s="216">
        <v>1.497371794871795</v>
      </c>
      <c r="T269" s="480">
        <v>47</v>
      </c>
      <c r="U269" s="481">
        <v>21</v>
      </c>
      <c r="V269" s="480">
        <v>70</v>
      </c>
      <c r="W269" s="201">
        <v>117</v>
      </c>
      <c r="X269" s="216">
        <v>3.7275</v>
      </c>
      <c r="Y269" s="497">
        <v>70</v>
      </c>
    </row>
    <row r="270" spans="2:25" ht="23.25">
      <c r="B270" s="741"/>
      <c r="C270" s="495" t="s">
        <v>38</v>
      </c>
      <c r="D270" s="166">
        <v>70</v>
      </c>
      <c r="E270" s="480">
        <v>200</v>
      </c>
      <c r="F270" s="480">
        <v>96</v>
      </c>
      <c r="G270" s="480">
        <v>0</v>
      </c>
      <c r="H270" s="201">
        <v>130</v>
      </c>
      <c r="I270" s="216">
        <v>5.116666666666667</v>
      </c>
      <c r="J270" s="480">
        <v>200</v>
      </c>
      <c r="K270" s="481">
        <v>49</v>
      </c>
      <c r="L270" s="480">
        <v>0</v>
      </c>
      <c r="M270" s="201">
        <v>200</v>
      </c>
      <c r="N270" s="216">
        <v>7.871794871794872</v>
      </c>
      <c r="O270" s="480">
        <v>200</v>
      </c>
      <c r="P270" s="481">
        <v>84</v>
      </c>
      <c r="Q270" s="480">
        <v>0</v>
      </c>
      <c r="R270" s="201">
        <v>200</v>
      </c>
      <c r="S270" s="216">
        <v>7.871794871794872</v>
      </c>
      <c r="T270" s="480">
        <v>200</v>
      </c>
      <c r="U270" s="481">
        <v>68</v>
      </c>
      <c r="V270" s="480">
        <v>70</v>
      </c>
      <c r="W270" s="201">
        <v>270</v>
      </c>
      <c r="X270" s="216">
        <v>10.626923076923077</v>
      </c>
      <c r="Y270" s="497">
        <v>70</v>
      </c>
    </row>
    <row r="271" spans="2:25" ht="24" thickBot="1">
      <c r="B271" s="742"/>
      <c r="C271" s="498" t="s">
        <v>39</v>
      </c>
      <c r="D271" s="177">
        <v>70</v>
      </c>
      <c r="E271" s="487">
        <v>176</v>
      </c>
      <c r="F271" s="487">
        <v>126</v>
      </c>
      <c r="G271" s="487">
        <v>0</v>
      </c>
      <c r="H271" s="207">
        <v>106</v>
      </c>
      <c r="I271" s="220">
        <v>1.9003444444444446</v>
      </c>
      <c r="J271" s="487">
        <v>176</v>
      </c>
      <c r="K271" s="488">
        <v>37</v>
      </c>
      <c r="L271" s="487">
        <v>0</v>
      </c>
      <c r="M271" s="207">
        <v>176</v>
      </c>
      <c r="N271" s="220">
        <v>3.1552888888888893</v>
      </c>
      <c r="O271" s="487">
        <v>176</v>
      </c>
      <c r="P271" s="488">
        <v>140</v>
      </c>
      <c r="Q271" s="487">
        <v>0</v>
      </c>
      <c r="R271" s="207">
        <v>176</v>
      </c>
      <c r="S271" s="220">
        <v>3.1552888888888893</v>
      </c>
      <c r="T271" s="487">
        <v>176</v>
      </c>
      <c r="U271" s="488">
        <v>87</v>
      </c>
      <c r="V271" s="487">
        <v>70</v>
      </c>
      <c r="W271" s="207">
        <v>246</v>
      </c>
      <c r="X271" s="220">
        <v>4.410233333333333</v>
      </c>
      <c r="Y271" s="502">
        <v>70</v>
      </c>
    </row>
    <row r="272" spans="2:25" ht="24" thickTop="1">
      <c r="B272" s="740" t="s">
        <v>41</v>
      </c>
      <c r="C272" s="492" t="s">
        <v>40</v>
      </c>
      <c r="D272" s="503">
        <v>25</v>
      </c>
      <c r="E272" s="490">
        <v>111</v>
      </c>
      <c r="F272" s="490">
        <v>56</v>
      </c>
      <c r="G272" s="490">
        <v>0</v>
      </c>
      <c r="H272" s="210">
        <v>86</v>
      </c>
      <c r="I272" s="222">
        <v>1.657888888888889</v>
      </c>
      <c r="J272" s="490">
        <v>111</v>
      </c>
      <c r="K272" s="491">
        <v>99</v>
      </c>
      <c r="L272" s="490">
        <v>0</v>
      </c>
      <c r="M272" s="210">
        <v>111</v>
      </c>
      <c r="N272" s="222">
        <v>2.1398333333333337</v>
      </c>
      <c r="O272" s="490">
        <v>111</v>
      </c>
      <c r="P272" s="491">
        <v>66</v>
      </c>
      <c r="Q272" s="490">
        <v>0</v>
      </c>
      <c r="R272" s="210">
        <v>111</v>
      </c>
      <c r="S272" s="222">
        <v>2.1398333333333337</v>
      </c>
      <c r="T272" s="490">
        <v>111</v>
      </c>
      <c r="U272" s="491">
        <v>58</v>
      </c>
      <c r="V272" s="490">
        <v>25</v>
      </c>
      <c r="W272" s="210">
        <v>136</v>
      </c>
      <c r="X272" s="222">
        <v>2.621777777777778</v>
      </c>
      <c r="Y272" s="505">
        <v>25</v>
      </c>
    </row>
    <row r="273" spans="2:25" ht="23.25">
      <c r="B273" s="741"/>
      <c r="C273" s="495" t="s">
        <v>42</v>
      </c>
      <c r="D273" s="166">
        <v>25</v>
      </c>
      <c r="E273" s="480">
        <v>105</v>
      </c>
      <c r="F273" s="480">
        <v>83</v>
      </c>
      <c r="G273" s="480">
        <v>0</v>
      </c>
      <c r="H273" s="201">
        <v>80</v>
      </c>
      <c r="I273" s="216">
        <v>1.4342222222222223</v>
      </c>
      <c r="J273" s="480">
        <v>105</v>
      </c>
      <c r="K273" s="481">
        <v>100</v>
      </c>
      <c r="L273" s="480">
        <v>0</v>
      </c>
      <c r="M273" s="201">
        <v>105</v>
      </c>
      <c r="N273" s="216">
        <v>1.8824166666666668</v>
      </c>
      <c r="O273" s="480">
        <v>105</v>
      </c>
      <c r="P273" s="481">
        <v>54</v>
      </c>
      <c r="Q273" s="480">
        <v>0</v>
      </c>
      <c r="R273" s="201">
        <v>105</v>
      </c>
      <c r="S273" s="216">
        <v>1.8824166666666668</v>
      </c>
      <c r="T273" s="480">
        <v>105</v>
      </c>
      <c r="U273" s="481">
        <v>34</v>
      </c>
      <c r="V273" s="480">
        <v>25</v>
      </c>
      <c r="W273" s="210">
        <v>130</v>
      </c>
      <c r="X273" s="216">
        <v>2.330611111111111</v>
      </c>
      <c r="Y273" s="497">
        <v>25</v>
      </c>
    </row>
    <row r="274" spans="2:25" ht="23.25">
      <c r="B274" s="741"/>
      <c r="C274" s="495" t="s">
        <v>43</v>
      </c>
      <c r="D274" s="166">
        <v>25</v>
      </c>
      <c r="E274" s="480">
        <v>74</v>
      </c>
      <c r="F274" s="480">
        <v>34</v>
      </c>
      <c r="G274" s="480">
        <v>0</v>
      </c>
      <c r="H274" s="201">
        <v>49</v>
      </c>
      <c r="I274" s="216">
        <v>0.9446111111111112</v>
      </c>
      <c r="J274" s="480">
        <v>74</v>
      </c>
      <c r="K274" s="481">
        <v>47</v>
      </c>
      <c r="L274" s="480">
        <v>0</v>
      </c>
      <c r="M274" s="201">
        <v>74</v>
      </c>
      <c r="N274" s="216">
        <v>1.4265555555555556</v>
      </c>
      <c r="O274" s="480">
        <v>74</v>
      </c>
      <c r="P274" s="481">
        <v>60</v>
      </c>
      <c r="Q274" s="480">
        <v>0</v>
      </c>
      <c r="R274" s="201">
        <v>74</v>
      </c>
      <c r="S274" s="216">
        <v>1.4265555555555556</v>
      </c>
      <c r="T274" s="480">
        <v>74</v>
      </c>
      <c r="U274" s="481">
        <v>35</v>
      </c>
      <c r="V274" s="480">
        <v>25</v>
      </c>
      <c r="W274" s="210">
        <v>99</v>
      </c>
      <c r="X274" s="216">
        <v>1.9085</v>
      </c>
      <c r="Y274" s="497">
        <v>25</v>
      </c>
    </row>
    <row r="275" spans="2:25" ht="23.25">
      <c r="B275" s="741"/>
      <c r="C275" s="495" t="s">
        <v>44</v>
      </c>
      <c r="D275" s="166">
        <v>25</v>
      </c>
      <c r="E275" s="480">
        <v>58</v>
      </c>
      <c r="F275" s="480">
        <v>6</v>
      </c>
      <c r="G275" s="480">
        <v>0</v>
      </c>
      <c r="H275" s="201">
        <v>33</v>
      </c>
      <c r="I275" s="216">
        <v>0.6361666666666667</v>
      </c>
      <c r="J275" s="480">
        <v>58</v>
      </c>
      <c r="K275" s="481">
        <v>37</v>
      </c>
      <c r="L275" s="480">
        <v>0</v>
      </c>
      <c r="M275" s="201">
        <v>58</v>
      </c>
      <c r="N275" s="216">
        <v>1.1181111111111113</v>
      </c>
      <c r="O275" s="480">
        <v>58</v>
      </c>
      <c r="P275" s="481">
        <v>12</v>
      </c>
      <c r="Q275" s="480">
        <v>0</v>
      </c>
      <c r="R275" s="201">
        <v>58</v>
      </c>
      <c r="S275" s="216">
        <v>1.1181111111111113</v>
      </c>
      <c r="T275" s="480">
        <v>58</v>
      </c>
      <c r="U275" s="481">
        <v>14</v>
      </c>
      <c r="V275" s="480">
        <v>25</v>
      </c>
      <c r="W275" s="210">
        <v>83</v>
      </c>
      <c r="X275" s="216">
        <v>1.6000555555555556</v>
      </c>
      <c r="Y275" s="497">
        <v>25</v>
      </c>
    </row>
    <row r="276" spans="2:25" ht="23.25">
      <c r="B276" s="741"/>
      <c r="C276" s="495" t="s">
        <v>45</v>
      </c>
      <c r="D276" s="166">
        <v>29</v>
      </c>
      <c r="E276" s="480">
        <v>55</v>
      </c>
      <c r="F276" s="480">
        <v>45</v>
      </c>
      <c r="G276" s="480">
        <v>0</v>
      </c>
      <c r="H276" s="201">
        <v>26</v>
      </c>
      <c r="I276" s="216">
        <v>0.5012222222222222</v>
      </c>
      <c r="J276" s="480">
        <v>55</v>
      </c>
      <c r="K276" s="481">
        <v>23</v>
      </c>
      <c r="L276" s="480">
        <v>0</v>
      </c>
      <c r="M276" s="201">
        <v>55</v>
      </c>
      <c r="N276" s="216">
        <v>1.0602777777777779</v>
      </c>
      <c r="O276" s="480">
        <v>55</v>
      </c>
      <c r="P276" s="481">
        <v>13</v>
      </c>
      <c r="Q276" s="480">
        <v>0</v>
      </c>
      <c r="R276" s="201">
        <v>55</v>
      </c>
      <c r="S276" s="216">
        <v>1.0602777777777779</v>
      </c>
      <c r="T276" s="480">
        <v>55</v>
      </c>
      <c r="U276" s="481">
        <v>25</v>
      </c>
      <c r="V276" s="480">
        <v>25</v>
      </c>
      <c r="W276" s="210">
        <v>80</v>
      </c>
      <c r="X276" s="216">
        <v>1.5422222222222224</v>
      </c>
      <c r="Y276" s="497">
        <v>25</v>
      </c>
    </row>
    <row r="277" spans="2:25" ht="23.25">
      <c r="B277" s="741"/>
      <c r="C277" s="495" t="s">
        <v>46</v>
      </c>
      <c r="D277" s="166">
        <v>25</v>
      </c>
      <c r="E277" s="480">
        <v>50</v>
      </c>
      <c r="F277" s="480">
        <v>35</v>
      </c>
      <c r="G277" s="480">
        <v>0</v>
      </c>
      <c r="H277" s="201">
        <v>25</v>
      </c>
      <c r="I277" s="216">
        <v>0.48194444444444445</v>
      </c>
      <c r="J277" s="480">
        <v>50</v>
      </c>
      <c r="K277" s="481">
        <v>20</v>
      </c>
      <c r="L277" s="480">
        <v>0</v>
      </c>
      <c r="M277" s="201">
        <v>50</v>
      </c>
      <c r="N277" s="216">
        <v>0.9638888888888889</v>
      </c>
      <c r="O277" s="480">
        <v>50</v>
      </c>
      <c r="P277" s="481">
        <v>31</v>
      </c>
      <c r="Q277" s="480">
        <v>0</v>
      </c>
      <c r="R277" s="201">
        <v>50</v>
      </c>
      <c r="S277" s="216">
        <v>0.9638888888888889</v>
      </c>
      <c r="T277" s="480">
        <v>50</v>
      </c>
      <c r="U277" s="481">
        <v>27</v>
      </c>
      <c r="V277" s="480">
        <v>25</v>
      </c>
      <c r="W277" s="210">
        <v>75</v>
      </c>
      <c r="X277" s="216">
        <v>1.4458333333333335</v>
      </c>
      <c r="Y277" s="497">
        <v>25</v>
      </c>
    </row>
    <row r="278" spans="2:25" ht="23.25">
      <c r="B278" s="741"/>
      <c r="C278" s="495" t="s">
        <v>47</v>
      </c>
      <c r="D278" s="166">
        <v>25</v>
      </c>
      <c r="E278" s="480">
        <v>69</v>
      </c>
      <c r="F278" s="480">
        <v>43</v>
      </c>
      <c r="G278" s="480">
        <v>0</v>
      </c>
      <c r="H278" s="201">
        <v>44</v>
      </c>
      <c r="I278" s="216">
        <v>0.7888222222222223</v>
      </c>
      <c r="J278" s="480">
        <v>69</v>
      </c>
      <c r="K278" s="481">
        <v>57</v>
      </c>
      <c r="L278" s="480">
        <v>0</v>
      </c>
      <c r="M278" s="201">
        <v>69</v>
      </c>
      <c r="N278" s="216">
        <v>1.2370166666666667</v>
      </c>
      <c r="O278" s="480">
        <v>69</v>
      </c>
      <c r="P278" s="481">
        <v>19</v>
      </c>
      <c r="Q278" s="480">
        <v>0</v>
      </c>
      <c r="R278" s="201">
        <v>69</v>
      </c>
      <c r="S278" s="216">
        <v>1.2370166666666667</v>
      </c>
      <c r="T278" s="480">
        <v>69</v>
      </c>
      <c r="U278" s="481">
        <v>22</v>
      </c>
      <c r="V278" s="480">
        <v>25</v>
      </c>
      <c r="W278" s="210">
        <v>94</v>
      </c>
      <c r="X278" s="216">
        <v>1.6852111111111112</v>
      </c>
      <c r="Y278" s="497">
        <v>25</v>
      </c>
    </row>
    <row r="279" spans="2:25" ht="23.25">
      <c r="B279" s="741"/>
      <c r="C279" s="495" t="s">
        <v>48</v>
      </c>
      <c r="D279" s="166">
        <v>25</v>
      </c>
      <c r="E279" s="480">
        <v>169</v>
      </c>
      <c r="F279" s="480">
        <v>127</v>
      </c>
      <c r="G279" s="480">
        <v>0</v>
      </c>
      <c r="H279" s="201">
        <v>144</v>
      </c>
      <c r="I279" s="216">
        <v>2.5816</v>
      </c>
      <c r="J279" s="480">
        <v>169</v>
      </c>
      <c r="K279" s="481">
        <v>129</v>
      </c>
      <c r="L279" s="480">
        <v>0</v>
      </c>
      <c r="M279" s="201">
        <v>169</v>
      </c>
      <c r="N279" s="216">
        <v>3.0297944444444447</v>
      </c>
      <c r="O279" s="480">
        <v>169</v>
      </c>
      <c r="P279" s="481">
        <v>72</v>
      </c>
      <c r="Q279" s="480">
        <v>0</v>
      </c>
      <c r="R279" s="201">
        <v>169</v>
      </c>
      <c r="S279" s="216">
        <v>3.0297944444444447</v>
      </c>
      <c r="T279" s="480">
        <v>169</v>
      </c>
      <c r="U279" s="481">
        <v>139</v>
      </c>
      <c r="V279" s="480">
        <v>25</v>
      </c>
      <c r="W279" s="210">
        <v>194</v>
      </c>
      <c r="X279" s="216">
        <v>3.477988888888889</v>
      </c>
      <c r="Y279" s="497">
        <v>25</v>
      </c>
    </row>
    <row r="280" spans="2:25" ht="23.25">
      <c r="B280" s="741"/>
      <c r="C280" s="495" t="s">
        <v>49</v>
      </c>
      <c r="D280" s="166">
        <v>11</v>
      </c>
      <c r="E280" s="480">
        <v>34</v>
      </c>
      <c r="F280" s="480">
        <v>7</v>
      </c>
      <c r="G280" s="480">
        <v>0</v>
      </c>
      <c r="H280" s="201">
        <v>23</v>
      </c>
      <c r="I280" s="216">
        <v>0.7327564102564104</v>
      </c>
      <c r="J280" s="480">
        <v>34</v>
      </c>
      <c r="K280" s="481">
        <v>18</v>
      </c>
      <c r="L280" s="480">
        <v>0</v>
      </c>
      <c r="M280" s="201">
        <v>34</v>
      </c>
      <c r="N280" s="216">
        <v>1.0832051282051283</v>
      </c>
      <c r="O280" s="480">
        <v>34</v>
      </c>
      <c r="P280" s="481">
        <v>16</v>
      </c>
      <c r="Q280" s="480">
        <v>0</v>
      </c>
      <c r="R280" s="201">
        <v>34</v>
      </c>
      <c r="S280" s="216">
        <v>1.0832051282051283</v>
      </c>
      <c r="T280" s="480">
        <v>34</v>
      </c>
      <c r="U280" s="481">
        <v>19</v>
      </c>
      <c r="V280" s="480">
        <v>25</v>
      </c>
      <c r="W280" s="210">
        <v>59</v>
      </c>
      <c r="X280" s="216">
        <v>1.8796794871794873</v>
      </c>
      <c r="Y280" s="497">
        <v>25</v>
      </c>
    </row>
    <row r="281" spans="2:25" ht="23.25">
      <c r="B281" s="741"/>
      <c r="C281" s="495" t="s">
        <v>50</v>
      </c>
      <c r="D281" s="166">
        <v>25</v>
      </c>
      <c r="E281" s="480">
        <v>250</v>
      </c>
      <c r="F281" s="480">
        <v>164</v>
      </c>
      <c r="G281" s="480">
        <v>0</v>
      </c>
      <c r="H281" s="201">
        <v>225</v>
      </c>
      <c r="I281" s="216">
        <v>4.3375</v>
      </c>
      <c r="J281" s="480">
        <v>250</v>
      </c>
      <c r="K281" s="481">
        <v>87</v>
      </c>
      <c r="L281" s="480">
        <v>0</v>
      </c>
      <c r="M281" s="201">
        <v>250</v>
      </c>
      <c r="N281" s="216">
        <v>4.819444444444445</v>
      </c>
      <c r="O281" s="480">
        <v>250</v>
      </c>
      <c r="P281" s="481">
        <v>103</v>
      </c>
      <c r="Q281" s="480">
        <v>0</v>
      </c>
      <c r="R281" s="201">
        <v>250</v>
      </c>
      <c r="S281" s="216">
        <v>4.819444444444445</v>
      </c>
      <c r="T281" s="480">
        <v>250</v>
      </c>
      <c r="U281" s="481">
        <v>227</v>
      </c>
      <c r="V281" s="480">
        <v>25</v>
      </c>
      <c r="W281" s="210">
        <v>275</v>
      </c>
      <c r="X281" s="216">
        <v>5.301388888888889</v>
      </c>
      <c r="Y281" s="497">
        <v>25</v>
      </c>
    </row>
    <row r="282" spans="2:25" ht="23.25">
      <c r="B282" s="741"/>
      <c r="C282" s="495" t="s">
        <v>51</v>
      </c>
      <c r="D282" s="166">
        <v>25</v>
      </c>
      <c r="E282" s="480">
        <v>11</v>
      </c>
      <c r="F282" s="480">
        <v>6</v>
      </c>
      <c r="G282" s="480">
        <v>14</v>
      </c>
      <c r="H282" s="201">
        <v>0</v>
      </c>
      <c r="I282" s="216">
        <v>0</v>
      </c>
      <c r="J282" s="480">
        <v>11</v>
      </c>
      <c r="K282" s="481">
        <v>4</v>
      </c>
      <c r="L282" s="480">
        <v>3</v>
      </c>
      <c r="M282" s="201">
        <v>0</v>
      </c>
      <c r="N282" s="216">
        <v>0</v>
      </c>
      <c r="O282" s="480">
        <v>11</v>
      </c>
      <c r="P282" s="481">
        <v>8</v>
      </c>
      <c r="Q282" s="480">
        <v>0</v>
      </c>
      <c r="R282" s="201">
        <v>8</v>
      </c>
      <c r="S282" s="216">
        <v>0.14342222222222223</v>
      </c>
      <c r="T282" s="480">
        <v>11</v>
      </c>
      <c r="U282" s="481">
        <v>10</v>
      </c>
      <c r="V282" s="480">
        <v>25</v>
      </c>
      <c r="W282" s="210">
        <v>36</v>
      </c>
      <c r="X282" s="216">
        <v>0.6454</v>
      </c>
      <c r="Y282" s="497">
        <v>25</v>
      </c>
    </row>
    <row r="283" spans="2:25" ht="23.25">
      <c r="B283" s="741"/>
      <c r="C283" s="495" t="s">
        <v>52</v>
      </c>
      <c r="D283" s="166">
        <v>25</v>
      </c>
      <c r="E283" s="480">
        <v>32</v>
      </c>
      <c r="F283" s="480">
        <v>15</v>
      </c>
      <c r="G283" s="480">
        <v>0</v>
      </c>
      <c r="H283" s="201">
        <v>7</v>
      </c>
      <c r="I283" s="216">
        <v>0.13494444444444445</v>
      </c>
      <c r="J283" s="480">
        <v>32</v>
      </c>
      <c r="K283" s="481">
        <v>8</v>
      </c>
      <c r="L283" s="480">
        <v>0</v>
      </c>
      <c r="M283" s="201">
        <v>32</v>
      </c>
      <c r="N283" s="216">
        <v>0.6168888888888889</v>
      </c>
      <c r="O283" s="480">
        <v>32</v>
      </c>
      <c r="P283" s="481">
        <v>23</v>
      </c>
      <c r="Q283" s="480">
        <v>0</v>
      </c>
      <c r="R283" s="201">
        <v>32</v>
      </c>
      <c r="S283" s="216">
        <v>0.6168888888888889</v>
      </c>
      <c r="T283" s="480">
        <v>32</v>
      </c>
      <c r="U283" s="481">
        <v>25</v>
      </c>
      <c r="V283" s="480">
        <v>25</v>
      </c>
      <c r="W283" s="210">
        <v>57</v>
      </c>
      <c r="X283" s="216">
        <v>1.0988333333333333</v>
      </c>
      <c r="Y283" s="497">
        <v>25</v>
      </c>
    </row>
    <row r="284" spans="2:25" ht="23.25">
      <c r="B284" s="741"/>
      <c r="C284" s="495" t="s">
        <v>54</v>
      </c>
      <c r="D284" s="166">
        <v>25</v>
      </c>
      <c r="E284" s="480">
        <v>35</v>
      </c>
      <c r="F284" s="480">
        <v>4</v>
      </c>
      <c r="G284" s="480">
        <v>0</v>
      </c>
      <c r="H284" s="201">
        <v>10</v>
      </c>
      <c r="I284" s="216">
        <v>0.17927777777777779</v>
      </c>
      <c r="J284" s="480">
        <v>35</v>
      </c>
      <c r="K284" s="481">
        <v>17</v>
      </c>
      <c r="L284" s="480">
        <v>0</v>
      </c>
      <c r="M284" s="201">
        <v>35</v>
      </c>
      <c r="N284" s="216">
        <v>0.6274722222222222</v>
      </c>
      <c r="O284" s="480">
        <v>35</v>
      </c>
      <c r="P284" s="481">
        <v>21</v>
      </c>
      <c r="Q284" s="480">
        <v>0</v>
      </c>
      <c r="R284" s="201">
        <v>35</v>
      </c>
      <c r="S284" s="216">
        <v>0.6274722222222222</v>
      </c>
      <c r="T284" s="480">
        <v>35</v>
      </c>
      <c r="U284" s="481">
        <v>15</v>
      </c>
      <c r="V284" s="480">
        <v>25</v>
      </c>
      <c r="W284" s="210">
        <v>60</v>
      </c>
      <c r="X284" s="216">
        <v>1.0756666666666668</v>
      </c>
      <c r="Y284" s="497">
        <v>25</v>
      </c>
    </row>
    <row r="285" spans="2:25" ht="23.25">
      <c r="B285" s="741"/>
      <c r="C285" s="495" t="s">
        <v>55</v>
      </c>
      <c r="D285" s="166">
        <v>25</v>
      </c>
      <c r="E285" s="480">
        <v>49</v>
      </c>
      <c r="F285" s="480">
        <v>20</v>
      </c>
      <c r="G285" s="480">
        <v>0</v>
      </c>
      <c r="H285" s="201">
        <v>24</v>
      </c>
      <c r="I285" s="216">
        <v>0.4302666666666667</v>
      </c>
      <c r="J285" s="480">
        <v>49</v>
      </c>
      <c r="K285" s="481">
        <v>17</v>
      </c>
      <c r="L285" s="480">
        <v>0</v>
      </c>
      <c r="M285" s="201">
        <v>49</v>
      </c>
      <c r="N285" s="216">
        <v>0.8784611111111111</v>
      </c>
      <c r="O285" s="480">
        <v>49</v>
      </c>
      <c r="P285" s="481">
        <v>20</v>
      </c>
      <c r="Q285" s="480">
        <v>0</v>
      </c>
      <c r="R285" s="201">
        <v>49</v>
      </c>
      <c r="S285" s="216">
        <v>0.8784611111111111</v>
      </c>
      <c r="T285" s="480">
        <v>49</v>
      </c>
      <c r="U285" s="481">
        <v>46</v>
      </c>
      <c r="V285" s="480">
        <v>25</v>
      </c>
      <c r="W285" s="210">
        <v>74</v>
      </c>
      <c r="X285" s="216">
        <v>1.3266555555555557</v>
      </c>
      <c r="Y285" s="497">
        <v>25</v>
      </c>
    </row>
    <row r="286" spans="2:25" ht="23.25">
      <c r="B286" s="741"/>
      <c r="C286" s="495" t="s">
        <v>56</v>
      </c>
      <c r="D286" s="166">
        <v>25</v>
      </c>
      <c r="E286" s="480">
        <v>24</v>
      </c>
      <c r="F286" s="480">
        <v>11</v>
      </c>
      <c r="G286" s="480">
        <v>1</v>
      </c>
      <c r="H286" s="201">
        <v>0</v>
      </c>
      <c r="I286" s="216">
        <v>0</v>
      </c>
      <c r="J286" s="480">
        <v>24</v>
      </c>
      <c r="K286" s="481">
        <v>18</v>
      </c>
      <c r="L286" s="480">
        <v>0</v>
      </c>
      <c r="M286" s="201">
        <v>23</v>
      </c>
      <c r="N286" s="216">
        <v>0.4123388888888889</v>
      </c>
      <c r="O286" s="480">
        <v>24</v>
      </c>
      <c r="P286" s="481">
        <v>15</v>
      </c>
      <c r="Q286" s="480">
        <v>0</v>
      </c>
      <c r="R286" s="201">
        <v>24</v>
      </c>
      <c r="S286" s="216">
        <v>0.4302666666666667</v>
      </c>
      <c r="T286" s="480">
        <v>24</v>
      </c>
      <c r="U286" s="481">
        <v>6</v>
      </c>
      <c r="V286" s="480">
        <v>25</v>
      </c>
      <c r="W286" s="210">
        <v>49</v>
      </c>
      <c r="X286" s="216">
        <v>0.8784611111111111</v>
      </c>
      <c r="Y286" s="497">
        <v>25</v>
      </c>
    </row>
    <row r="287" spans="2:25" ht="23.25">
      <c r="B287" s="741"/>
      <c r="C287" s="495" t="s">
        <v>57</v>
      </c>
      <c r="D287" s="166">
        <v>25</v>
      </c>
      <c r="E287" s="480">
        <v>18</v>
      </c>
      <c r="F287" s="480">
        <v>6</v>
      </c>
      <c r="G287" s="480">
        <v>7</v>
      </c>
      <c r="H287" s="201">
        <v>0</v>
      </c>
      <c r="I287" s="216">
        <v>0</v>
      </c>
      <c r="J287" s="480">
        <v>18</v>
      </c>
      <c r="K287" s="481">
        <v>11</v>
      </c>
      <c r="L287" s="480">
        <v>0</v>
      </c>
      <c r="M287" s="201">
        <v>11</v>
      </c>
      <c r="N287" s="216">
        <v>0.19720555555555558</v>
      </c>
      <c r="O287" s="480">
        <v>18</v>
      </c>
      <c r="P287" s="481">
        <v>15</v>
      </c>
      <c r="Q287" s="480">
        <v>0</v>
      </c>
      <c r="R287" s="201">
        <v>18</v>
      </c>
      <c r="S287" s="216">
        <v>0.3227</v>
      </c>
      <c r="T287" s="480">
        <v>18</v>
      </c>
      <c r="U287" s="481">
        <v>10</v>
      </c>
      <c r="V287" s="480">
        <v>25</v>
      </c>
      <c r="W287" s="210">
        <v>43</v>
      </c>
      <c r="X287" s="216">
        <v>0.7708944444444444</v>
      </c>
      <c r="Y287" s="497">
        <v>25</v>
      </c>
    </row>
    <row r="288" spans="2:25" ht="23.25">
      <c r="B288" s="741"/>
      <c r="C288" s="495" t="s">
        <v>58</v>
      </c>
      <c r="D288" s="166">
        <v>29</v>
      </c>
      <c r="E288" s="480">
        <v>3</v>
      </c>
      <c r="F288" s="480">
        <v>2</v>
      </c>
      <c r="G288" s="480">
        <v>26</v>
      </c>
      <c r="H288" s="201">
        <v>0</v>
      </c>
      <c r="I288" s="216">
        <v>0</v>
      </c>
      <c r="J288" s="480">
        <v>3</v>
      </c>
      <c r="K288" s="481">
        <v>2</v>
      </c>
      <c r="L288" s="480">
        <v>23</v>
      </c>
      <c r="M288" s="201">
        <v>0</v>
      </c>
      <c r="N288" s="216">
        <v>0</v>
      </c>
      <c r="O288" s="480">
        <v>3</v>
      </c>
      <c r="P288" s="481">
        <v>3</v>
      </c>
      <c r="Q288" s="480">
        <v>20</v>
      </c>
      <c r="R288" s="201">
        <v>0</v>
      </c>
      <c r="S288" s="216">
        <v>0</v>
      </c>
      <c r="T288" s="480">
        <v>3</v>
      </c>
      <c r="U288" s="481">
        <v>2</v>
      </c>
      <c r="V288" s="480">
        <v>17</v>
      </c>
      <c r="W288" s="210">
        <v>0</v>
      </c>
      <c r="X288" s="216">
        <v>0</v>
      </c>
      <c r="Y288" s="497">
        <v>17</v>
      </c>
    </row>
    <row r="289" spans="2:25" ht="23.25">
      <c r="B289" s="741"/>
      <c r="C289" s="495" t="s">
        <v>59</v>
      </c>
      <c r="D289" s="166">
        <v>0</v>
      </c>
      <c r="E289" s="480">
        <v>1</v>
      </c>
      <c r="F289" s="480">
        <v>0</v>
      </c>
      <c r="G289" s="480">
        <v>0</v>
      </c>
      <c r="H289" s="201">
        <v>1</v>
      </c>
      <c r="I289" s="216">
        <v>0.01927777777777778</v>
      </c>
      <c r="J289" s="480">
        <v>1</v>
      </c>
      <c r="K289" s="481">
        <v>1</v>
      </c>
      <c r="L289" s="480">
        <v>0</v>
      </c>
      <c r="M289" s="201">
        <v>1</v>
      </c>
      <c r="N289" s="216">
        <v>0.01927777777777778</v>
      </c>
      <c r="O289" s="480">
        <v>1</v>
      </c>
      <c r="P289" s="481">
        <v>1</v>
      </c>
      <c r="Q289" s="480">
        <v>0</v>
      </c>
      <c r="R289" s="201">
        <v>1</v>
      </c>
      <c r="S289" s="216">
        <v>0.01927777777777778</v>
      </c>
      <c r="T289" s="480">
        <v>1</v>
      </c>
      <c r="U289" s="481">
        <v>1</v>
      </c>
      <c r="V289" s="480">
        <v>25</v>
      </c>
      <c r="W289" s="210">
        <v>26</v>
      </c>
      <c r="X289" s="216">
        <v>0.5012222222222222</v>
      </c>
      <c r="Y289" s="497">
        <v>25</v>
      </c>
    </row>
    <row r="290" spans="2:25" ht="23.25">
      <c r="B290" s="741"/>
      <c r="C290" s="495" t="s">
        <v>60</v>
      </c>
      <c r="D290" s="166">
        <v>8</v>
      </c>
      <c r="E290" s="480">
        <v>0</v>
      </c>
      <c r="F290" s="480">
        <v>0</v>
      </c>
      <c r="G290" s="480">
        <v>8</v>
      </c>
      <c r="H290" s="201">
        <v>0</v>
      </c>
      <c r="I290" s="216">
        <v>0</v>
      </c>
      <c r="J290" s="480">
        <v>0</v>
      </c>
      <c r="K290" s="481">
        <v>0</v>
      </c>
      <c r="L290" s="480">
        <v>8</v>
      </c>
      <c r="M290" s="201">
        <v>0</v>
      </c>
      <c r="N290" s="216">
        <v>0</v>
      </c>
      <c r="O290" s="480">
        <v>0</v>
      </c>
      <c r="P290" s="481">
        <v>0</v>
      </c>
      <c r="Q290" s="480">
        <v>8</v>
      </c>
      <c r="R290" s="201">
        <v>0</v>
      </c>
      <c r="S290" s="216">
        <v>0</v>
      </c>
      <c r="T290" s="480">
        <v>0</v>
      </c>
      <c r="U290" s="481">
        <v>0</v>
      </c>
      <c r="V290" s="480">
        <v>8</v>
      </c>
      <c r="W290" s="201">
        <v>0</v>
      </c>
      <c r="X290" s="216">
        <v>0</v>
      </c>
      <c r="Y290" s="497">
        <v>8</v>
      </c>
    </row>
    <row r="291" spans="2:25" ht="23.25">
      <c r="B291" s="741"/>
      <c r="C291" s="495" t="s">
        <v>61</v>
      </c>
      <c r="D291" s="166">
        <v>0</v>
      </c>
      <c r="E291" s="480">
        <v>0</v>
      </c>
      <c r="F291" s="480">
        <v>0</v>
      </c>
      <c r="G291" s="480">
        <v>0</v>
      </c>
      <c r="H291" s="201">
        <v>0</v>
      </c>
      <c r="I291" s="216">
        <v>0</v>
      </c>
      <c r="J291" s="480">
        <v>0</v>
      </c>
      <c r="K291" s="481">
        <v>0</v>
      </c>
      <c r="L291" s="480">
        <v>0</v>
      </c>
      <c r="M291" s="201">
        <v>0</v>
      </c>
      <c r="N291" s="216">
        <v>0</v>
      </c>
      <c r="O291" s="480">
        <v>0</v>
      </c>
      <c r="P291" s="481">
        <v>0</v>
      </c>
      <c r="Q291" s="480">
        <v>0</v>
      </c>
      <c r="R291" s="201">
        <v>0</v>
      </c>
      <c r="S291" s="216">
        <v>0</v>
      </c>
      <c r="T291" s="480">
        <v>0</v>
      </c>
      <c r="U291" s="481">
        <v>0</v>
      </c>
      <c r="V291" s="480">
        <v>0</v>
      </c>
      <c r="W291" s="201">
        <v>0</v>
      </c>
      <c r="X291" s="216">
        <v>0</v>
      </c>
      <c r="Y291" s="497">
        <v>0</v>
      </c>
    </row>
    <row r="292" spans="2:25" ht="24" thickBot="1">
      <c r="B292" s="742"/>
      <c r="C292" s="498" t="s">
        <v>62</v>
      </c>
      <c r="D292" s="177">
        <v>0</v>
      </c>
      <c r="E292" s="487">
        <v>0</v>
      </c>
      <c r="F292" s="487">
        <v>0</v>
      </c>
      <c r="G292" s="487">
        <v>0</v>
      </c>
      <c r="H292" s="207">
        <v>0</v>
      </c>
      <c r="I292" s="220">
        <v>0</v>
      </c>
      <c r="J292" s="487">
        <v>0</v>
      </c>
      <c r="K292" s="488">
        <v>0</v>
      </c>
      <c r="L292" s="487">
        <v>0</v>
      </c>
      <c r="M292" s="207">
        <v>0</v>
      </c>
      <c r="N292" s="220">
        <v>0</v>
      </c>
      <c r="O292" s="487">
        <v>0</v>
      </c>
      <c r="P292" s="488">
        <v>0</v>
      </c>
      <c r="Q292" s="487">
        <v>0</v>
      </c>
      <c r="R292" s="207">
        <v>0</v>
      </c>
      <c r="S292" s="220">
        <v>0</v>
      </c>
      <c r="T292" s="487">
        <v>0</v>
      </c>
      <c r="U292" s="488">
        <v>0</v>
      </c>
      <c r="V292" s="487">
        <v>0</v>
      </c>
      <c r="W292" s="207">
        <v>0</v>
      </c>
      <c r="X292" s="220">
        <v>0</v>
      </c>
      <c r="Y292" s="502">
        <v>0</v>
      </c>
    </row>
    <row r="293" spans="5:21" ht="16.5" thickBot="1" thickTop="1">
      <c r="E293" s="223"/>
      <c r="F293" s="223"/>
      <c r="J293" s="223"/>
      <c r="K293" s="223"/>
      <c r="O293" s="223"/>
      <c r="P293" s="223"/>
      <c r="T293" s="223"/>
      <c r="U293" s="223"/>
    </row>
    <row r="294" spans="3:25" ht="15" customHeight="1" thickBot="1" thickTop="1">
      <c r="C294" s="743" t="s">
        <v>174</v>
      </c>
      <c r="D294" s="743"/>
      <c r="E294" s="744">
        <f>SUM(I247:I292)</f>
        <v>390.2029136752136</v>
      </c>
      <c r="F294" s="744"/>
      <c r="G294" s="744"/>
      <c r="H294" s="744"/>
      <c r="I294" s="744"/>
      <c r="J294" s="744">
        <f>SUM(N247:N292)</f>
        <v>513.7716311965814</v>
      </c>
      <c r="K294" s="744"/>
      <c r="L294" s="744"/>
      <c r="M294" s="744"/>
      <c r="N294" s="744"/>
      <c r="O294" s="744">
        <f>SUM(S247:S292)</f>
        <v>519.8284841880343</v>
      </c>
      <c r="P294" s="744"/>
      <c r="Q294" s="744"/>
      <c r="R294" s="744"/>
      <c r="S294" s="744"/>
      <c r="T294" s="744">
        <f>SUM(X247:X292)</f>
        <v>638.3362205128207</v>
      </c>
      <c r="U294" s="744"/>
      <c r="V294" s="744"/>
      <c r="W294" s="744"/>
      <c r="X294" s="744"/>
      <c r="Y294" s="746">
        <f>SUM(E294:X295)</f>
        <v>2062.13924957265</v>
      </c>
    </row>
    <row r="295" spans="3:25" ht="15" customHeight="1" thickBot="1" thickTop="1">
      <c r="C295" s="743"/>
      <c r="D295" s="743"/>
      <c r="E295" s="744"/>
      <c r="F295" s="744"/>
      <c r="G295" s="744"/>
      <c r="H295" s="744"/>
      <c r="I295" s="744"/>
      <c r="J295" s="744"/>
      <c r="K295" s="744"/>
      <c r="L295" s="744"/>
      <c r="M295" s="744"/>
      <c r="N295" s="744"/>
      <c r="O295" s="744"/>
      <c r="P295" s="744"/>
      <c r="Q295" s="744"/>
      <c r="R295" s="744"/>
      <c r="S295" s="744"/>
      <c r="T295" s="744"/>
      <c r="U295" s="744"/>
      <c r="V295" s="744"/>
      <c r="W295" s="744"/>
      <c r="X295" s="744"/>
      <c r="Y295" s="746"/>
    </row>
    <row r="296" spans="3:25" ht="33" customHeight="1" thickBot="1" thickTop="1">
      <c r="C296" s="745" t="s">
        <v>359</v>
      </c>
      <c r="D296" s="745"/>
      <c r="E296" s="746">
        <v>480</v>
      </c>
      <c r="F296" s="746"/>
      <c r="G296" s="746"/>
      <c r="H296" s="746"/>
      <c r="I296" s="746"/>
      <c r="J296" s="746">
        <v>480</v>
      </c>
      <c r="K296" s="746"/>
      <c r="L296" s="746"/>
      <c r="M296" s="746"/>
      <c r="N296" s="746"/>
      <c r="O296" s="746">
        <v>480</v>
      </c>
      <c r="P296" s="746"/>
      <c r="Q296" s="746"/>
      <c r="R296" s="746"/>
      <c r="S296" s="746"/>
      <c r="T296" s="746">
        <v>480</v>
      </c>
      <c r="U296" s="746"/>
      <c r="V296" s="746"/>
      <c r="W296" s="746"/>
      <c r="X296" s="746"/>
      <c r="Y296" s="746">
        <f>SUM(E296:X297)</f>
        <v>1920</v>
      </c>
    </row>
    <row r="297" spans="3:25" ht="33" customHeight="1" thickBot="1" thickTop="1">
      <c r="C297" s="745"/>
      <c r="D297" s="745"/>
      <c r="E297" s="746"/>
      <c r="F297" s="746"/>
      <c r="G297" s="746"/>
      <c r="H297" s="746"/>
      <c r="I297" s="746"/>
      <c r="J297" s="746"/>
      <c r="K297" s="746"/>
      <c r="L297" s="746"/>
      <c r="M297" s="746"/>
      <c r="N297" s="746"/>
      <c r="O297" s="746"/>
      <c r="P297" s="746"/>
      <c r="Q297" s="746"/>
      <c r="R297" s="746"/>
      <c r="S297" s="746"/>
      <c r="T297" s="746"/>
      <c r="U297" s="746"/>
      <c r="V297" s="746"/>
      <c r="W297" s="746"/>
      <c r="X297" s="746"/>
      <c r="Y297" s="746"/>
    </row>
    <row r="298" ht="15.75" thickTop="1"/>
    <row r="302" spans="2:24" ht="23.25">
      <c r="B302" s="737" t="s">
        <v>361</v>
      </c>
      <c r="C302" s="737"/>
      <c r="D302" s="737"/>
      <c r="E302" s="737"/>
      <c r="F302" s="737"/>
      <c r="G302" s="737"/>
      <c r="H302" s="737"/>
      <c r="I302" s="737"/>
      <c r="J302" s="737"/>
      <c r="K302" s="737"/>
      <c r="L302" s="737"/>
      <c r="M302" s="737"/>
      <c r="N302" s="737"/>
      <c r="O302" s="737"/>
      <c r="P302" s="737"/>
      <c r="Q302" s="737"/>
      <c r="R302" s="737"/>
      <c r="S302" s="737"/>
      <c r="T302" s="737"/>
      <c r="U302" s="737"/>
      <c r="V302" s="737"/>
      <c r="W302" s="737"/>
      <c r="X302" s="737"/>
    </row>
    <row r="303" ht="15.75" thickBot="1"/>
    <row r="304" spans="3:24" ht="24.75" thickBot="1" thickTop="1">
      <c r="C304" s="461" t="s">
        <v>161</v>
      </c>
      <c r="D304" s="738" t="s">
        <v>147</v>
      </c>
      <c r="E304" s="739"/>
      <c r="F304" s="462"/>
      <c r="G304" s="463"/>
      <c r="H304" s="463"/>
      <c r="I304" s="463"/>
      <c r="J304" s="463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</row>
    <row r="305" spans="2:24" ht="20.25" customHeight="1" thickBot="1" thickTop="1">
      <c r="B305" s="195"/>
      <c r="C305" s="159"/>
      <c r="D305" s="160"/>
      <c r="E305" s="160"/>
      <c r="F305" s="160"/>
      <c r="G305" s="160"/>
      <c r="H305" s="160"/>
      <c r="I305" s="160"/>
      <c r="J305" s="160"/>
      <c r="K305" s="196"/>
      <c r="L305" s="183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</row>
    <row r="306" spans="2:25" ht="24.75" thickBot="1" thickTop="1">
      <c r="B306" s="464"/>
      <c r="C306" s="465"/>
      <c r="D306" s="465"/>
      <c r="E306" s="749" t="s">
        <v>162</v>
      </c>
      <c r="F306" s="738"/>
      <c r="G306" s="738"/>
      <c r="H306" s="738"/>
      <c r="I306" s="738"/>
      <c r="J306" s="749" t="s">
        <v>163</v>
      </c>
      <c r="K306" s="738"/>
      <c r="L306" s="738"/>
      <c r="M306" s="738"/>
      <c r="N306" s="738"/>
      <c r="O306" s="749" t="s">
        <v>164</v>
      </c>
      <c r="P306" s="738"/>
      <c r="Q306" s="738"/>
      <c r="R306" s="738"/>
      <c r="S306" s="739"/>
      <c r="T306" s="738" t="s">
        <v>165</v>
      </c>
      <c r="U306" s="738"/>
      <c r="V306" s="738"/>
      <c r="W306" s="738"/>
      <c r="X306" s="738"/>
      <c r="Y306" s="750" t="s">
        <v>218</v>
      </c>
    </row>
    <row r="307" spans="2:25" ht="156" customHeight="1" thickBot="1" thickTop="1">
      <c r="B307" s="466" t="s">
        <v>65</v>
      </c>
      <c r="C307" s="467" t="s">
        <v>167</v>
      </c>
      <c r="D307" s="468" t="s">
        <v>168</v>
      </c>
      <c r="E307" s="468" t="s">
        <v>169</v>
      </c>
      <c r="F307" s="469" t="s">
        <v>170</v>
      </c>
      <c r="G307" s="469" t="s">
        <v>171</v>
      </c>
      <c r="H307" s="469" t="s">
        <v>172</v>
      </c>
      <c r="I307" s="469" t="s">
        <v>173</v>
      </c>
      <c r="J307" s="470" t="s">
        <v>169</v>
      </c>
      <c r="K307" s="469" t="s">
        <v>170</v>
      </c>
      <c r="L307" s="469" t="s">
        <v>171</v>
      </c>
      <c r="M307" s="469" t="s">
        <v>172</v>
      </c>
      <c r="N307" s="471" t="s">
        <v>173</v>
      </c>
      <c r="O307" s="470" t="s">
        <v>169</v>
      </c>
      <c r="P307" s="469" t="s">
        <v>170</v>
      </c>
      <c r="Q307" s="469" t="s">
        <v>171</v>
      </c>
      <c r="R307" s="469" t="s">
        <v>172</v>
      </c>
      <c r="S307" s="472" t="s">
        <v>173</v>
      </c>
      <c r="T307" s="473" t="s">
        <v>169</v>
      </c>
      <c r="U307" s="469" t="s">
        <v>170</v>
      </c>
      <c r="V307" s="469" t="s">
        <v>171</v>
      </c>
      <c r="W307" s="469" t="s">
        <v>172</v>
      </c>
      <c r="X307" s="469" t="s">
        <v>173</v>
      </c>
      <c r="Y307" s="751"/>
    </row>
    <row r="308" spans="2:25" ht="24" thickTop="1">
      <c r="B308" s="747" t="s">
        <v>12</v>
      </c>
      <c r="C308" s="492" t="s">
        <v>11</v>
      </c>
      <c r="D308" s="161">
        <v>250</v>
      </c>
      <c r="E308" s="551">
        <v>1202</v>
      </c>
      <c r="F308" s="476">
        <v>1187</v>
      </c>
      <c r="G308" s="476">
        <v>250</v>
      </c>
      <c r="H308" s="517">
        <v>1202</v>
      </c>
      <c r="I308" s="214">
        <v>47.309487179487185</v>
      </c>
      <c r="J308" s="476">
        <v>1202</v>
      </c>
      <c r="K308" s="476">
        <v>835</v>
      </c>
      <c r="L308" s="476">
        <v>0</v>
      </c>
      <c r="M308" s="198">
        <v>952</v>
      </c>
      <c r="N308" s="214">
        <v>37.469743589743594</v>
      </c>
      <c r="O308" s="476">
        <v>1202</v>
      </c>
      <c r="P308" s="476">
        <v>922</v>
      </c>
      <c r="Q308" s="476">
        <v>0</v>
      </c>
      <c r="R308" s="198">
        <v>1202</v>
      </c>
      <c r="S308" s="214">
        <v>47.309487179487185</v>
      </c>
      <c r="T308" s="476">
        <v>1202</v>
      </c>
      <c r="U308" s="476">
        <v>908</v>
      </c>
      <c r="V308" s="476">
        <v>250</v>
      </c>
      <c r="W308" s="198">
        <v>1452</v>
      </c>
      <c r="X308" s="214">
        <v>57.149230769230776</v>
      </c>
      <c r="Y308" s="494">
        <v>250</v>
      </c>
    </row>
    <row r="309" spans="2:25" ht="23.25">
      <c r="B309" s="748"/>
      <c r="C309" s="495" t="s">
        <v>13</v>
      </c>
      <c r="D309" s="166">
        <v>250</v>
      </c>
      <c r="E309" s="552">
        <v>3281</v>
      </c>
      <c r="F309" s="480">
        <v>2759</v>
      </c>
      <c r="G309" s="480">
        <v>250</v>
      </c>
      <c r="H309" s="524">
        <v>3281</v>
      </c>
      <c r="I309" s="216">
        <v>129.13679487179488</v>
      </c>
      <c r="J309" s="480">
        <v>3281</v>
      </c>
      <c r="K309" s="480">
        <v>1964</v>
      </c>
      <c r="L309" s="480">
        <v>0</v>
      </c>
      <c r="M309" s="201">
        <v>3031</v>
      </c>
      <c r="N309" s="216">
        <v>119.29705128205129</v>
      </c>
      <c r="O309" s="480">
        <v>3281</v>
      </c>
      <c r="P309" s="480">
        <v>3043</v>
      </c>
      <c r="Q309" s="480">
        <v>0</v>
      </c>
      <c r="R309" s="201">
        <v>3281</v>
      </c>
      <c r="S309" s="216">
        <v>129.13679487179488</v>
      </c>
      <c r="T309" s="480">
        <v>3281</v>
      </c>
      <c r="U309" s="480">
        <v>1372</v>
      </c>
      <c r="V309" s="480">
        <v>250</v>
      </c>
      <c r="W309" s="201">
        <v>3531</v>
      </c>
      <c r="X309" s="216">
        <v>133.97653846153847</v>
      </c>
      <c r="Y309" s="497">
        <v>250</v>
      </c>
    </row>
    <row r="310" spans="2:25" ht="23.25">
      <c r="B310" s="748"/>
      <c r="C310" s="495" t="s">
        <v>14</v>
      </c>
      <c r="D310" s="166">
        <v>250</v>
      </c>
      <c r="E310" s="552">
        <v>2666</v>
      </c>
      <c r="F310" s="480">
        <v>2364</v>
      </c>
      <c r="G310" s="480">
        <v>250</v>
      </c>
      <c r="H310" s="524">
        <v>2666</v>
      </c>
      <c r="I310" s="216">
        <v>84.93602564102565</v>
      </c>
      <c r="J310" s="480">
        <v>2666</v>
      </c>
      <c r="K310" s="480">
        <v>843</v>
      </c>
      <c r="L310" s="480">
        <v>0</v>
      </c>
      <c r="M310" s="201">
        <v>2416</v>
      </c>
      <c r="N310" s="216">
        <v>76.97128205128206</v>
      </c>
      <c r="O310" s="480">
        <v>2666</v>
      </c>
      <c r="P310" s="480">
        <v>889</v>
      </c>
      <c r="Q310" s="480">
        <v>0</v>
      </c>
      <c r="R310" s="201">
        <v>2666</v>
      </c>
      <c r="S310" s="216">
        <v>84.93602564102565</v>
      </c>
      <c r="T310" s="480">
        <v>2666</v>
      </c>
      <c r="U310" s="480">
        <v>1807</v>
      </c>
      <c r="V310" s="480">
        <v>250</v>
      </c>
      <c r="W310" s="201">
        <v>2916</v>
      </c>
      <c r="X310" s="216">
        <v>89.90076923076924</v>
      </c>
      <c r="Y310" s="497">
        <v>250</v>
      </c>
    </row>
    <row r="311" spans="2:25" ht="23.25">
      <c r="B311" s="748"/>
      <c r="C311" s="495" t="s">
        <v>15</v>
      </c>
      <c r="D311" s="166">
        <v>250</v>
      </c>
      <c r="E311" s="552">
        <v>699</v>
      </c>
      <c r="F311" s="480">
        <v>474</v>
      </c>
      <c r="G311" s="480">
        <v>250</v>
      </c>
      <c r="H311" s="524">
        <v>699</v>
      </c>
      <c r="I311" s="216">
        <v>27.51192307692308</v>
      </c>
      <c r="J311" s="480">
        <v>699</v>
      </c>
      <c r="K311" s="480">
        <v>534</v>
      </c>
      <c r="L311" s="480">
        <v>0</v>
      </c>
      <c r="M311" s="201">
        <v>449</v>
      </c>
      <c r="N311" s="216">
        <v>17.672179487179488</v>
      </c>
      <c r="O311" s="480">
        <v>699</v>
      </c>
      <c r="P311" s="480">
        <v>506</v>
      </c>
      <c r="Q311" s="480">
        <v>0</v>
      </c>
      <c r="R311" s="201">
        <v>699</v>
      </c>
      <c r="S311" s="216">
        <v>27.51192307692308</v>
      </c>
      <c r="T311" s="480">
        <v>699</v>
      </c>
      <c r="U311" s="480">
        <v>366</v>
      </c>
      <c r="V311" s="480">
        <v>250</v>
      </c>
      <c r="W311" s="201">
        <v>949</v>
      </c>
      <c r="X311" s="216">
        <v>33.35166666666667</v>
      </c>
      <c r="Y311" s="497">
        <v>250</v>
      </c>
    </row>
    <row r="312" spans="2:25" ht="23.25">
      <c r="B312" s="748"/>
      <c r="C312" s="495" t="s">
        <v>16</v>
      </c>
      <c r="D312" s="166">
        <v>250</v>
      </c>
      <c r="E312" s="552">
        <v>1301</v>
      </c>
      <c r="F312" s="480">
        <v>396</v>
      </c>
      <c r="G312" s="480">
        <v>250</v>
      </c>
      <c r="H312" s="524">
        <v>1301</v>
      </c>
      <c r="I312" s="216">
        <v>51.20602564102565</v>
      </c>
      <c r="J312" s="480">
        <v>1301</v>
      </c>
      <c r="K312" s="480">
        <v>840</v>
      </c>
      <c r="L312" s="480">
        <v>0</v>
      </c>
      <c r="M312" s="201">
        <v>1051</v>
      </c>
      <c r="N312" s="216">
        <v>41.366282051282056</v>
      </c>
      <c r="O312" s="480">
        <v>1301</v>
      </c>
      <c r="P312" s="480">
        <v>785</v>
      </c>
      <c r="Q312" s="480">
        <v>0</v>
      </c>
      <c r="R312" s="201">
        <v>1301</v>
      </c>
      <c r="S312" s="216">
        <v>51.20602564102565</v>
      </c>
      <c r="T312" s="480">
        <v>1301</v>
      </c>
      <c r="U312" s="480">
        <v>868</v>
      </c>
      <c r="V312" s="480">
        <v>250</v>
      </c>
      <c r="W312" s="201">
        <v>1551</v>
      </c>
      <c r="X312" s="216">
        <v>56.04576923076924</v>
      </c>
      <c r="Y312" s="497">
        <v>250</v>
      </c>
    </row>
    <row r="313" spans="2:25" ht="23.25">
      <c r="B313" s="748"/>
      <c r="C313" s="495" t="s">
        <v>17</v>
      </c>
      <c r="D313" s="166">
        <v>250</v>
      </c>
      <c r="E313" s="552">
        <v>560</v>
      </c>
      <c r="F313" s="480">
        <v>382</v>
      </c>
      <c r="G313" s="480">
        <v>250</v>
      </c>
      <c r="H313" s="524">
        <v>560</v>
      </c>
      <c r="I313" s="216">
        <v>22.041025641025644</v>
      </c>
      <c r="J313" s="480">
        <v>560</v>
      </c>
      <c r="K313" s="480">
        <v>301</v>
      </c>
      <c r="L313" s="480">
        <v>0</v>
      </c>
      <c r="M313" s="201">
        <v>310</v>
      </c>
      <c r="N313" s="216">
        <v>12.201282051282051</v>
      </c>
      <c r="O313" s="480">
        <v>560</v>
      </c>
      <c r="P313" s="480">
        <v>401</v>
      </c>
      <c r="Q313" s="480">
        <v>0</v>
      </c>
      <c r="R313" s="201">
        <v>560</v>
      </c>
      <c r="S313" s="216">
        <v>22.041025641025644</v>
      </c>
      <c r="T313" s="480">
        <v>560</v>
      </c>
      <c r="U313" s="480">
        <v>454</v>
      </c>
      <c r="V313" s="480">
        <v>250</v>
      </c>
      <c r="W313" s="201">
        <v>810</v>
      </c>
      <c r="X313" s="216">
        <v>31.880769230769232</v>
      </c>
      <c r="Y313" s="497">
        <v>250</v>
      </c>
    </row>
    <row r="314" spans="2:25" ht="23.25">
      <c r="B314" s="748"/>
      <c r="C314" s="495" t="s">
        <v>19</v>
      </c>
      <c r="D314" s="166">
        <v>250</v>
      </c>
      <c r="E314" s="552">
        <v>674</v>
      </c>
      <c r="F314" s="480">
        <v>456</v>
      </c>
      <c r="G314" s="480">
        <v>250</v>
      </c>
      <c r="H314" s="524">
        <v>674</v>
      </c>
      <c r="I314" s="216">
        <v>26.52794871794872</v>
      </c>
      <c r="J314" s="480">
        <v>674</v>
      </c>
      <c r="K314" s="480">
        <v>35</v>
      </c>
      <c r="L314" s="480">
        <v>0</v>
      </c>
      <c r="M314" s="201">
        <v>424</v>
      </c>
      <c r="N314" s="216">
        <v>16.68820512820513</v>
      </c>
      <c r="O314" s="480">
        <v>674</v>
      </c>
      <c r="P314" s="480">
        <v>587</v>
      </c>
      <c r="Q314" s="480">
        <v>0</v>
      </c>
      <c r="R314" s="201">
        <v>674</v>
      </c>
      <c r="S314" s="216">
        <v>26.52794871794872</v>
      </c>
      <c r="T314" s="480">
        <v>674</v>
      </c>
      <c r="U314" s="480">
        <v>227</v>
      </c>
      <c r="V314" s="480">
        <v>250</v>
      </c>
      <c r="W314" s="201">
        <v>924</v>
      </c>
      <c r="X314" s="216">
        <v>36.36769230769231</v>
      </c>
      <c r="Y314" s="497">
        <v>250</v>
      </c>
    </row>
    <row r="315" spans="2:25" ht="23.25">
      <c r="B315" s="748"/>
      <c r="C315" s="495" t="s">
        <v>20</v>
      </c>
      <c r="D315" s="166">
        <v>250</v>
      </c>
      <c r="E315" s="552">
        <v>198</v>
      </c>
      <c r="F315" s="480">
        <v>68</v>
      </c>
      <c r="G315" s="480">
        <v>252</v>
      </c>
      <c r="H315" s="524">
        <v>200</v>
      </c>
      <c r="I315" s="216">
        <v>7.871794871794872</v>
      </c>
      <c r="J315" s="480">
        <v>198</v>
      </c>
      <c r="K315" s="480">
        <v>30</v>
      </c>
      <c r="L315" s="480">
        <v>54</v>
      </c>
      <c r="M315" s="201">
        <v>0</v>
      </c>
      <c r="N315" s="216">
        <v>0</v>
      </c>
      <c r="O315" s="480">
        <v>198</v>
      </c>
      <c r="P315" s="480">
        <v>201</v>
      </c>
      <c r="Q315" s="480">
        <v>0</v>
      </c>
      <c r="R315" s="201">
        <v>147</v>
      </c>
      <c r="S315" s="216">
        <v>5.785769230769231</v>
      </c>
      <c r="T315" s="480">
        <v>198</v>
      </c>
      <c r="U315" s="480">
        <v>157</v>
      </c>
      <c r="V315" s="480">
        <v>250</v>
      </c>
      <c r="W315" s="201">
        <v>448</v>
      </c>
      <c r="X315" s="216">
        <v>17.632820512820516</v>
      </c>
      <c r="Y315" s="497">
        <v>250</v>
      </c>
    </row>
    <row r="316" spans="2:25" ht="23.25">
      <c r="B316" s="748"/>
      <c r="C316" s="495" t="s">
        <v>21</v>
      </c>
      <c r="D316" s="166">
        <v>250</v>
      </c>
      <c r="E316" s="552">
        <v>427</v>
      </c>
      <c r="F316" s="480">
        <v>121</v>
      </c>
      <c r="G316" s="480">
        <v>250</v>
      </c>
      <c r="H316" s="524">
        <v>427</v>
      </c>
      <c r="I316" s="216">
        <v>13.603782051282053</v>
      </c>
      <c r="J316" s="480">
        <v>427</v>
      </c>
      <c r="K316" s="480">
        <v>334</v>
      </c>
      <c r="L316" s="480">
        <v>0</v>
      </c>
      <c r="M316" s="201">
        <v>177</v>
      </c>
      <c r="N316" s="216">
        <v>5.639038461538462</v>
      </c>
      <c r="O316" s="480">
        <v>427</v>
      </c>
      <c r="P316" s="480">
        <v>188</v>
      </c>
      <c r="Q316" s="480">
        <v>0</v>
      </c>
      <c r="R316" s="201">
        <v>427</v>
      </c>
      <c r="S316" s="216">
        <v>13.603782051282053</v>
      </c>
      <c r="T316" s="480">
        <v>427</v>
      </c>
      <c r="U316" s="480">
        <v>190</v>
      </c>
      <c r="V316" s="480">
        <v>250</v>
      </c>
      <c r="W316" s="201">
        <v>677</v>
      </c>
      <c r="X316" s="216">
        <v>21.568525641025644</v>
      </c>
      <c r="Y316" s="497">
        <v>250</v>
      </c>
    </row>
    <row r="317" spans="2:25" ht="24" thickBot="1">
      <c r="B317" s="748"/>
      <c r="C317" s="498" t="s">
        <v>22</v>
      </c>
      <c r="D317" s="171">
        <v>250</v>
      </c>
      <c r="E317" s="553">
        <v>378</v>
      </c>
      <c r="F317" s="484">
        <v>188</v>
      </c>
      <c r="G317" s="484">
        <v>0</v>
      </c>
      <c r="H317" s="531">
        <v>128</v>
      </c>
      <c r="I317" s="218">
        <v>4.077948717948718</v>
      </c>
      <c r="J317" s="484">
        <v>378</v>
      </c>
      <c r="K317" s="484">
        <v>361</v>
      </c>
      <c r="L317" s="484">
        <v>0</v>
      </c>
      <c r="M317" s="204">
        <v>378</v>
      </c>
      <c r="N317" s="218">
        <v>12.04269230769231</v>
      </c>
      <c r="O317" s="484">
        <v>378</v>
      </c>
      <c r="P317" s="484">
        <v>218</v>
      </c>
      <c r="Q317" s="484">
        <v>0</v>
      </c>
      <c r="R317" s="204">
        <v>378</v>
      </c>
      <c r="S317" s="218">
        <v>12.04269230769231</v>
      </c>
      <c r="T317" s="484">
        <v>378</v>
      </c>
      <c r="U317" s="484">
        <v>56</v>
      </c>
      <c r="V317" s="484">
        <v>250</v>
      </c>
      <c r="W317" s="204">
        <v>628</v>
      </c>
      <c r="X317" s="218">
        <v>20.0074358974359</v>
      </c>
      <c r="Y317" s="500">
        <v>250</v>
      </c>
    </row>
    <row r="318" spans="2:25" ht="24" thickTop="1">
      <c r="B318" s="740" t="s">
        <v>24</v>
      </c>
      <c r="C318" s="492" t="s">
        <v>23</v>
      </c>
      <c r="D318" s="161">
        <v>70</v>
      </c>
      <c r="E318" s="551">
        <v>297</v>
      </c>
      <c r="F318" s="476">
        <v>212</v>
      </c>
      <c r="G318" s="476">
        <v>0</v>
      </c>
      <c r="H318" s="517">
        <v>227</v>
      </c>
      <c r="I318" s="214">
        <v>7.23198717948718</v>
      </c>
      <c r="J318" s="476">
        <v>297</v>
      </c>
      <c r="K318" s="476">
        <v>221</v>
      </c>
      <c r="L318" s="476">
        <v>0</v>
      </c>
      <c r="M318" s="198">
        <v>297</v>
      </c>
      <c r="N318" s="214">
        <v>9.462115384615386</v>
      </c>
      <c r="O318" s="476">
        <v>297</v>
      </c>
      <c r="P318" s="476">
        <v>127</v>
      </c>
      <c r="Q318" s="476">
        <v>0</v>
      </c>
      <c r="R318" s="198">
        <v>297</v>
      </c>
      <c r="S318" s="214">
        <v>9.462115384615386</v>
      </c>
      <c r="T318" s="476">
        <v>297</v>
      </c>
      <c r="U318" s="476">
        <v>58</v>
      </c>
      <c r="V318" s="476">
        <v>70</v>
      </c>
      <c r="W318" s="198">
        <v>367</v>
      </c>
      <c r="X318" s="214">
        <v>11.69224358974359</v>
      </c>
      <c r="Y318" s="494">
        <v>70</v>
      </c>
    </row>
    <row r="319" spans="2:25" ht="23.25">
      <c r="B319" s="741"/>
      <c r="C319" s="495" t="s">
        <v>25</v>
      </c>
      <c r="D319" s="166">
        <v>70</v>
      </c>
      <c r="E319" s="552">
        <v>127</v>
      </c>
      <c r="F319" s="480">
        <v>33</v>
      </c>
      <c r="G319" s="480">
        <v>0</v>
      </c>
      <c r="H319" s="524">
        <v>57</v>
      </c>
      <c r="I319" s="216">
        <v>2.243461538461539</v>
      </c>
      <c r="J319" s="480">
        <v>127</v>
      </c>
      <c r="K319" s="480">
        <v>90</v>
      </c>
      <c r="L319" s="480">
        <v>0</v>
      </c>
      <c r="M319" s="201">
        <v>127</v>
      </c>
      <c r="N319" s="216">
        <v>4.998589743589744</v>
      </c>
      <c r="O319" s="480">
        <v>127</v>
      </c>
      <c r="P319" s="480">
        <v>81</v>
      </c>
      <c r="Q319" s="480">
        <v>0</v>
      </c>
      <c r="R319" s="201">
        <v>127</v>
      </c>
      <c r="S319" s="216">
        <v>4.998589743589744</v>
      </c>
      <c r="T319" s="480">
        <v>127</v>
      </c>
      <c r="U319" s="480">
        <v>82</v>
      </c>
      <c r="V319" s="480">
        <v>70</v>
      </c>
      <c r="W319" s="201">
        <v>197</v>
      </c>
      <c r="X319" s="216">
        <v>7.7537179487179495</v>
      </c>
      <c r="Y319" s="497">
        <v>70</v>
      </c>
    </row>
    <row r="320" spans="2:25" ht="23.25">
      <c r="B320" s="741"/>
      <c r="C320" s="495" t="s">
        <v>26</v>
      </c>
      <c r="D320" s="166">
        <v>70</v>
      </c>
      <c r="E320" s="552">
        <v>163</v>
      </c>
      <c r="F320" s="480">
        <v>85</v>
      </c>
      <c r="G320" s="480">
        <v>0</v>
      </c>
      <c r="H320" s="524">
        <v>93</v>
      </c>
      <c r="I320" s="216">
        <v>1.7928333333333335</v>
      </c>
      <c r="J320" s="480">
        <v>163</v>
      </c>
      <c r="K320" s="480">
        <v>83</v>
      </c>
      <c r="L320" s="480">
        <v>0</v>
      </c>
      <c r="M320" s="201">
        <v>163</v>
      </c>
      <c r="N320" s="216">
        <v>3.142277777777778</v>
      </c>
      <c r="O320" s="480">
        <v>163</v>
      </c>
      <c r="P320" s="480">
        <v>111</v>
      </c>
      <c r="Q320" s="480">
        <v>0</v>
      </c>
      <c r="R320" s="201">
        <v>163</v>
      </c>
      <c r="S320" s="216">
        <v>3.142277777777778</v>
      </c>
      <c r="T320" s="480">
        <v>163</v>
      </c>
      <c r="U320" s="480">
        <v>176</v>
      </c>
      <c r="V320" s="480">
        <v>70</v>
      </c>
      <c r="W320" s="201">
        <v>246</v>
      </c>
      <c r="X320" s="216">
        <v>4.742333333333334</v>
      </c>
      <c r="Y320" s="497">
        <v>70</v>
      </c>
    </row>
    <row r="321" spans="2:25" ht="23.25">
      <c r="B321" s="741"/>
      <c r="C321" s="495" t="s">
        <v>27</v>
      </c>
      <c r="D321" s="166">
        <v>85</v>
      </c>
      <c r="E321" s="552">
        <v>51</v>
      </c>
      <c r="F321" s="480">
        <v>20</v>
      </c>
      <c r="G321" s="480">
        <v>34</v>
      </c>
      <c r="H321" s="524">
        <v>0</v>
      </c>
      <c r="I321" s="216">
        <v>0</v>
      </c>
      <c r="J321" s="480">
        <v>51</v>
      </c>
      <c r="K321" s="480">
        <v>32</v>
      </c>
      <c r="L321" s="480">
        <v>0</v>
      </c>
      <c r="M321" s="201">
        <v>17</v>
      </c>
      <c r="N321" s="216">
        <v>0.6691025641025642</v>
      </c>
      <c r="O321" s="480">
        <v>51</v>
      </c>
      <c r="P321" s="480">
        <v>16</v>
      </c>
      <c r="Q321" s="480">
        <v>0</v>
      </c>
      <c r="R321" s="201">
        <v>51</v>
      </c>
      <c r="S321" s="216">
        <v>2.0073076923076925</v>
      </c>
      <c r="T321" s="480">
        <v>51</v>
      </c>
      <c r="U321" s="480">
        <v>19</v>
      </c>
      <c r="V321" s="480">
        <v>70</v>
      </c>
      <c r="W321" s="201">
        <v>121</v>
      </c>
      <c r="X321" s="216">
        <v>4.762435897435898</v>
      </c>
      <c r="Y321" s="497">
        <v>70</v>
      </c>
    </row>
    <row r="322" spans="2:25" ht="23.25">
      <c r="B322" s="741"/>
      <c r="C322" s="495" t="s">
        <v>28</v>
      </c>
      <c r="D322" s="166">
        <v>70</v>
      </c>
      <c r="E322" s="552">
        <v>149</v>
      </c>
      <c r="F322" s="480">
        <v>86</v>
      </c>
      <c r="G322" s="480">
        <v>0</v>
      </c>
      <c r="H322" s="524">
        <v>79</v>
      </c>
      <c r="I322" s="216">
        <v>3.1093589743589747</v>
      </c>
      <c r="J322" s="480">
        <v>149</v>
      </c>
      <c r="K322" s="480">
        <v>127</v>
      </c>
      <c r="L322" s="480">
        <v>0</v>
      </c>
      <c r="M322" s="201">
        <v>149</v>
      </c>
      <c r="N322" s="216">
        <v>5.86448717948718</v>
      </c>
      <c r="O322" s="480">
        <v>149</v>
      </c>
      <c r="P322" s="480">
        <v>72</v>
      </c>
      <c r="Q322" s="480">
        <v>0</v>
      </c>
      <c r="R322" s="201">
        <v>149</v>
      </c>
      <c r="S322" s="216">
        <v>5.86448717948718</v>
      </c>
      <c r="T322" s="480">
        <v>149</v>
      </c>
      <c r="U322" s="480">
        <v>35</v>
      </c>
      <c r="V322" s="480">
        <v>70</v>
      </c>
      <c r="W322" s="201">
        <v>219</v>
      </c>
      <c r="X322" s="216">
        <v>8.619615384615384</v>
      </c>
      <c r="Y322" s="497">
        <v>70</v>
      </c>
    </row>
    <row r="323" spans="2:25" ht="23.25">
      <c r="B323" s="741"/>
      <c r="C323" s="495" t="s">
        <v>29</v>
      </c>
      <c r="D323" s="166">
        <v>70</v>
      </c>
      <c r="E323" s="552">
        <v>268</v>
      </c>
      <c r="F323" s="480">
        <v>194</v>
      </c>
      <c r="G323" s="480">
        <v>0</v>
      </c>
      <c r="H323" s="524">
        <v>198</v>
      </c>
      <c r="I323" s="216">
        <v>6.308076923076924</v>
      </c>
      <c r="J323" s="480">
        <v>268</v>
      </c>
      <c r="K323" s="480">
        <v>54</v>
      </c>
      <c r="L323" s="480">
        <v>0</v>
      </c>
      <c r="M323" s="201">
        <v>268</v>
      </c>
      <c r="N323" s="216">
        <v>8.53820512820513</v>
      </c>
      <c r="O323" s="480">
        <v>268</v>
      </c>
      <c r="P323" s="480">
        <v>216</v>
      </c>
      <c r="Q323" s="480">
        <v>0</v>
      </c>
      <c r="R323" s="201">
        <v>268</v>
      </c>
      <c r="S323" s="216">
        <v>8.53820512820513</v>
      </c>
      <c r="T323" s="480">
        <v>268</v>
      </c>
      <c r="U323" s="480">
        <v>189</v>
      </c>
      <c r="V323" s="480">
        <v>70</v>
      </c>
      <c r="W323" s="201">
        <v>338</v>
      </c>
      <c r="X323" s="216">
        <v>10.768333333333334</v>
      </c>
      <c r="Y323" s="497">
        <v>70</v>
      </c>
    </row>
    <row r="324" spans="2:25" ht="23.25">
      <c r="B324" s="741"/>
      <c r="C324" s="495" t="s">
        <v>30</v>
      </c>
      <c r="D324" s="166">
        <v>70</v>
      </c>
      <c r="E324" s="552">
        <v>216</v>
      </c>
      <c r="F324" s="480">
        <v>78</v>
      </c>
      <c r="G324" s="480">
        <v>0</v>
      </c>
      <c r="H324" s="524">
        <v>146</v>
      </c>
      <c r="I324" s="216">
        <v>4.651410256410257</v>
      </c>
      <c r="J324" s="480">
        <v>216</v>
      </c>
      <c r="K324" s="480">
        <v>125</v>
      </c>
      <c r="L324" s="480">
        <v>0</v>
      </c>
      <c r="M324" s="201">
        <v>216</v>
      </c>
      <c r="N324" s="216">
        <v>6.8815384615384625</v>
      </c>
      <c r="O324" s="480">
        <v>216</v>
      </c>
      <c r="P324" s="480">
        <v>88</v>
      </c>
      <c r="Q324" s="480">
        <v>0</v>
      </c>
      <c r="R324" s="201">
        <v>216</v>
      </c>
      <c r="S324" s="216">
        <v>6.8815384615384625</v>
      </c>
      <c r="T324" s="480">
        <v>216</v>
      </c>
      <c r="U324" s="480">
        <v>95</v>
      </c>
      <c r="V324" s="480">
        <v>70</v>
      </c>
      <c r="W324" s="201">
        <v>286</v>
      </c>
      <c r="X324" s="216">
        <v>9.111666666666668</v>
      </c>
      <c r="Y324" s="497">
        <v>70</v>
      </c>
    </row>
    <row r="325" spans="2:25" ht="23.25">
      <c r="B325" s="741"/>
      <c r="C325" s="495" t="s">
        <v>31</v>
      </c>
      <c r="D325" s="166">
        <v>70</v>
      </c>
      <c r="E325" s="552">
        <v>126</v>
      </c>
      <c r="F325" s="480">
        <v>20</v>
      </c>
      <c r="G325" s="480">
        <v>0</v>
      </c>
      <c r="H325" s="524">
        <v>56</v>
      </c>
      <c r="I325" s="216">
        <v>1.0795555555555556</v>
      </c>
      <c r="J325" s="480">
        <v>126</v>
      </c>
      <c r="K325" s="480">
        <v>134</v>
      </c>
      <c r="L325" s="480">
        <v>0</v>
      </c>
      <c r="M325" s="201">
        <v>134</v>
      </c>
      <c r="N325" s="216">
        <v>2.5832222222222225</v>
      </c>
      <c r="O325" s="480">
        <v>126</v>
      </c>
      <c r="P325" s="480">
        <v>19</v>
      </c>
      <c r="Q325" s="480">
        <v>0</v>
      </c>
      <c r="R325" s="201">
        <v>126</v>
      </c>
      <c r="S325" s="216">
        <v>2.4290000000000003</v>
      </c>
      <c r="T325" s="480">
        <v>126</v>
      </c>
      <c r="U325" s="480">
        <v>48</v>
      </c>
      <c r="V325" s="480">
        <v>70</v>
      </c>
      <c r="W325" s="201">
        <v>196</v>
      </c>
      <c r="X325" s="216">
        <v>3.7784444444444447</v>
      </c>
      <c r="Y325" s="497">
        <v>70</v>
      </c>
    </row>
    <row r="326" spans="2:25" ht="23.25">
      <c r="B326" s="741"/>
      <c r="C326" s="495" t="s">
        <v>32</v>
      </c>
      <c r="D326" s="166">
        <v>148</v>
      </c>
      <c r="E326" s="552">
        <v>67</v>
      </c>
      <c r="F326" s="480">
        <v>35</v>
      </c>
      <c r="G326" s="480">
        <v>81</v>
      </c>
      <c r="H326" s="524">
        <v>0</v>
      </c>
      <c r="I326" s="216">
        <v>0</v>
      </c>
      <c r="J326" s="480">
        <v>67</v>
      </c>
      <c r="K326" s="480">
        <v>22</v>
      </c>
      <c r="L326" s="480">
        <v>14</v>
      </c>
      <c r="M326" s="201">
        <v>0</v>
      </c>
      <c r="N326" s="216">
        <v>0</v>
      </c>
      <c r="O326" s="480">
        <v>67</v>
      </c>
      <c r="P326" s="480">
        <v>33</v>
      </c>
      <c r="Q326" s="480">
        <v>0</v>
      </c>
      <c r="R326" s="201">
        <v>53</v>
      </c>
      <c r="S326" s="216">
        <v>1.6885256410256413</v>
      </c>
      <c r="T326" s="480">
        <v>67</v>
      </c>
      <c r="U326" s="480">
        <v>24</v>
      </c>
      <c r="V326" s="480">
        <v>70</v>
      </c>
      <c r="W326" s="201">
        <v>137</v>
      </c>
      <c r="X326" s="216">
        <v>4.364679487179488</v>
      </c>
      <c r="Y326" s="497">
        <v>70</v>
      </c>
    </row>
    <row r="327" spans="2:25" ht="23.25">
      <c r="B327" s="741"/>
      <c r="C327" s="495" t="s">
        <v>34</v>
      </c>
      <c r="D327" s="166">
        <v>70</v>
      </c>
      <c r="E327" s="552">
        <v>166</v>
      </c>
      <c r="F327" s="480">
        <v>59</v>
      </c>
      <c r="G327" s="480">
        <v>0</v>
      </c>
      <c r="H327" s="524">
        <v>96</v>
      </c>
      <c r="I327" s="216">
        <v>3.7784615384615385</v>
      </c>
      <c r="J327" s="480">
        <v>166</v>
      </c>
      <c r="K327" s="480">
        <v>38</v>
      </c>
      <c r="L327" s="480">
        <v>0</v>
      </c>
      <c r="M327" s="201">
        <v>166</v>
      </c>
      <c r="N327" s="216">
        <v>6.5335897435897445</v>
      </c>
      <c r="O327" s="480">
        <v>166</v>
      </c>
      <c r="P327" s="480">
        <v>123</v>
      </c>
      <c r="Q327" s="480">
        <v>0</v>
      </c>
      <c r="R327" s="201">
        <v>166</v>
      </c>
      <c r="S327" s="216">
        <v>6.5335897435897445</v>
      </c>
      <c r="T327" s="480">
        <v>166</v>
      </c>
      <c r="U327" s="480">
        <v>39</v>
      </c>
      <c r="V327" s="480">
        <v>70</v>
      </c>
      <c r="W327" s="201">
        <v>236</v>
      </c>
      <c r="X327" s="216">
        <v>9.288717948717949</v>
      </c>
      <c r="Y327" s="497">
        <v>70</v>
      </c>
    </row>
    <row r="328" spans="2:25" ht="23.25">
      <c r="B328" s="741"/>
      <c r="C328" s="495" t="s">
        <v>35</v>
      </c>
      <c r="D328" s="166">
        <v>70</v>
      </c>
      <c r="E328" s="552">
        <v>239</v>
      </c>
      <c r="F328" s="480">
        <v>114</v>
      </c>
      <c r="G328" s="480">
        <v>0</v>
      </c>
      <c r="H328" s="524">
        <v>169</v>
      </c>
      <c r="I328" s="216">
        <v>6.651666666666667</v>
      </c>
      <c r="J328" s="480">
        <v>239</v>
      </c>
      <c r="K328" s="480">
        <v>118</v>
      </c>
      <c r="L328" s="480">
        <v>0</v>
      </c>
      <c r="M328" s="201">
        <v>239</v>
      </c>
      <c r="N328" s="216">
        <v>9.406794871794872</v>
      </c>
      <c r="O328" s="480">
        <v>239</v>
      </c>
      <c r="P328" s="480">
        <v>123</v>
      </c>
      <c r="Q328" s="480">
        <v>0</v>
      </c>
      <c r="R328" s="201">
        <v>239</v>
      </c>
      <c r="S328" s="216">
        <v>9.406794871794872</v>
      </c>
      <c r="T328" s="480">
        <v>239</v>
      </c>
      <c r="U328" s="480">
        <v>104</v>
      </c>
      <c r="V328" s="480">
        <v>70</v>
      </c>
      <c r="W328" s="201">
        <v>309</v>
      </c>
      <c r="X328" s="216">
        <v>12.161923076923078</v>
      </c>
      <c r="Y328" s="497">
        <v>70</v>
      </c>
    </row>
    <row r="329" spans="2:25" ht="23.25">
      <c r="B329" s="741"/>
      <c r="C329" s="495" t="s">
        <v>36</v>
      </c>
      <c r="D329" s="166">
        <v>70</v>
      </c>
      <c r="E329" s="552">
        <v>73</v>
      </c>
      <c r="F329" s="480">
        <v>8</v>
      </c>
      <c r="G329" s="480">
        <v>47</v>
      </c>
      <c r="H329" s="524">
        <v>50</v>
      </c>
      <c r="I329" s="216">
        <v>1.592948717948718</v>
      </c>
      <c r="J329" s="480">
        <v>73</v>
      </c>
      <c r="K329" s="480">
        <v>39</v>
      </c>
      <c r="L329" s="480">
        <v>0</v>
      </c>
      <c r="M329" s="201">
        <v>26</v>
      </c>
      <c r="N329" s="216">
        <v>0.8283333333333334</v>
      </c>
      <c r="O329" s="480">
        <v>73</v>
      </c>
      <c r="P329" s="480">
        <v>30</v>
      </c>
      <c r="Q329" s="480">
        <v>0</v>
      </c>
      <c r="R329" s="201">
        <v>73</v>
      </c>
      <c r="S329" s="216">
        <v>2.3257051282051284</v>
      </c>
      <c r="T329" s="480">
        <v>73</v>
      </c>
      <c r="U329" s="480">
        <v>67</v>
      </c>
      <c r="V329" s="480">
        <v>70</v>
      </c>
      <c r="W329" s="201">
        <v>143</v>
      </c>
      <c r="X329" s="216">
        <v>4.555833333333334</v>
      </c>
      <c r="Y329" s="497">
        <v>70</v>
      </c>
    </row>
    <row r="330" spans="2:25" ht="23.25">
      <c r="B330" s="741"/>
      <c r="C330" s="495" t="s">
        <v>37</v>
      </c>
      <c r="D330" s="166">
        <v>70</v>
      </c>
      <c r="E330" s="552">
        <v>47</v>
      </c>
      <c r="F330" s="480">
        <v>30</v>
      </c>
      <c r="G330" s="480">
        <v>23</v>
      </c>
      <c r="H330" s="524">
        <v>0</v>
      </c>
      <c r="I330" s="216">
        <v>0</v>
      </c>
      <c r="J330" s="480">
        <v>47</v>
      </c>
      <c r="K330" s="480">
        <v>44</v>
      </c>
      <c r="L330" s="480">
        <v>0</v>
      </c>
      <c r="M330" s="201">
        <v>24</v>
      </c>
      <c r="N330" s="216">
        <v>0.7646153846153847</v>
      </c>
      <c r="O330" s="480">
        <v>47</v>
      </c>
      <c r="P330" s="480">
        <v>28</v>
      </c>
      <c r="Q330" s="480">
        <v>0</v>
      </c>
      <c r="R330" s="201">
        <v>47</v>
      </c>
      <c r="S330" s="216">
        <v>1.497371794871795</v>
      </c>
      <c r="T330" s="480">
        <v>47</v>
      </c>
      <c r="U330" s="480">
        <v>21</v>
      </c>
      <c r="V330" s="480">
        <v>70</v>
      </c>
      <c r="W330" s="201">
        <v>117</v>
      </c>
      <c r="X330" s="216">
        <v>3.7275</v>
      </c>
      <c r="Y330" s="497">
        <v>70</v>
      </c>
    </row>
    <row r="331" spans="2:25" ht="23.25">
      <c r="B331" s="741"/>
      <c r="C331" s="495" t="s">
        <v>38</v>
      </c>
      <c r="D331" s="166">
        <v>70</v>
      </c>
      <c r="E331" s="552">
        <v>200</v>
      </c>
      <c r="F331" s="480">
        <v>96</v>
      </c>
      <c r="G331" s="480">
        <v>0</v>
      </c>
      <c r="H331" s="524">
        <v>130</v>
      </c>
      <c r="I331" s="216">
        <v>5.116666666666667</v>
      </c>
      <c r="J331" s="480">
        <v>200</v>
      </c>
      <c r="K331" s="480">
        <v>49</v>
      </c>
      <c r="L331" s="480">
        <v>0</v>
      </c>
      <c r="M331" s="201">
        <v>200</v>
      </c>
      <c r="N331" s="216">
        <v>7.871794871794872</v>
      </c>
      <c r="O331" s="480">
        <v>200</v>
      </c>
      <c r="P331" s="480">
        <v>84</v>
      </c>
      <c r="Q331" s="480">
        <v>0</v>
      </c>
      <c r="R331" s="201">
        <v>200</v>
      </c>
      <c r="S331" s="216">
        <v>7.871794871794872</v>
      </c>
      <c r="T331" s="480">
        <v>200</v>
      </c>
      <c r="U331" s="480">
        <v>68</v>
      </c>
      <c r="V331" s="480">
        <v>70</v>
      </c>
      <c r="W331" s="201">
        <v>270</v>
      </c>
      <c r="X331" s="216">
        <v>10.626923076923077</v>
      </c>
      <c r="Y331" s="497">
        <v>70</v>
      </c>
    </row>
    <row r="332" spans="2:25" ht="24" thickBot="1">
      <c r="B332" s="742"/>
      <c r="C332" s="498" t="s">
        <v>39</v>
      </c>
      <c r="D332" s="177">
        <v>70</v>
      </c>
      <c r="E332" s="554">
        <v>176</v>
      </c>
      <c r="F332" s="487">
        <v>126</v>
      </c>
      <c r="G332" s="487">
        <v>0</v>
      </c>
      <c r="H332" s="538">
        <v>106</v>
      </c>
      <c r="I332" s="220">
        <v>1.9003444444444446</v>
      </c>
      <c r="J332" s="487">
        <v>176</v>
      </c>
      <c r="K332" s="487">
        <v>37</v>
      </c>
      <c r="L332" s="487">
        <v>0</v>
      </c>
      <c r="M332" s="207">
        <v>176</v>
      </c>
      <c r="N332" s="220">
        <v>3.1552888888888893</v>
      </c>
      <c r="O332" s="487">
        <v>176</v>
      </c>
      <c r="P332" s="487">
        <v>140</v>
      </c>
      <c r="Q332" s="487">
        <v>0</v>
      </c>
      <c r="R332" s="207">
        <v>176</v>
      </c>
      <c r="S332" s="220">
        <v>3.1552888888888893</v>
      </c>
      <c r="T332" s="487">
        <v>176</v>
      </c>
      <c r="U332" s="487">
        <v>87</v>
      </c>
      <c r="V332" s="487">
        <v>70</v>
      </c>
      <c r="W332" s="207">
        <v>246</v>
      </c>
      <c r="X332" s="220">
        <v>4.410233333333333</v>
      </c>
      <c r="Y332" s="502">
        <v>70</v>
      </c>
    </row>
    <row r="333" spans="2:25" ht="24" thickTop="1">
      <c r="B333" s="740" t="s">
        <v>41</v>
      </c>
      <c r="C333" s="492" t="s">
        <v>40</v>
      </c>
      <c r="D333" s="503">
        <v>25</v>
      </c>
      <c r="E333" s="555">
        <v>111</v>
      </c>
      <c r="F333" s="490">
        <v>56</v>
      </c>
      <c r="G333" s="490">
        <v>0</v>
      </c>
      <c r="H333" s="545">
        <v>86</v>
      </c>
      <c r="I333" s="222">
        <v>1.657888888888889</v>
      </c>
      <c r="J333" s="490">
        <v>111</v>
      </c>
      <c r="K333" s="490">
        <v>99</v>
      </c>
      <c r="L333" s="490">
        <v>0</v>
      </c>
      <c r="M333" s="210">
        <v>111</v>
      </c>
      <c r="N333" s="222">
        <v>2.1398333333333337</v>
      </c>
      <c r="O333" s="490">
        <v>111</v>
      </c>
      <c r="P333" s="490">
        <v>66</v>
      </c>
      <c r="Q333" s="490">
        <v>0</v>
      </c>
      <c r="R333" s="210">
        <v>111</v>
      </c>
      <c r="S333" s="222">
        <v>2.1398333333333337</v>
      </c>
      <c r="T333" s="490">
        <v>111</v>
      </c>
      <c r="U333" s="490">
        <v>58</v>
      </c>
      <c r="V333" s="490">
        <v>25</v>
      </c>
      <c r="W333" s="210">
        <v>136</v>
      </c>
      <c r="X333" s="222">
        <v>2.621777777777778</v>
      </c>
      <c r="Y333" s="505">
        <v>25</v>
      </c>
    </row>
    <row r="334" spans="2:25" ht="23.25">
      <c r="B334" s="741"/>
      <c r="C334" s="495" t="s">
        <v>42</v>
      </c>
      <c r="D334" s="166">
        <v>25</v>
      </c>
      <c r="E334" s="552">
        <v>105</v>
      </c>
      <c r="F334" s="480">
        <v>83</v>
      </c>
      <c r="G334" s="480">
        <v>0</v>
      </c>
      <c r="H334" s="524">
        <v>80</v>
      </c>
      <c r="I334" s="216">
        <v>1.4342222222222223</v>
      </c>
      <c r="J334" s="480">
        <v>105</v>
      </c>
      <c r="K334" s="480">
        <v>100</v>
      </c>
      <c r="L334" s="480">
        <v>0</v>
      </c>
      <c r="M334" s="201">
        <v>105</v>
      </c>
      <c r="N334" s="216">
        <v>1.8824166666666668</v>
      </c>
      <c r="O334" s="480">
        <v>105</v>
      </c>
      <c r="P334" s="480">
        <v>54</v>
      </c>
      <c r="Q334" s="480">
        <v>0</v>
      </c>
      <c r="R334" s="201">
        <v>105</v>
      </c>
      <c r="S334" s="216">
        <v>1.8824166666666668</v>
      </c>
      <c r="T334" s="480">
        <v>105</v>
      </c>
      <c r="U334" s="480">
        <v>34</v>
      </c>
      <c r="V334" s="480">
        <v>25</v>
      </c>
      <c r="W334" s="201">
        <v>130</v>
      </c>
      <c r="X334" s="216">
        <v>2.330611111111111</v>
      </c>
      <c r="Y334" s="497">
        <v>25</v>
      </c>
    </row>
    <row r="335" spans="2:25" ht="23.25">
      <c r="B335" s="741"/>
      <c r="C335" s="495" t="s">
        <v>43</v>
      </c>
      <c r="D335" s="166">
        <v>25</v>
      </c>
      <c r="E335" s="552">
        <v>74</v>
      </c>
      <c r="F335" s="480">
        <v>34</v>
      </c>
      <c r="G335" s="480">
        <v>1</v>
      </c>
      <c r="H335" s="524">
        <v>50</v>
      </c>
      <c r="I335" s="216">
        <v>0.9638888888888889</v>
      </c>
      <c r="J335" s="480">
        <v>74</v>
      </c>
      <c r="K335" s="480">
        <v>47</v>
      </c>
      <c r="L335" s="480">
        <v>0</v>
      </c>
      <c r="M335" s="201">
        <v>73</v>
      </c>
      <c r="N335" s="216">
        <v>1.4072777777777778</v>
      </c>
      <c r="O335" s="480">
        <v>74</v>
      </c>
      <c r="P335" s="480">
        <v>60</v>
      </c>
      <c r="Q335" s="480">
        <v>0</v>
      </c>
      <c r="R335" s="201">
        <v>74</v>
      </c>
      <c r="S335" s="216">
        <v>1.4265555555555556</v>
      </c>
      <c r="T335" s="480">
        <v>74</v>
      </c>
      <c r="U335" s="480">
        <v>35</v>
      </c>
      <c r="V335" s="480">
        <v>25</v>
      </c>
      <c r="W335" s="201">
        <v>99</v>
      </c>
      <c r="X335" s="216">
        <v>1.9085</v>
      </c>
      <c r="Y335" s="497">
        <v>25</v>
      </c>
    </row>
    <row r="336" spans="2:25" ht="23.25">
      <c r="B336" s="741"/>
      <c r="C336" s="495" t="s">
        <v>44</v>
      </c>
      <c r="D336" s="166">
        <v>25</v>
      </c>
      <c r="E336" s="552">
        <v>58</v>
      </c>
      <c r="F336" s="480">
        <v>6</v>
      </c>
      <c r="G336" s="480">
        <v>17</v>
      </c>
      <c r="H336" s="524">
        <v>50</v>
      </c>
      <c r="I336" s="216">
        <v>0.9638888888888889</v>
      </c>
      <c r="J336" s="480">
        <v>58</v>
      </c>
      <c r="K336" s="480">
        <v>37</v>
      </c>
      <c r="L336" s="480">
        <v>0</v>
      </c>
      <c r="M336" s="201">
        <v>41</v>
      </c>
      <c r="N336" s="216">
        <v>0.7903888888888889</v>
      </c>
      <c r="O336" s="480">
        <v>58</v>
      </c>
      <c r="P336" s="480">
        <v>12</v>
      </c>
      <c r="Q336" s="480">
        <v>0</v>
      </c>
      <c r="R336" s="201">
        <v>58</v>
      </c>
      <c r="S336" s="216">
        <v>1.1181111111111113</v>
      </c>
      <c r="T336" s="480">
        <v>58</v>
      </c>
      <c r="U336" s="480">
        <v>14</v>
      </c>
      <c r="V336" s="480">
        <v>25</v>
      </c>
      <c r="W336" s="201">
        <v>83</v>
      </c>
      <c r="X336" s="216">
        <v>1.6000555555555556</v>
      </c>
      <c r="Y336" s="497">
        <v>25</v>
      </c>
    </row>
    <row r="337" spans="2:25" ht="23.25">
      <c r="B337" s="741"/>
      <c r="C337" s="495" t="s">
        <v>45</v>
      </c>
      <c r="D337" s="166">
        <v>29</v>
      </c>
      <c r="E337" s="552">
        <v>55</v>
      </c>
      <c r="F337" s="480">
        <v>45</v>
      </c>
      <c r="G337" s="480">
        <v>24</v>
      </c>
      <c r="H337" s="524">
        <v>50</v>
      </c>
      <c r="I337" s="216">
        <v>0.9638888888888889</v>
      </c>
      <c r="J337" s="480">
        <v>55</v>
      </c>
      <c r="K337" s="480">
        <v>23</v>
      </c>
      <c r="L337" s="480">
        <v>0</v>
      </c>
      <c r="M337" s="201">
        <v>31</v>
      </c>
      <c r="N337" s="216">
        <v>0.5976111111111112</v>
      </c>
      <c r="O337" s="480">
        <v>55</v>
      </c>
      <c r="P337" s="480">
        <v>13</v>
      </c>
      <c r="Q337" s="480">
        <v>0</v>
      </c>
      <c r="R337" s="201">
        <v>55</v>
      </c>
      <c r="S337" s="216">
        <v>1.0602777777777779</v>
      </c>
      <c r="T337" s="480">
        <v>55</v>
      </c>
      <c r="U337" s="480">
        <v>25</v>
      </c>
      <c r="V337" s="480">
        <v>25</v>
      </c>
      <c r="W337" s="201">
        <v>80</v>
      </c>
      <c r="X337" s="216">
        <v>1.5422222222222224</v>
      </c>
      <c r="Y337" s="497">
        <v>25</v>
      </c>
    </row>
    <row r="338" spans="2:25" ht="23.25">
      <c r="B338" s="741"/>
      <c r="C338" s="495" t="s">
        <v>46</v>
      </c>
      <c r="D338" s="166">
        <v>25</v>
      </c>
      <c r="E338" s="552">
        <v>50</v>
      </c>
      <c r="F338" s="480">
        <v>35</v>
      </c>
      <c r="G338" s="480">
        <v>25</v>
      </c>
      <c r="H338" s="524">
        <v>50</v>
      </c>
      <c r="I338" s="216">
        <v>0.9638888888888889</v>
      </c>
      <c r="J338" s="480">
        <v>50</v>
      </c>
      <c r="K338" s="480">
        <v>20</v>
      </c>
      <c r="L338" s="480">
        <v>0</v>
      </c>
      <c r="M338" s="201">
        <v>25</v>
      </c>
      <c r="N338" s="216">
        <v>0.48194444444444445</v>
      </c>
      <c r="O338" s="480">
        <v>50</v>
      </c>
      <c r="P338" s="480">
        <v>31</v>
      </c>
      <c r="Q338" s="480">
        <v>0</v>
      </c>
      <c r="R338" s="201">
        <v>50</v>
      </c>
      <c r="S338" s="216">
        <v>0.9638888888888889</v>
      </c>
      <c r="T338" s="480">
        <v>50</v>
      </c>
      <c r="U338" s="480">
        <v>27</v>
      </c>
      <c r="V338" s="480">
        <v>25</v>
      </c>
      <c r="W338" s="201">
        <v>75</v>
      </c>
      <c r="X338" s="216">
        <v>1.4458333333333335</v>
      </c>
      <c r="Y338" s="497">
        <v>25</v>
      </c>
    </row>
    <row r="339" spans="2:25" ht="23.25">
      <c r="B339" s="741"/>
      <c r="C339" s="495" t="s">
        <v>47</v>
      </c>
      <c r="D339" s="166">
        <v>25</v>
      </c>
      <c r="E339" s="552">
        <v>69</v>
      </c>
      <c r="F339" s="480">
        <v>43</v>
      </c>
      <c r="G339" s="480">
        <v>6</v>
      </c>
      <c r="H339" s="524">
        <v>50</v>
      </c>
      <c r="I339" s="216">
        <v>0.8963888888888889</v>
      </c>
      <c r="J339" s="480">
        <v>69</v>
      </c>
      <c r="K339" s="480">
        <v>57</v>
      </c>
      <c r="L339" s="480">
        <v>0</v>
      </c>
      <c r="M339" s="201">
        <v>63</v>
      </c>
      <c r="N339" s="216">
        <v>1.12945</v>
      </c>
      <c r="O339" s="480">
        <v>69</v>
      </c>
      <c r="P339" s="480">
        <v>19</v>
      </c>
      <c r="Q339" s="480">
        <v>0</v>
      </c>
      <c r="R339" s="201">
        <v>69</v>
      </c>
      <c r="S339" s="216">
        <v>1.2370166666666667</v>
      </c>
      <c r="T339" s="480">
        <v>69</v>
      </c>
      <c r="U339" s="480">
        <v>22</v>
      </c>
      <c r="V339" s="480">
        <v>25</v>
      </c>
      <c r="W339" s="201">
        <v>94</v>
      </c>
      <c r="X339" s="216">
        <v>1.6852111111111112</v>
      </c>
      <c r="Y339" s="497">
        <v>25</v>
      </c>
    </row>
    <row r="340" spans="2:25" ht="23.25">
      <c r="B340" s="741"/>
      <c r="C340" s="495" t="s">
        <v>48</v>
      </c>
      <c r="D340" s="166">
        <v>25</v>
      </c>
      <c r="E340" s="552">
        <v>169</v>
      </c>
      <c r="F340" s="480">
        <v>127</v>
      </c>
      <c r="G340" s="480">
        <v>0</v>
      </c>
      <c r="H340" s="524">
        <v>144</v>
      </c>
      <c r="I340" s="216">
        <v>2.5816</v>
      </c>
      <c r="J340" s="480">
        <v>169</v>
      </c>
      <c r="K340" s="480">
        <v>129</v>
      </c>
      <c r="L340" s="480">
        <v>0</v>
      </c>
      <c r="M340" s="201">
        <v>169</v>
      </c>
      <c r="N340" s="216">
        <v>3.0297944444444447</v>
      </c>
      <c r="O340" s="480">
        <v>169</v>
      </c>
      <c r="P340" s="480">
        <v>72</v>
      </c>
      <c r="Q340" s="480">
        <v>0</v>
      </c>
      <c r="R340" s="201">
        <v>169</v>
      </c>
      <c r="S340" s="216">
        <v>3.0297944444444447</v>
      </c>
      <c r="T340" s="480">
        <v>169</v>
      </c>
      <c r="U340" s="480">
        <v>139</v>
      </c>
      <c r="V340" s="480">
        <v>25</v>
      </c>
      <c r="W340" s="201">
        <v>194</v>
      </c>
      <c r="X340" s="216">
        <v>3.477988888888889</v>
      </c>
      <c r="Y340" s="497">
        <v>25</v>
      </c>
    </row>
    <row r="341" spans="2:25" ht="23.25">
      <c r="B341" s="741"/>
      <c r="C341" s="495" t="s">
        <v>49</v>
      </c>
      <c r="D341" s="166">
        <v>11</v>
      </c>
      <c r="E341" s="552">
        <v>34</v>
      </c>
      <c r="F341" s="480">
        <v>7</v>
      </c>
      <c r="G341" s="480">
        <v>27</v>
      </c>
      <c r="H341" s="524">
        <v>50</v>
      </c>
      <c r="I341" s="216">
        <v>1.592948717948718</v>
      </c>
      <c r="J341" s="480">
        <v>34</v>
      </c>
      <c r="K341" s="480">
        <v>18</v>
      </c>
      <c r="L341" s="480">
        <v>0</v>
      </c>
      <c r="M341" s="201">
        <v>7</v>
      </c>
      <c r="N341" s="216">
        <v>0.22301282051282054</v>
      </c>
      <c r="O341" s="480">
        <v>34</v>
      </c>
      <c r="P341" s="480">
        <v>16</v>
      </c>
      <c r="Q341" s="480">
        <v>0</v>
      </c>
      <c r="R341" s="201">
        <v>34</v>
      </c>
      <c r="S341" s="216">
        <v>1.0832051282051283</v>
      </c>
      <c r="T341" s="480">
        <v>34</v>
      </c>
      <c r="U341" s="480">
        <v>19</v>
      </c>
      <c r="V341" s="480">
        <v>25</v>
      </c>
      <c r="W341" s="201">
        <v>59</v>
      </c>
      <c r="X341" s="216">
        <v>1.8796794871794873</v>
      </c>
      <c r="Y341" s="497">
        <v>25</v>
      </c>
    </row>
    <row r="342" spans="2:25" ht="23.25">
      <c r="B342" s="741"/>
      <c r="C342" s="495" t="s">
        <v>50</v>
      </c>
      <c r="D342" s="166">
        <v>25</v>
      </c>
      <c r="E342" s="552">
        <v>250</v>
      </c>
      <c r="F342" s="480">
        <v>164</v>
      </c>
      <c r="G342" s="480">
        <v>0</v>
      </c>
      <c r="H342" s="524">
        <v>225</v>
      </c>
      <c r="I342" s="216">
        <v>4.3375</v>
      </c>
      <c r="J342" s="480">
        <v>250</v>
      </c>
      <c r="K342" s="480">
        <v>87</v>
      </c>
      <c r="L342" s="480">
        <v>0</v>
      </c>
      <c r="M342" s="201">
        <v>250</v>
      </c>
      <c r="N342" s="216">
        <v>4.819444444444445</v>
      </c>
      <c r="O342" s="480">
        <v>250</v>
      </c>
      <c r="P342" s="480">
        <v>103</v>
      </c>
      <c r="Q342" s="480">
        <v>0</v>
      </c>
      <c r="R342" s="201">
        <v>250</v>
      </c>
      <c r="S342" s="216">
        <v>4.819444444444445</v>
      </c>
      <c r="T342" s="480">
        <v>250</v>
      </c>
      <c r="U342" s="480">
        <v>227</v>
      </c>
      <c r="V342" s="480">
        <v>25</v>
      </c>
      <c r="W342" s="201">
        <v>275</v>
      </c>
      <c r="X342" s="216">
        <v>5.301388888888889</v>
      </c>
      <c r="Y342" s="497">
        <v>25</v>
      </c>
    </row>
    <row r="343" spans="2:25" ht="23.25">
      <c r="B343" s="741"/>
      <c r="C343" s="495" t="s">
        <v>51</v>
      </c>
      <c r="D343" s="166">
        <v>25</v>
      </c>
      <c r="E343" s="552">
        <v>11</v>
      </c>
      <c r="F343" s="480">
        <v>6</v>
      </c>
      <c r="G343" s="480">
        <v>14</v>
      </c>
      <c r="H343" s="524">
        <v>0</v>
      </c>
      <c r="I343" s="216">
        <v>0</v>
      </c>
      <c r="J343" s="480">
        <v>11</v>
      </c>
      <c r="K343" s="480">
        <v>4</v>
      </c>
      <c r="L343" s="480">
        <v>3</v>
      </c>
      <c r="M343" s="201">
        <v>0</v>
      </c>
      <c r="N343" s="216">
        <v>0</v>
      </c>
      <c r="O343" s="480">
        <v>11</v>
      </c>
      <c r="P343" s="480">
        <v>8</v>
      </c>
      <c r="Q343" s="480">
        <v>0</v>
      </c>
      <c r="R343" s="201">
        <v>8</v>
      </c>
      <c r="S343" s="216">
        <v>0.14342222222222223</v>
      </c>
      <c r="T343" s="480">
        <v>11</v>
      </c>
      <c r="U343" s="480">
        <v>10</v>
      </c>
      <c r="V343" s="480">
        <v>25</v>
      </c>
      <c r="W343" s="201">
        <v>36</v>
      </c>
      <c r="X343" s="216">
        <v>0.6454</v>
      </c>
      <c r="Y343" s="497">
        <v>25</v>
      </c>
    </row>
    <row r="344" spans="2:25" ht="23.25">
      <c r="B344" s="741"/>
      <c r="C344" s="495" t="s">
        <v>52</v>
      </c>
      <c r="D344" s="166">
        <v>25</v>
      </c>
      <c r="E344" s="552">
        <v>32</v>
      </c>
      <c r="F344" s="480">
        <v>15</v>
      </c>
      <c r="G344" s="480">
        <v>43</v>
      </c>
      <c r="H344" s="524">
        <v>50</v>
      </c>
      <c r="I344" s="216">
        <v>0.9638888888888889</v>
      </c>
      <c r="J344" s="480">
        <v>32</v>
      </c>
      <c r="K344" s="480">
        <v>8</v>
      </c>
      <c r="L344" s="480">
        <v>11</v>
      </c>
      <c r="M344" s="201">
        <v>0</v>
      </c>
      <c r="N344" s="216">
        <v>0</v>
      </c>
      <c r="O344" s="480">
        <v>32</v>
      </c>
      <c r="P344" s="480">
        <v>23</v>
      </c>
      <c r="Q344" s="480">
        <v>0</v>
      </c>
      <c r="R344" s="201">
        <v>21</v>
      </c>
      <c r="S344" s="216">
        <v>0.4048333333333334</v>
      </c>
      <c r="T344" s="480">
        <v>32</v>
      </c>
      <c r="U344" s="480">
        <v>25</v>
      </c>
      <c r="V344" s="480">
        <v>25</v>
      </c>
      <c r="W344" s="201">
        <v>57</v>
      </c>
      <c r="X344" s="216">
        <v>1.0988333333333333</v>
      </c>
      <c r="Y344" s="497">
        <v>25</v>
      </c>
    </row>
    <row r="345" spans="2:25" ht="23.25">
      <c r="B345" s="741"/>
      <c r="C345" s="495" t="s">
        <v>54</v>
      </c>
      <c r="D345" s="166">
        <v>25</v>
      </c>
      <c r="E345" s="552">
        <v>35</v>
      </c>
      <c r="F345" s="480">
        <v>4</v>
      </c>
      <c r="G345" s="480">
        <v>40</v>
      </c>
      <c r="H345" s="524">
        <v>50</v>
      </c>
      <c r="I345" s="216">
        <v>0.8963888888888889</v>
      </c>
      <c r="J345" s="480">
        <v>35</v>
      </c>
      <c r="K345" s="480">
        <v>17</v>
      </c>
      <c r="L345" s="480">
        <v>5</v>
      </c>
      <c r="M345" s="201">
        <v>0</v>
      </c>
      <c r="N345" s="216">
        <v>0</v>
      </c>
      <c r="O345" s="480">
        <v>35</v>
      </c>
      <c r="P345" s="480">
        <v>21</v>
      </c>
      <c r="Q345" s="480">
        <v>0</v>
      </c>
      <c r="R345" s="201">
        <v>30</v>
      </c>
      <c r="S345" s="216">
        <v>0.5378333333333334</v>
      </c>
      <c r="T345" s="480">
        <v>35</v>
      </c>
      <c r="U345" s="480">
        <v>15</v>
      </c>
      <c r="V345" s="480">
        <v>25</v>
      </c>
      <c r="W345" s="201">
        <v>60</v>
      </c>
      <c r="X345" s="216">
        <v>1.0756666666666668</v>
      </c>
      <c r="Y345" s="497">
        <v>25</v>
      </c>
    </row>
    <row r="346" spans="2:25" ht="23.25">
      <c r="B346" s="741"/>
      <c r="C346" s="495" t="s">
        <v>55</v>
      </c>
      <c r="D346" s="166">
        <v>25</v>
      </c>
      <c r="E346" s="552">
        <v>49</v>
      </c>
      <c r="F346" s="480">
        <v>20</v>
      </c>
      <c r="G346" s="480">
        <v>26</v>
      </c>
      <c r="H346" s="524">
        <v>50</v>
      </c>
      <c r="I346" s="216">
        <v>0.8963888888888889</v>
      </c>
      <c r="J346" s="480">
        <v>49</v>
      </c>
      <c r="K346" s="480">
        <v>17</v>
      </c>
      <c r="L346" s="480">
        <v>0</v>
      </c>
      <c r="M346" s="201">
        <v>23</v>
      </c>
      <c r="N346" s="216">
        <v>0.4123388888888889</v>
      </c>
      <c r="O346" s="480">
        <v>49</v>
      </c>
      <c r="P346" s="480">
        <v>20</v>
      </c>
      <c r="Q346" s="480">
        <v>0</v>
      </c>
      <c r="R346" s="201">
        <v>49</v>
      </c>
      <c r="S346" s="216">
        <v>0.8784611111111111</v>
      </c>
      <c r="T346" s="480">
        <v>49</v>
      </c>
      <c r="U346" s="480">
        <v>46</v>
      </c>
      <c r="V346" s="480">
        <v>25</v>
      </c>
      <c r="W346" s="201">
        <v>74</v>
      </c>
      <c r="X346" s="216">
        <v>1.3266555555555557</v>
      </c>
      <c r="Y346" s="497">
        <v>25</v>
      </c>
    </row>
    <row r="347" spans="2:25" ht="23.25">
      <c r="B347" s="741"/>
      <c r="C347" s="495" t="s">
        <v>56</v>
      </c>
      <c r="D347" s="166">
        <v>25</v>
      </c>
      <c r="E347" s="552">
        <v>24</v>
      </c>
      <c r="F347" s="480">
        <v>11</v>
      </c>
      <c r="G347" s="480">
        <v>1</v>
      </c>
      <c r="H347" s="524">
        <v>0</v>
      </c>
      <c r="I347" s="216">
        <v>0</v>
      </c>
      <c r="J347" s="480">
        <v>24</v>
      </c>
      <c r="K347" s="480">
        <v>18</v>
      </c>
      <c r="L347" s="480">
        <v>0</v>
      </c>
      <c r="M347" s="201">
        <v>23</v>
      </c>
      <c r="N347" s="216">
        <v>0.4123388888888889</v>
      </c>
      <c r="O347" s="480">
        <v>24</v>
      </c>
      <c r="P347" s="480">
        <v>15</v>
      </c>
      <c r="Q347" s="480">
        <v>0</v>
      </c>
      <c r="R347" s="201">
        <v>24</v>
      </c>
      <c r="S347" s="216">
        <v>0.4302666666666667</v>
      </c>
      <c r="T347" s="480">
        <v>24</v>
      </c>
      <c r="U347" s="480">
        <v>6</v>
      </c>
      <c r="V347" s="480">
        <v>25</v>
      </c>
      <c r="W347" s="201">
        <v>49</v>
      </c>
      <c r="X347" s="216">
        <v>0.8784611111111111</v>
      </c>
      <c r="Y347" s="497">
        <v>25</v>
      </c>
    </row>
    <row r="348" spans="2:25" ht="23.25">
      <c r="B348" s="741"/>
      <c r="C348" s="495" t="s">
        <v>57</v>
      </c>
      <c r="D348" s="166">
        <v>25</v>
      </c>
      <c r="E348" s="552">
        <v>18</v>
      </c>
      <c r="F348" s="480">
        <v>6</v>
      </c>
      <c r="G348" s="480">
        <v>7</v>
      </c>
      <c r="H348" s="524">
        <v>0</v>
      </c>
      <c r="I348" s="216">
        <v>0</v>
      </c>
      <c r="J348" s="480">
        <v>18</v>
      </c>
      <c r="K348" s="480">
        <v>11</v>
      </c>
      <c r="L348" s="480">
        <v>0</v>
      </c>
      <c r="M348" s="201">
        <v>11</v>
      </c>
      <c r="N348" s="216">
        <v>0.19720555555555558</v>
      </c>
      <c r="O348" s="480">
        <v>18</v>
      </c>
      <c r="P348" s="480">
        <v>15</v>
      </c>
      <c r="Q348" s="480">
        <v>0</v>
      </c>
      <c r="R348" s="201">
        <v>18</v>
      </c>
      <c r="S348" s="216">
        <v>0.3227</v>
      </c>
      <c r="T348" s="480">
        <v>18</v>
      </c>
      <c r="U348" s="480">
        <v>10</v>
      </c>
      <c r="V348" s="480">
        <v>25</v>
      </c>
      <c r="W348" s="201">
        <v>43</v>
      </c>
      <c r="X348" s="216">
        <v>0.7708944444444444</v>
      </c>
      <c r="Y348" s="497">
        <v>25</v>
      </c>
    </row>
    <row r="349" spans="2:25" ht="23.25">
      <c r="B349" s="741"/>
      <c r="C349" s="495" t="s">
        <v>58</v>
      </c>
      <c r="D349" s="166">
        <v>29</v>
      </c>
      <c r="E349" s="552">
        <v>3</v>
      </c>
      <c r="F349" s="480">
        <v>2</v>
      </c>
      <c r="G349" s="480">
        <v>26</v>
      </c>
      <c r="H349" s="524">
        <v>0</v>
      </c>
      <c r="I349" s="216">
        <v>0</v>
      </c>
      <c r="J349" s="480">
        <v>3</v>
      </c>
      <c r="K349" s="480">
        <v>2</v>
      </c>
      <c r="L349" s="480">
        <v>23</v>
      </c>
      <c r="M349" s="201">
        <v>0</v>
      </c>
      <c r="N349" s="216">
        <v>0</v>
      </c>
      <c r="O349" s="480">
        <v>3</v>
      </c>
      <c r="P349" s="480">
        <v>3</v>
      </c>
      <c r="Q349" s="480">
        <v>20</v>
      </c>
      <c r="R349" s="201">
        <v>0</v>
      </c>
      <c r="S349" s="216">
        <v>0</v>
      </c>
      <c r="T349" s="480">
        <v>3</v>
      </c>
      <c r="U349" s="480">
        <v>2</v>
      </c>
      <c r="V349" s="480">
        <v>17</v>
      </c>
      <c r="W349" s="201">
        <v>0</v>
      </c>
      <c r="X349" s="216">
        <v>0</v>
      </c>
      <c r="Y349" s="497">
        <v>17</v>
      </c>
    </row>
    <row r="350" spans="2:25" ht="23.25">
      <c r="B350" s="741"/>
      <c r="C350" s="495" t="s">
        <v>59</v>
      </c>
      <c r="D350" s="166">
        <v>0</v>
      </c>
      <c r="E350" s="552">
        <v>1</v>
      </c>
      <c r="F350" s="480">
        <v>0</v>
      </c>
      <c r="G350" s="480">
        <v>49</v>
      </c>
      <c r="H350" s="524">
        <v>50</v>
      </c>
      <c r="I350" s="216">
        <v>0.9638888888888889</v>
      </c>
      <c r="J350" s="480">
        <v>1</v>
      </c>
      <c r="K350" s="480">
        <v>1</v>
      </c>
      <c r="L350" s="480">
        <v>48</v>
      </c>
      <c r="M350" s="201">
        <v>0</v>
      </c>
      <c r="N350" s="216">
        <v>0</v>
      </c>
      <c r="O350" s="480">
        <v>1</v>
      </c>
      <c r="P350" s="480">
        <v>1</v>
      </c>
      <c r="Q350" s="480">
        <v>47</v>
      </c>
      <c r="R350" s="201">
        <v>0</v>
      </c>
      <c r="S350" s="216">
        <v>0</v>
      </c>
      <c r="T350" s="480">
        <v>1</v>
      </c>
      <c r="U350" s="480">
        <v>1</v>
      </c>
      <c r="V350" s="480">
        <v>46</v>
      </c>
      <c r="W350" s="201">
        <v>0</v>
      </c>
      <c r="X350" s="216">
        <v>0</v>
      </c>
      <c r="Y350" s="497">
        <v>46</v>
      </c>
    </row>
    <row r="351" spans="2:25" ht="23.25">
      <c r="B351" s="741"/>
      <c r="C351" s="495" t="s">
        <v>60</v>
      </c>
      <c r="D351" s="166">
        <v>8</v>
      </c>
      <c r="E351" s="552">
        <v>0</v>
      </c>
      <c r="F351" s="480">
        <v>0</v>
      </c>
      <c r="G351" s="480">
        <v>8</v>
      </c>
      <c r="H351" s="524">
        <v>0</v>
      </c>
      <c r="I351" s="216">
        <v>0</v>
      </c>
      <c r="J351" s="480">
        <v>0</v>
      </c>
      <c r="K351" s="480">
        <v>0</v>
      </c>
      <c r="L351" s="480">
        <v>8</v>
      </c>
      <c r="M351" s="201">
        <v>0</v>
      </c>
      <c r="N351" s="216">
        <v>0</v>
      </c>
      <c r="O351" s="480">
        <v>0</v>
      </c>
      <c r="P351" s="480">
        <v>0</v>
      </c>
      <c r="Q351" s="480">
        <v>8</v>
      </c>
      <c r="R351" s="201">
        <v>0</v>
      </c>
      <c r="S351" s="216">
        <v>0</v>
      </c>
      <c r="T351" s="480">
        <v>0</v>
      </c>
      <c r="U351" s="480">
        <v>0</v>
      </c>
      <c r="V351" s="480">
        <v>8</v>
      </c>
      <c r="W351" s="201">
        <v>0</v>
      </c>
      <c r="X351" s="216">
        <v>0</v>
      </c>
      <c r="Y351" s="497">
        <v>8</v>
      </c>
    </row>
    <row r="352" spans="2:25" ht="23.25">
      <c r="B352" s="741"/>
      <c r="C352" s="495" t="s">
        <v>61</v>
      </c>
      <c r="D352" s="166">
        <v>0</v>
      </c>
      <c r="E352" s="552">
        <v>0</v>
      </c>
      <c r="F352" s="480">
        <v>0</v>
      </c>
      <c r="G352" s="480">
        <v>0</v>
      </c>
      <c r="H352" s="524">
        <v>0</v>
      </c>
      <c r="I352" s="216">
        <v>0</v>
      </c>
      <c r="J352" s="480">
        <v>0</v>
      </c>
      <c r="K352" s="480">
        <v>0</v>
      </c>
      <c r="L352" s="480">
        <v>0</v>
      </c>
      <c r="M352" s="201">
        <v>0</v>
      </c>
      <c r="N352" s="216">
        <v>0</v>
      </c>
      <c r="O352" s="480">
        <v>0</v>
      </c>
      <c r="P352" s="480">
        <v>0</v>
      </c>
      <c r="Q352" s="480">
        <v>0</v>
      </c>
      <c r="R352" s="201">
        <v>0</v>
      </c>
      <c r="S352" s="216">
        <v>0</v>
      </c>
      <c r="T352" s="480">
        <v>0</v>
      </c>
      <c r="U352" s="480">
        <v>0</v>
      </c>
      <c r="V352" s="480">
        <v>0</v>
      </c>
      <c r="W352" s="201">
        <v>0</v>
      </c>
      <c r="X352" s="216">
        <v>0</v>
      </c>
      <c r="Y352" s="497">
        <v>0</v>
      </c>
    </row>
    <row r="353" spans="2:25" ht="24" thickBot="1">
      <c r="B353" s="742"/>
      <c r="C353" s="498" t="s">
        <v>62</v>
      </c>
      <c r="D353" s="177">
        <v>0</v>
      </c>
      <c r="E353" s="554">
        <v>0</v>
      </c>
      <c r="F353" s="487">
        <v>0</v>
      </c>
      <c r="G353" s="487">
        <v>0</v>
      </c>
      <c r="H353" s="538">
        <v>0</v>
      </c>
      <c r="I353" s="220">
        <v>0</v>
      </c>
      <c r="J353" s="487">
        <v>0</v>
      </c>
      <c r="K353" s="487">
        <v>0</v>
      </c>
      <c r="L353" s="487">
        <v>0</v>
      </c>
      <c r="M353" s="207">
        <v>0</v>
      </c>
      <c r="N353" s="220">
        <v>0</v>
      </c>
      <c r="O353" s="487">
        <v>0</v>
      </c>
      <c r="P353" s="487">
        <v>0</v>
      </c>
      <c r="Q353" s="487">
        <v>0</v>
      </c>
      <c r="R353" s="207">
        <v>0</v>
      </c>
      <c r="S353" s="220">
        <v>0</v>
      </c>
      <c r="T353" s="487">
        <v>0</v>
      </c>
      <c r="U353" s="487">
        <v>0</v>
      </c>
      <c r="V353" s="487">
        <v>0</v>
      </c>
      <c r="W353" s="207">
        <v>0</v>
      </c>
      <c r="X353" s="220">
        <v>0</v>
      </c>
      <c r="Y353" s="502">
        <v>0</v>
      </c>
    </row>
    <row r="354" spans="5:21" ht="16.5" thickBot="1" thickTop="1">
      <c r="E354" s="223"/>
      <c r="F354" s="223"/>
      <c r="J354" s="223"/>
      <c r="K354" s="223"/>
      <c r="O354" s="223"/>
      <c r="P354" s="223"/>
      <c r="T354" s="223"/>
      <c r="U354" s="223"/>
    </row>
    <row r="355" spans="3:25" ht="15.75" customHeight="1" thickBot="1" thickTop="1">
      <c r="C355" s="743" t="s">
        <v>174</v>
      </c>
      <c r="D355" s="743"/>
      <c r="E355" s="744">
        <f>SUM(I308:I353)</f>
        <v>479.75618803418814</v>
      </c>
      <c r="F355" s="744"/>
      <c r="G355" s="744"/>
      <c r="H355" s="744"/>
      <c r="I355" s="744"/>
      <c r="J355" s="744">
        <f>SUM(N308:N353)</f>
        <v>427.5707692307693</v>
      </c>
      <c r="K355" s="744"/>
      <c r="L355" s="744"/>
      <c r="M355" s="744"/>
      <c r="N355" s="744"/>
      <c r="O355" s="744">
        <f>SUM(S308:S353)</f>
        <v>517.3821273504275</v>
      </c>
      <c r="P355" s="744"/>
      <c r="Q355" s="744"/>
      <c r="R355" s="744"/>
      <c r="S355" s="744"/>
      <c r="T355" s="744">
        <f>SUM(X308:X353)-1</f>
        <v>636.8349982905985</v>
      </c>
      <c r="U355" s="744"/>
      <c r="V355" s="744"/>
      <c r="W355" s="744"/>
      <c r="X355" s="744"/>
      <c r="Y355" s="746">
        <f>SUM(E355:X356)</f>
        <v>2061.5440829059835</v>
      </c>
    </row>
    <row r="356" spans="3:25" ht="15.75" customHeight="1" thickBot="1" thickTop="1">
      <c r="C356" s="743"/>
      <c r="D356" s="743"/>
      <c r="E356" s="744"/>
      <c r="F356" s="744"/>
      <c r="G356" s="744"/>
      <c r="H356" s="744"/>
      <c r="I356" s="744"/>
      <c r="J356" s="744"/>
      <c r="K356" s="744"/>
      <c r="L356" s="744"/>
      <c r="M356" s="744"/>
      <c r="N356" s="744"/>
      <c r="O356" s="744"/>
      <c r="P356" s="744"/>
      <c r="Q356" s="744"/>
      <c r="R356" s="744"/>
      <c r="S356" s="744"/>
      <c r="T356" s="744"/>
      <c r="U356" s="744"/>
      <c r="V356" s="744"/>
      <c r="W356" s="744"/>
      <c r="X356" s="744"/>
      <c r="Y356" s="746"/>
    </row>
    <row r="357" spans="3:25" ht="31.5" customHeight="1" thickBot="1" thickTop="1">
      <c r="C357" s="745" t="s">
        <v>359</v>
      </c>
      <c r="D357" s="745"/>
      <c r="E357" s="746">
        <v>480</v>
      </c>
      <c r="F357" s="746"/>
      <c r="G357" s="746"/>
      <c r="H357" s="746"/>
      <c r="I357" s="746"/>
      <c r="J357" s="746">
        <v>480</v>
      </c>
      <c r="K357" s="746"/>
      <c r="L357" s="746"/>
      <c r="M357" s="746"/>
      <c r="N357" s="746"/>
      <c r="O357" s="746">
        <v>480</v>
      </c>
      <c r="P357" s="746"/>
      <c r="Q357" s="746"/>
      <c r="R357" s="746"/>
      <c r="S357" s="746"/>
      <c r="T357" s="746">
        <v>480</v>
      </c>
      <c r="U357" s="746"/>
      <c r="V357" s="746"/>
      <c r="W357" s="746"/>
      <c r="X357" s="746"/>
      <c r="Y357" s="746">
        <f>SUM(E357:X358)</f>
        <v>1920</v>
      </c>
    </row>
    <row r="358" spans="3:25" ht="31.5" customHeight="1" thickBot="1" thickTop="1">
      <c r="C358" s="745"/>
      <c r="D358" s="745"/>
      <c r="E358" s="746"/>
      <c r="F358" s="746"/>
      <c r="G358" s="746"/>
      <c r="H358" s="746"/>
      <c r="I358" s="746"/>
      <c r="J358" s="746"/>
      <c r="K358" s="746"/>
      <c r="L358" s="746"/>
      <c r="M358" s="746"/>
      <c r="N358" s="746"/>
      <c r="O358" s="746"/>
      <c r="P358" s="746"/>
      <c r="Q358" s="746"/>
      <c r="R358" s="746"/>
      <c r="S358" s="746"/>
      <c r="T358" s="746"/>
      <c r="U358" s="746"/>
      <c r="V358" s="746"/>
      <c r="W358" s="746"/>
      <c r="X358" s="746"/>
      <c r="Y358" s="746"/>
    </row>
    <row r="359" ht="15.75" thickTop="1"/>
    <row r="363" spans="2:24" ht="23.25">
      <c r="B363" s="737" t="s">
        <v>362</v>
      </c>
      <c r="C363" s="737"/>
      <c r="D363" s="737"/>
      <c r="E363" s="737"/>
      <c r="F363" s="737"/>
      <c r="G363" s="737"/>
      <c r="H363" s="737"/>
      <c r="I363" s="737"/>
      <c r="J363" s="737"/>
      <c r="K363" s="737"/>
      <c r="L363" s="737"/>
      <c r="M363" s="737"/>
      <c r="N363" s="737"/>
      <c r="O363" s="737"/>
      <c r="P363" s="737"/>
      <c r="Q363" s="737"/>
      <c r="R363" s="737"/>
      <c r="S363" s="737"/>
      <c r="T363" s="737"/>
      <c r="U363" s="737"/>
      <c r="V363" s="737"/>
      <c r="W363" s="737"/>
      <c r="X363" s="737"/>
    </row>
    <row r="364" ht="15.75" thickBot="1"/>
    <row r="365" spans="3:24" ht="24.75" thickBot="1" thickTop="1">
      <c r="C365" s="461" t="s">
        <v>161</v>
      </c>
      <c r="D365" s="738" t="s">
        <v>147</v>
      </c>
      <c r="E365" s="739"/>
      <c r="F365" s="462"/>
      <c r="G365" s="463"/>
      <c r="H365" s="463"/>
      <c r="I365" s="463"/>
      <c r="J365" s="463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</row>
    <row r="366" spans="2:24" ht="23.25" customHeight="1" thickBot="1" thickTop="1">
      <c r="B366" s="195"/>
      <c r="C366" s="159"/>
      <c r="D366" s="160"/>
      <c r="E366" s="160"/>
      <c r="F366" s="160"/>
      <c r="G366" s="160"/>
      <c r="H366" s="160"/>
      <c r="I366" s="160"/>
      <c r="J366" s="160"/>
      <c r="K366" s="196"/>
      <c r="L366" s="183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</row>
    <row r="367" spans="2:25" ht="24.75" thickBot="1" thickTop="1">
      <c r="B367" s="464"/>
      <c r="C367" s="465"/>
      <c r="D367" s="465"/>
      <c r="E367" s="749" t="s">
        <v>162</v>
      </c>
      <c r="F367" s="738"/>
      <c r="G367" s="738"/>
      <c r="H367" s="738"/>
      <c r="I367" s="738"/>
      <c r="J367" s="749" t="s">
        <v>163</v>
      </c>
      <c r="K367" s="738"/>
      <c r="L367" s="738"/>
      <c r="M367" s="738"/>
      <c r="N367" s="738"/>
      <c r="O367" s="749" t="s">
        <v>164</v>
      </c>
      <c r="P367" s="738"/>
      <c r="Q367" s="738"/>
      <c r="R367" s="738"/>
      <c r="S367" s="739"/>
      <c r="T367" s="738" t="s">
        <v>165</v>
      </c>
      <c r="U367" s="738"/>
      <c r="V367" s="738"/>
      <c r="W367" s="738"/>
      <c r="X367" s="738"/>
      <c r="Y367" s="750" t="s">
        <v>218</v>
      </c>
    </row>
    <row r="368" spans="2:25" ht="154.5" customHeight="1" thickBot="1" thickTop="1">
      <c r="B368" s="466" t="s">
        <v>65</v>
      </c>
      <c r="C368" s="467" t="s">
        <v>167</v>
      </c>
      <c r="D368" s="468" t="s">
        <v>168</v>
      </c>
      <c r="E368" s="468" t="s">
        <v>169</v>
      </c>
      <c r="F368" s="469" t="s">
        <v>170</v>
      </c>
      <c r="G368" s="469" t="s">
        <v>171</v>
      </c>
      <c r="H368" s="469" t="s">
        <v>172</v>
      </c>
      <c r="I368" s="469" t="s">
        <v>173</v>
      </c>
      <c r="J368" s="470" t="s">
        <v>169</v>
      </c>
      <c r="K368" s="469" t="s">
        <v>170</v>
      </c>
      <c r="L368" s="469" t="s">
        <v>171</v>
      </c>
      <c r="M368" s="469" t="s">
        <v>172</v>
      </c>
      <c r="N368" s="471" t="s">
        <v>173</v>
      </c>
      <c r="O368" s="470" t="s">
        <v>169</v>
      </c>
      <c r="P368" s="469" t="s">
        <v>170</v>
      </c>
      <c r="Q368" s="469" t="s">
        <v>171</v>
      </c>
      <c r="R368" s="469" t="s">
        <v>172</v>
      </c>
      <c r="S368" s="472" t="s">
        <v>173</v>
      </c>
      <c r="T368" s="473" t="s">
        <v>169</v>
      </c>
      <c r="U368" s="469" t="s">
        <v>170</v>
      </c>
      <c r="V368" s="469" t="s">
        <v>171</v>
      </c>
      <c r="W368" s="469" t="s">
        <v>172</v>
      </c>
      <c r="X368" s="469" t="s">
        <v>173</v>
      </c>
      <c r="Y368" s="751"/>
    </row>
    <row r="369" spans="2:25" ht="24" thickTop="1">
      <c r="B369" s="747" t="s">
        <v>12</v>
      </c>
      <c r="C369" s="492" t="s">
        <v>11</v>
      </c>
      <c r="D369" s="161">
        <v>250</v>
      </c>
      <c r="E369" s="551">
        <v>1202</v>
      </c>
      <c r="F369" s="476">
        <v>1187</v>
      </c>
      <c r="G369" s="476">
        <v>250</v>
      </c>
      <c r="H369" s="517">
        <v>1202</v>
      </c>
      <c r="I369" s="214">
        <v>47.309487179487185</v>
      </c>
      <c r="J369" s="551">
        <v>1202</v>
      </c>
      <c r="K369" s="477">
        <v>835</v>
      </c>
      <c r="L369" s="476">
        <v>250</v>
      </c>
      <c r="M369" s="476">
        <v>1202</v>
      </c>
      <c r="N369" s="214">
        <v>47.309487179487185</v>
      </c>
      <c r="O369" s="551">
        <v>1202</v>
      </c>
      <c r="P369" s="477">
        <v>922</v>
      </c>
      <c r="Q369" s="476">
        <v>0</v>
      </c>
      <c r="R369" s="201">
        <v>952</v>
      </c>
      <c r="S369" s="214">
        <v>37.469743589743594</v>
      </c>
      <c r="T369" s="551">
        <v>1202</v>
      </c>
      <c r="U369" s="477">
        <v>908</v>
      </c>
      <c r="V369" s="476">
        <v>250</v>
      </c>
      <c r="W369" s="198">
        <v>1452</v>
      </c>
      <c r="X369" s="214">
        <v>57.149230769230776</v>
      </c>
      <c r="Y369" s="494">
        <v>250</v>
      </c>
    </row>
    <row r="370" spans="2:25" ht="23.25">
      <c r="B370" s="748"/>
      <c r="C370" s="495" t="s">
        <v>13</v>
      </c>
      <c r="D370" s="166">
        <v>250</v>
      </c>
      <c r="E370" s="552">
        <v>3281</v>
      </c>
      <c r="F370" s="480">
        <v>2759</v>
      </c>
      <c r="G370" s="480">
        <v>250</v>
      </c>
      <c r="H370" s="524">
        <v>3281</v>
      </c>
      <c r="I370" s="216">
        <v>129.13679487179488</v>
      </c>
      <c r="J370" s="552">
        <v>3281</v>
      </c>
      <c r="K370" s="481">
        <v>1964</v>
      </c>
      <c r="L370" s="480">
        <v>250</v>
      </c>
      <c r="M370" s="480">
        <v>3281</v>
      </c>
      <c r="N370" s="216">
        <v>129.13679487179488</v>
      </c>
      <c r="O370" s="552">
        <v>3281</v>
      </c>
      <c r="P370" s="481">
        <v>3043</v>
      </c>
      <c r="Q370" s="480">
        <v>0</v>
      </c>
      <c r="R370" s="201">
        <v>3031</v>
      </c>
      <c r="S370" s="216">
        <v>119.29705128205129</v>
      </c>
      <c r="T370" s="552">
        <v>3281</v>
      </c>
      <c r="U370" s="481">
        <v>1372</v>
      </c>
      <c r="V370" s="480">
        <v>250</v>
      </c>
      <c r="W370" s="201">
        <v>3531</v>
      </c>
      <c r="X370" s="216">
        <v>133.97653846153847</v>
      </c>
      <c r="Y370" s="497">
        <v>250</v>
      </c>
    </row>
    <row r="371" spans="2:25" ht="23.25">
      <c r="B371" s="748"/>
      <c r="C371" s="495" t="s">
        <v>14</v>
      </c>
      <c r="D371" s="166">
        <v>250</v>
      </c>
      <c r="E371" s="552">
        <v>2666</v>
      </c>
      <c r="F371" s="480">
        <v>2364</v>
      </c>
      <c r="G371" s="480">
        <v>250</v>
      </c>
      <c r="H371" s="524">
        <v>2666</v>
      </c>
      <c r="I371" s="216">
        <v>84.93602564102565</v>
      </c>
      <c r="J371" s="552">
        <v>2666</v>
      </c>
      <c r="K371" s="481">
        <v>843</v>
      </c>
      <c r="L371" s="480">
        <v>250</v>
      </c>
      <c r="M371" s="480">
        <v>2666</v>
      </c>
      <c r="N371" s="216">
        <v>84.93602564102565</v>
      </c>
      <c r="O371" s="552">
        <v>2666</v>
      </c>
      <c r="P371" s="481">
        <v>889</v>
      </c>
      <c r="Q371" s="480">
        <v>0</v>
      </c>
      <c r="R371" s="201">
        <v>2416</v>
      </c>
      <c r="S371" s="216">
        <v>76.97128205128206</v>
      </c>
      <c r="T371" s="552">
        <v>2666</v>
      </c>
      <c r="U371" s="481">
        <v>1807</v>
      </c>
      <c r="V371" s="480">
        <v>250</v>
      </c>
      <c r="W371" s="201">
        <v>2916</v>
      </c>
      <c r="X371" s="216">
        <v>89.90076923076924</v>
      </c>
      <c r="Y371" s="497">
        <v>250</v>
      </c>
    </row>
    <row r="372" spans="2:25" ht="23.25">
      <c r="B372" s="748"/>
      <c r="C372" s="495" t="s">
        <v>15</v>
      </c>
      <c r="D372" s="166">
        <v>250</v>
      </c>
      <c r="E372" s="552">
        <v>699</v>
      </c>
      <c r="F372" s="480">
        <v>474</v>
      </c>
      <c r="G372" s="480">
        <v>250</v>
      </c>
      <c r="H372" s="524">
        <v>699</v>
      </c>
      <c r="I372" s="216">
        <v>27.51192307692308</v>
      </c>
      <c r="J372" s="552">
        <v>699</v>
      </c>
      <c r="K372" s="481">
        <v>534</v>
      </c>
      <c r="L372" s="480">
        <v>250</v>
      </c>
      <c r="M372" s="480">
        <v>699</v>
      </c>
      <c r="N372" s="216">
        <v>27.51192307692308</v>
      </c>
      <c r="O372" s="552">
        <v>699</v>
      </c>
      <c r="P372" s="481">
        <v>506</v>
      </c>
      <c r="Q372" s="480">
        <v>0</v>
      </c>
      <c r="R372" s="201">
        <v>449</v>
      </c>
      <c r="S372" s="216">
        <v>17.672179487179488</v>
      </c>
      <c r="T372" s="552">
        <v>699</v>
      </c>
      <c r="U372" s="481">
        <v>366</v>
      </c>
      <c r="V372" s="480">
        <v>250</v>
      </c>
      <c r="W372" s="201">
        <v>949</v>
      </c>
      <c r="X372" s="216">
        <v>33.35166666666667</v>
      </c>
      <c r="Y372" s="497">
        <v>250</v>
      </c>
    </row>
    <row r="373" spans="2:25" ht="23.25">
      <c r="B373" s="748"/>
      <c r="C373" s="495" t="s">
        <v>16</v>
      </c>
      <c r="D373" s="166">
        <v>250</v>
      </c>
      <c r="E373" s="552">
        <v>1301</v>
      </c>
      <c r="F373" s="480">
        <v>396</v>
      </c>
      <c r="G373" s="480">
        <v>250</v>
      </c>
      <c r="H373" s="524">
        <v>1301</v>
      </c>
      <c r="I373" s="216">
        <v>51.20602564102565</v>
      </c>
      <c r="J373" s="552">
        <v>1301</v>
      </c>
      <c r="K373" s="481">
        <v>840</v>
      </c>
      <c r="L373" s="480">
        <v>200</v>
      </c>
      <c r="M373" s="480">
        <v>1251</v>
      </c>
      <c r="N373" s="216">
        <v>49.238076923076925</v>
      </c>
      <c r="O373" s="552">
        <v>1301</v>
      </c>
      <c r="P373" s="481">
        <v>785</v>
      </c>
      <c r="Q373" s="480">
        <v>0</v>
      </c>
      <c r="R373" s="201">
        <v>1101</v>
      </c>
      <c r="S373" s="216">
        <v>43.33423076923077</v>
      </c>
      <c r="T373" s="552">
        <v>1301</v>
      </c>
      <c r="U373" s="481">
        <v>868</v>
      </c>
      <c r="V373" s="480">
        <v>250</v>
      </c>
      <c r="W373" s="201">
        <v>1551</v>
      </c>
      <c r="X373" s="216">
        <v>56.04576923076924</v>
      </c>
      <c r="Y373" s="497">
        <v>250</v>
      </c>
    </row>
    <row r="374" spans="2:25" ht="23.25">
      <c r="B374" s="748"/>
      <c r="C374" s="495" t="s">
        <v>17</v>
      </c>
      <c r="D374" s="166">
        <v>250</v>
      </c>
      <c r="E374" s="552">
        <v>560</v>
      </c>
      <c r="F374" s="480">
        <v>382</v>
      </c>
      <c r="G374" s="480">
        <v>250</v>
      </c>
      <c r="H374" s="524">
        <v>560</v>
      </c>
      <c r="I374" s="216">
        <v>22.041025641025644</v>
      </c>
      <c r="J374" s="552">
        <v>560</v>
      </c>
      <c r="K374" s="481">
        <v>301</v>
      </c>
      <c r="L374" s="480">
        <v>0</v>
      </c>
      <c r="M374" s="480">
        <v>310</v>
      </c>
      <c r="N374" s="216">
        <v>12.201282051282051</v>
      </c>
      <c r="O374" s="552">
        <v>560</v>
      </c>
      <c r="P374" s="481">
        <v>401</v>
      </c>
      <c r="Q374" s="480">
        <v>0</v>
      </c>
      <c r="R374" s="201">
        <v>560</v>
      </c>
      <c r="S374" s="216">
        <v>22.041025641025644</v>
      </c>
      <c r="T374" s="552">
        <v>560</v>
      </c>
      <c r="U374" s="481">
        <v>454</v>
      </c>
      <c r="V374" s="480">
        <v>250</v>
      </c>
      <c r="W374" s="201">
        <v>810</v>
      </c>
      <c r="X374" s="216">
        <v>31.880769230769232</v>
      </c>
      <c r="Y374" s="497">
        <v>250</v>
      </c>
    </row>
    <row r="375" spans="2:25" ht="23.25">
      <c r="B375" s="748"/>
      <c r="C375" s="495" t="s">
        <v>19</v>
      </c>
      <c r="D375" s="166">
        <v>250</v>
      </c>
      <c r="E375" s="552">
        <v>674</v>
      </c>
      <c r="F375" s="480">
        <v>456</v>
      </c>
      <c r="G375" s="480">
        <v>250</v>
      </c>
      <c r="H375" s="524">
        <v>674</v>
      </c>
      <c r="I375" s="216">
        <v>26.52794871794872</v>
      </c>
      <c r="J375" s="552">
        <v>674</v>
      </c>
      <c r="K375" s="481">
        <v>35</v>
      </c>
      <c r="L375" s="480">
        <v>0</v>
      </c>
      <c r="M375" s="480">
        <v>424</v>
      </c>
      <c r="N375" s="216">
        <v>16.68820512820513</v>
      </c>
      <c r="O375" s="552">
        <v>674</v>
      </c>
      <c r="P375" s="481">
        <v>587</v>
      </c>
      <c r="Q375" s="480">
        <v>0</v>
      </c>
      <c r="R375" s="201">
        <v>674</v>
      </c>
      <c r="S375" s="216">
        <v>26.52794871794872</v>
      </c>
      <c r="T375" s="552">
        <v>674</v>
      </c>
      <c r="U375" s="481">
        <v>227</v>
      </c>
      <c r="V375" s="480">
        <v>250</v>
      </c>
      <c r="W375" s="201">
        <v>924</v>
      </c>
      <c r="X375" s="216">
        <v>36.36769230769231</v>
      </c>
      <c r="Y375" s="497">
        <v>250</v>
      </c>
    </row>
    <row r="376" spans="2:25" ht="23.25">
      <c r="B376" s="748"/>
      <c r="C376" s="495" t="s">
        <v>20</v>
      </c>
      <c r="D376" s="166">
        <v>250</v>
      </c>
      <c r="E376" s="552">
        <v>198</v>
      </c>
      <c r="F376" s="480">
        <v>68</v>
      </c>
      <c r="G376" s="480">
        <v>252</v>
      </c>
      <c r="H376" s="524">
        <v>200</v>
      </c>
      <c r="I376" s="216">
        <v>7.871794871794872</v>
      </c>
      <c r="J376" s="552">
        <v>198</v>
      </c>
      <c r="K376" s="481">
        <v>30</v>
      </c>
      <c r="L376" s="480">
        <v>54</v>
      </c>
      <c r="M376" s="480">
        <v>0</v>
      </c>
      <c r="N376" s="216">
        <v>0</v>
      </c>
      <c r="O376" s="552">
        <v>198</v>
      </c>
      <c r="P376" s="481">
        <v>201</v>
      </c>
      <c r="Q376" s="480">
        <v>0</v>
      </c>
      <c r="R376" s="201">
        <v>147</v>
      </c>
      <c r="S376" s="216">
        <v>5.785769230769231</v>
      </c>
      <c r="T376" s="552">
        <v>198</v>
      </c>
      <c r="U376" s="481">
        <v>157</v>
      </c>
      <c r="V376" s="480">
        <v>250</v>
      </c>
      <c r="W376" s="201">
        <v>448</v>
      </c>
      <c r="X376" s="216">
        <v>17.632820512820516</v>
      </c>
      <c r="Y376" s="497">
        <v>250</v>
      </c>
    </row>
    <row r="377" spans="2:25" ht="23.25">
      <c r="B377" s="748"/>
      <c r="C377" s="495" t="s">
        <v>21</v>
      </c>
      <c r="D377" s="166">
        <v>250</v>
      </c>
      <c r="E377" s="552">
        <v>427</v>
      </c>
      <c r="F377" s="480">
        <v>121</v>
      </c>
      <c r="G377" s="480">
        <v>250</v>
      </c>
      <c r="H377" s="524">
        <v>427</v>
      </c>
      <c r="I377" s="216">
        <v>13.603782051282053</v>
      </c>
      <c r="J377" s="552">
        <v>427</v>
      </c>
      <c r="K377" s="481">
        <v>334</v>
      </c>
      <c r="L377" s="480">
        <v>0</v>
      </c>
      <c r="M377" s="480">
        <v>177</v>
      </c>
      <c r="N377" s="216">
        <v>5.639038461538462</v>
      </c>
      <c r="O377" s="552">
        <v>427</v>
      </c>
      <c r="P377" s="481">
        <v>188</v>
      </c>
      <c r="Q377" s="480">
        <v>0</v>
      </c>
      <c r="R377" s="201">
        <v>427</v>
      </c>
      <c r="S377" s="216">
        <v>13.603782051282053</v>
      </c>
      <c r="T377" s="552">
        <v>427</v>
      </c>
      <c r="U377" s="481">
        <v>190</v>
      </c>
      <c r="V377" s="480">
        <v>250</v>
      </c>
      <c r="W377" s="201">
        <v>677</v>
      </c>
      <c r="X377" s="216">
        <v>21.568525641025644</v>
      </c>
      <c r="Y377" s="497">
        <v>250</v>
      </c>
    </row>
    <row r="378" spans="2:25" ht="24" thickBot="1">
      <c r="B378" s="748"/>
      <c r="C378" s="498" t="s">
        <v>22</v>
      </c>
      <c r="D378" s="171">
        <v>250</v>
      </c>
      <c r="E378" s="553">
        <v>378</v>
      </c>
      <c r="F378" s="484">
        <v>188</v>
      </c>
      <c r="G378" s="484">
        <v>0</v>
      </c>
      <c r="H378" s="531">
        <v>128</v>
      </c>
      <c r="I378" s="218">
        <v>4.077948717948718</v>
      </c>
      <c r="J378" s="553">
        <v>378</v>
      </c>
      <c r="K378" s="485">
        <v>361</v>
      </c>
      <c r="L378" s="484">
        <v>0</v>
      </c>
      <c r="M378" s="484">
        <v>378</v>
      </c>
      <c r="N378" s="218">
        <v>12.04269230769231</v>
      </c>
      <c r="O378" s="553">
        <v>378</v>
      </c>
      <c r="P378" s="485">
        <v>218</v>
      </c>
      <c r="Q378" s="484">
        <v>0</v>
      </c>
      <c r="R378" s="204">
        <v>378</v>
      </c>
      <c r="S378" s="218">
        <v>12.04269230769231</v>
      </c>
      <c r="T378" s="553">
        <v>378</v>
      </c>
      <c r="U378" s="485">
        <v>56</v>
      </c>
      <c r="V378" s="484">
        <v>250</v>
      </c>
      <c r="W378" s="204">
        <v>628</v>
      </c>
      <c r="X378" s="218">
        <v>20.0074358974359</v>
      </c>
      <c r="Y378" s="500">
        <v>250</v>
      </c>
    </row>
    <row r="379" spans="2:25" ht="24" thickTop="1">
      <c r="B379" s="740" t="s">
        <v>24</v>
      </c>
      <c r="C379" s="492" t="s">
        <v>23</v>
      </c>
      <c r="D379" s="161">
        <v>70</v>
      </c>
      <c r="E379" s="551">
        <v>297</v>
      </c>
      <c r="F379" s="476">
        <v>212</v>
      </c>
      <c r="G379" s="476">
        <v>0</v>
      </c>
      <c r="H379" s="517">
        <v>227</v>
      </c>
      <c r="I379" s="214">
        <v>7.23198717948718</v>
      </c>
      <c r="J379" s="551">
        <v>297</v>
      </c>
      <c r="K379" s="477">
        <v>221</v>
      </c>
      <c r="L379" s="476">
        <v>0</v>
      </c>
      <c r="M379" s="476">
        <v>297</v>
      </c>
      <c r="N379" s="214">
        <v>9.462115384615386</v>
      </c>
      <c r="O379" s="551">
        <v>297</v>
      </c>
      <c r="P379" s="477">
        <v>127</v>
      </c>
      <c r="Q379" s="476">
        <v>0</v>
      </c>
      <c r="R379" s="198">
        <v>297</v>
      </c>
      <c r="S379" s="214">
        <v>9.462115384615386</v>
      </c>
      <c r="T379" s="551">
        <v>297</v>
      </c>
      <c r="U379" s="477">
        <v>58</v>
      </c>
      <c r="V379" s="476">
        <v>70</v>
      </c>
      <c r="W379" s="198">
        <v>367</v>
      </c>
      <c r="X379" s="214">
        <v>11.69224358974359</v>
      </c>
      <c r="Y379" s="494">
        <v>70</v>
      </c>
    </row>
    <row r="380" spans="2:25" ht="23.25">
      <c r="B380" s="741"/>
      <c r="C380" s="495" t="s">
        <v>25</v>
      </c>
      <c r="D380" s="166">
        <v>70</v>
      </c>
      <c r="E380" s="552">
        <v>127</v>
      </c>
      <c r="F380" s="480">
        <v>33</v>
      </c>
      <c r="G380" s="480">
        <v>0</v>
      </c>
      <c r="H380" s="524">
        <v>57</v>
      </c>
      <c r="I380" s="216">
        <v>2.243461538461539</v>
      </c>
      <c r="J380" s="552">
        <v>127</v>
      </c>
      <c r="K380" s="481">
        <v>90</v>
      </c>
      <c r="L380" s="480">
        <v>0</v>
      </c>
      <c r="M380" s="480">
        <v>127</v>
      </c>
      <c r="N380" s="216">
        <v>4.998589743589744</v>
      </c>
      <c r="O380" s="552">
        <v>127</v>
      </c>
      <c r="P380" s="481">
        <v>81</v>
      </c>
      <c r="Q380" s="480">
        <v>0</v>
      </c>
      <c r="R380" s="201">
        <v>127</v>
      </c>
      <c r="S380" s="216">
        <v>4.998589743589744</v>
      </c>
      <c r="T380" s="552">
        <v>127</v>
      </c>
      <c r="U380" s="481">
        <v>82</v>
      </c>
      <c r="V380" s="480">
        <v>70</v>
      </c>
      <c r="W380" s="201">
        <v>197</v>
      </c>
      <c r="X380" s="216">
        <v>7.7537179487179495</v>
      </c>
      <c r="Y380" s="497">
        <v>70</v>
      </c>
    </row>
    <row r="381" spans="2:25" ht="23.25">
      <c r="B381" s="741"/>
      <c r="C381" s="495" t="s">
        <v>26</v>
      </c>
      <c r="D381" s="166">
        <v>70</v>
      </c>
      <c r="E381" s="552">
        <v>163</v>
      </c>
      <c r="F381" s="480">
        <v>85</v>
      </c>
      <c r="G381" s="480">
        <v>0</v>
      </c>
      <c r="H381" s="524">
        <v>93</v>
      </c>
      <c r="I381" s="216">
        <v>1.7928333333333335</v>
      </c>
      <c r="J381" s="552">
        <v>163</v>
      </c>
      <c r="K381" s="481">
        <v>83</v>
      </c>
      <c r="L381" s="480">
        <v>0</v>
      </c>
      <c r="M381" s="480">
        <v>163</v>
      </c>
      <c r="N381" s="216">
        <v>3.142277777777778</v>
      </c>
      <c r="O381" s="552">
        <v>163</v>
      </c>
      <c r="P381" s="481">
        <v>111</v>
      </c>
      <c r="Q381" s="480">
        <v>0</v>
      </c>
      <c r="R381" s="201">
        <v>163</v>
      </c>
      <c r="S381" s="216">
        <v>3.142277777777778</v>
      </c>
      <c r="T381" s="552">
        <v>163</v>
      </c>
      <c r="U381" s="481">
        <v>176</v>
      </c>
      <c r="V381" s="480">
        <v>70</v>
      </c>
      <c r="W381" s="201">
        <v>246</v>
      </c>
      <c r="X381" s="216">
        <v>4.742333333333334</v>
      </c>
      <c r="Y381" s="497">
        <v>70</v>
      </c>
    </row>
    <row r="382" spans="2:25" ht="23.25">
      <c r="B382" s="741"/>
      <c r="C382" s="495" t="s">
        <v>27</v>
      </c>
      <c r="D382" s="166">
        <v>85</v>
      </c>
      <c r="E382" s="552">
        <v>51</v>
      </c>
      <c r="F382" s="480">
        <v>20</v>
      </c>
      <c r="G382" s="480">
        <v>34</v>
      </c>
      <c r="H382" s="524">
        <v>0</v>
      </c>
      <c r="I382" s="216">
        <v>0</v>
      </c>
      <c r="J382" s="552">
        <v>51</v>
      </c>
      <c r="K382" s="481">
        <v>32</v>
      </c>
      <c r="L382" s="480">
        <v>33</v>
      </c>
      <c r="M382" s="480">
        <v>50</v>
      </c>
      <c r="N382" s="216">
        <v>1.967948717948718</v>
      </c>
      <c r="O382" s="552">
        <v>51</v>
      </c>
      <c r="P382" s="481">
        <v>16</v>
      </c>
      <c r="Q382" s="480">
        <v>0</v>
      </c>
      <c r="R382" s="201">
        <v>18</v>
      </c>
      <c r="S382" s="216">
        <v>0.7084615384615385</v>
      </c>
      <c r="T382" s="552">
        <v>51</v>
      </c>
      <c r="U382" s="481">
        <v>19</v>
      </c>
      <c r="V382" s="480">
        <v>70</v>
      </c>
      <c r="W382" s="201">
        <v>121</v>
      </c>
      <c r="X382" s="216">
        <v>4.762435897435898</v>
      </c>
      <c r="Y382" s="497">
        <v>70</v>
      </c>
    </row>
    <row r="383" spans="2:25" ht="23.25">
      <c r="B383" s="741"/>
      <c r="C383" s="495" t="s">
        <v>28</v>
      </c>
      <c r="D383" s="166">
        <v>70</v>
      </c>
      <c r="E383" s="552">
        <v>149</v>
      </c>
      <c r="F383" s="480">
        <v>86</v>
      </c>
      <c r="G383" s="480">
        <v>0</v>
      </c>
      <c r="H383" s="524">
        <v>79</v>
      </c>
      <c r="I383" s="216">
        <v>3.1093589743589747</v>
      </c>
      <c r="J383" s="552">
        <v>149</v>
      </c>
      <c r="K383" s="481">
        <v>127</v>
      </c>
      <c r="L383" s="480">
        <v>0</v>
      </c>
      <c r="M383" s="480">
        <v>149</v>
      </c>
      <c r="N383" s="216">
        <v>5.86448717948718</v>
      </c>
      <c r="O383" s="552">
        <v>149</v>
      </c>
      <c r="P383" s="481">
        <v>72</v>
      </c>
      <c r="Q383" s="480">
        <v>0</v>
      </c>
      <c r="R383" s="201">
        <v>149</v>
      </c>
      <c r="S383" s="216">
        <v>5.86448717948718</v>
      </c>
      <c r="T383" s="552">
        <v>149</v>
      </c>
      <c r="U383" s="481">
        <v>35</v>
      </c>
      <c r="V383" s="480">
        <v>70</v>
      </c>
      <c r="W383" s="201">
        <v>219</v>
      </c>
      <c r="X383" s="216">
        <v>8.619615384615384</v>
      </c>
      <c r="Y383" s="497">
        <v>70</v>
      </c>
    </row>
    <row r="384" spans="2:25" ht="23.25">
      <c r="B384" s="741"/>
      <c r="C384" s="495" t="s">
        <v>29</v>
      </c>
      <c r="D384" s="166">
        <v>70</v>
      </c>
      <c r="E384" s="552">
        <v>268</v>
      </c>
      <c r="F384" s="480">
        <v>194</v>
      </c>
      <c r="G384" s="480">
        <v>0</v>
      </c>
      <c r="H384" s="524">
        <v>198</v>
      </c>
      <c r="I384" s="216">
        <v>6.308076923076924</v>
      </c>
      <c r="J384" s="552">
        <v>268</v>
      </c>
      <c r="K384" s="481">
        <v>54</v>
      </c>
      <c r="L384" s="480">
        <v>0</v>
      </c>
      <c r="M384" s="480">
        <v>268</v>
      </c>
      <c r="N384" s="216">
        <v>8.53820512820513</v>
      </c>
      <c r="O384" s="552">
        <v>268</v>
      </c>
      <c r="P384" s="481">
        <v>216</v>
      </c>
      <c r="Q384" s="480">
        <v>0</v>
      </c>
      <c r="R384" s="201">
        <v>268</v>
      </c>
      <c r="S384" s="216">
        <v>8.53820512820513</v>
      </c>
      <c r="T384" s="552">
        <v>268</v>
      </c>
      <c r="U384" s="481">
        <v>189</v>
      </c>
      <c r="V384" s="480">
        <v>70</v>
      </c>
      <c r="W384" s="201">
        <v>338</v>
      </c>
      <c r="X384" s="216">
        <v>10.768333333333334</v>
      </c>
      <c r="Y384" s="497">
        <v>70</v>
      </c>
    </row>
    <row r="385" spans="2:25" ht="23.25">
      <c r="B385" s="741"/>
      <c r="C385" s="495" t="s">
        <v>30</v>
      </c>
      <c r="D385" s="166">
        <v>70</v>
      </c>
      <c r="E385" s="552">
        <v>216</v>
      </c>
      <c r="F385" s="480">
        <v>78</v>
      </c>
      <c r="G385" s="480">
        <v>0</v>
      </c>
      <c r="H385" s="524">
        <v>146</v>
      </c>
      <c r="I385" s="216">
        <v>4.651410256410257</v>
      </c>
      <c r="J385" s="552">
        <v>216</v>
      </c>
      <c r="K385" s="481">
        <v>125</v>
      </c>
      <c r="L385" s="480">
        <v>0</v>
      </c>
      <c r="M385" s="480">
        <v>216</v>
      </c>
      <c r="N385" s="216">
        <v>6.8815384615384625</v>
      </c>
      <c r="O385" s="552">
        <v>216</v>
      </c>
      <c r="P385" s="481">
        <v>88</v>
      </c>
      <c r="Q385" s="480">
        <v>0</v>
      </c>
      <c r="R385" s="201">
        <v>216</v>
      </c>
      <c r="S385" s="216">
        <v>6.8815384615384625</v>
      </c>
      <c r="T385" s="552">
        <v>216</v>
      </c>
      <c r="U385" s="481">
        <v>95</v>
      </c>
      <c r="V385" s="480">
        <v>70</v>
      </c>
      <c r="W385" s="201">
        <v>286</v>
      </c>
      <c r="X385" s="216">
        <v>9.111666666666668</v>
      </c>
      <c r="Y385" s="497">
        <v>70</v>
      </c>
    </row>
    <row r="386" spans="2:25" ht="23.25">
      <c r="B386" s="741"/>
      <c r="C386" s="495" t="s">
        <v>31</v>
      </c>
      <c r="D386" s="166">
        <v>70</v>
      </c>
      <c r="E386" s="552">
        <v>126</v>
      </c>
      <c r="F386" s="480">
        <v>20</v>
      </c>
      <c r="G386" s="480">
        <v>0</v>
      </c>
      <c r="H386" s="524">
        <v>56</v>
      </c>
      <c r="I386" s="216">
        <v>1.0795555555555556</v>
      </c>
      <c r="J386" s="552">
        <v>126</v>
      </c>
      <c r="K386" s="481">
        <v>134</v>
      </c>
      <c r="L386" s="480">
        <v>0</v>
      </c>
      <c r="M386" s="480">
        <v>134</v>
      </c>
      <c r="N386" s="216">
        <v>2.5832222222222225</v>
      </c>
      <c r="O386" s="552">
        <v>126</v>
      </c>
      <c r="P386" s="481">
        <v>19</v>
      </c>
      <c r="Q386" s="480">
        <v>0</v>
      </c>
      <c r="R386" s="201">
        <v>126</v>
      </c>
      <c r="S386" s="216">
        <v>2.4290000000000003</v>
      </c>
      <c r="T386" s="552">
        <v>126</v>
      </c>
      <c r="U386" s="481">
        <v>48</v>
      </c>
      <c r="V386" s="480">
        <v>70</v>
      </c>
      <c r="W386" s="201">
        <v>196</v>
      </c>
      <c r="X386" s="216">
        <v>3.7784444444444447</v>
      </c>
      <c r="Y386" s="497">
        <v>70</v>
      </c>
    </row>
    <row r="387" spans="2:25" ht="23.25">
      <c r="B387" s="741"/>
      <c r="C387" s="495" t="s">
        <v>32</v>
      </c>
      <c r="D387" s="166">
        <v>148</v>
      </c>
      <c r="E387" s="552">
        <v>67</v>
      </c>
      <c r="F387" s="480">
        <v>35</v>
      </c>
      <c r="G387" s="480">
        <v>81</v>
      </c>
      <c r="H387" s="524">
        <v>0</v>
      </c>
      <c r="I387" s="216">
        <v>0</v>
      </c>
      <c r="J387" s="552">
        <v>67</v>
      </c>
      <c r="K387" s="481">
        <v>22</v>
      </c>
      <c r="L387" s="480">
        <v>14</v>
      </c>
      <c r="M387" s="480">
        <v>0</v>
      </c>
      <c r="N387" s="216">
        <v>0</v>
      </c>
      <c r="O387" s="552">
        <v>67</v>
      </c>
      <c r="P387" s="481">
        <v>33</v>
      </c>
      <c r="Q387" s="480">
        <v>0</v>
      </c>
      <c r="R387" s="201">
        <v>53</v>
      </c>
      <c r="S387" s="216">
        <v>1.6885256410256413</v>
      </c>
      <c r="T387" s="552">
        <v>67</v>
      </c>
      <c r="U387" s="481">
        <v>24</v>
      </c>
      <c r="V387" s="480">
        <v>70</v>
      </c>
      <c r="W387" s="201">
        <v>137</v>
      </c>
      <c r="X387" s="216">
        <v>4.364679487179488</v>
      </c>
      <c r="Y387" s="497">
        <v>70</v>
      </c>
    </row>
    <row r="388" spans="2:25" ht="23.25">
      <c r="B388" s="741"/>
      <c r="C388" s="495" t="s">
        <v>34</v>
      </c>
      <c r="D388" s="166">
        <v>70</v>
      </c>
      <c r="E388" s="552">
        <v>166</v>
      </c>
      <c r="F388" s="480">
        <v>59</v>
      </c>
      <c r="G388" s="480">
        <v>0</v>
      </c>
      <c r="H388" s="524">
        <v>96</v>
      </c>
      <c r="I388" s="216">
        <v>3.7784615384615385</v>
      </c>
      <c r="J388" s="552">
        <v>166</v>
      </c>
      <c r="K388" s="481">
        <v>38</v>
      </c>
      <c r="L388" s="480">
        <v>0</v>
      </c>
      <c r="M388" s="480">
        <v>166</v>
      </c>
      <c r="N388" s="216">
        <v>6.5335897435897445</v>
      </c>
      <c r="O388" s="552">
        <v>166</v>
      </c>
      <c r="P388" s="481">
        <v>123</v>
      </c>
      <c r="Q388" s="480">
        <v>0</v>
      </c>
      <c r="R388" s="201">
        <v>166</v>
      </c>
      <c r="S388" s="216">
        <v>6.5335897435897445</v>
      </c>
      <c r="T388" s="552">
        <v>166</v>
      </c>
      <c r="U388" s="481">
        <v>39</v>
      </c>
      <c r="V388" s="480">
        <v>70</v>
      </c>
      <c r="W388" s="201">
        <v>236</v>
      </c>
      <c r="X388" s="216">
        <v>9.288717948717949</v>
      </c>
      <c r="Y388" s="497">
        <v>70</v>
      </c>
    </row>
    <row r="389" spans="2:25" ht="23.25">
      <c r="B389" s="741"/>
      <c r="C389" s="495" t="s">
        <v>35</v>
      </c>
      <c r="D389" s="166">
        <v>70</v>
      </c>
      <c r="E389" s="552">
        <v>239</v>
      </c>
      <c r="F389" s="480">
        <v>114</v>
      </c>
      <c r="G389" s="480">
        <v>0</v>
      </c>
      <c r="H389" s="524">
        <v>169</v>
      </c>
      <c r="I389" s="216">
        <v>6.651666666666667</v>
      </c>
      <c r="J389" s="552">
        <v>239</v>
      </c>
      <c r="K389" s="481">
        <v>118</v>
      </c>
      <c r="L389" s="480">
        <v>0</v>
      </c>
      <c r="M389" s="480">
        <v>239</v>
      </c>
      <c r="N389" s="216">
        <v>9.406794871794872</v>
      </c>
      <c r="O389" s="552">
        <v>239</v>
      </c>
      <c r="P389" s="481">
        <v>123</v>
      </c>
      <c r="Q389" s="480">
        <v>0</v>
      </c>
      <c r="R389" s="201">
        <v>239</v>
      </c>
      <c r="S389" s="216">
        <v>9.406794871794872</v>
      </c>
      <c r="T389" s="552">
        <v>239</v>
      </c>
      <c r="U389" s="481">
        <v>104</v>
      </c>
      <c r="V389" s="480">
        <v>70</v>
      </c>
      <c r="W389" s="201">
        <v>309</v>
      </c>
      <c r="X389" s="216">
        <v>12.161923076923078</v>
      </c>
      <c r="Y389" s="497">
        <v>70</v>
      </c>
    </row>
    <row r="390" spans="2:25" ht="23.25">
      <c r="B390" s="741"/>
      <c r="C390" s="495" t="s">
        <v>36</v>
      </c>
      <c r="D390" s="166">
        <v>70</v>
      </c>
      <c r="E390" s="552">
        <v>73</v>
      </c>
      <c r="F390" s="480">
        <v>8</v>
      </c>
      <c r="G390" s="480">
        <v>47</v>
      </c>
      <c r="H390" s="524">
        <v>50</v>
      </c>
      <c r="I390" s="216">
        <v>1.592948717948718</v>
      </c>
      <c r="J390" s="552">
        <v>73</v>
      </c>
      <c r="K390" s="481">
        <v>39</v>
      </c>
      <c r="L390" s="480">
        <v>24</v>
      </c>
      <c r="M390" s="480">
        <v>50</v>
      </c>
      <c r="N390" s="216">
        <v>1.592948717948718</v>
      </c>
      <c r="O390" s="552">
        <v>73</v>
      </c>
      <c r="P390" s="481">
        <v>30</v>
      </c>
      <c r="Q390" s="480">
        <v>0</v>
      </c>
      <c r="R390" s="201">
        <v>49</v>
      </c>
      <c r="S390" s="216">
        <v>1.5610897435897437</v>
      </c>
      <c r="T390" s="552">
        <v>73</v>
      </c>
      <c r="U390" s="481">
        <v>67</v>
      </c>
      <c r="V390" s="480">
        <v>70</v>
      </c>
      <c r="W390" s="201">
        <v>143</v>
      </c>
      <c r="X390" s="216">
        <v>4.555833333333334</v>
      </c>
      <c r="Y390" s="497">
        <v>70</v>
      </c>
    </row>
    <row r="391" spans="2:25" ht="23.25">
      <c r="B391" s="741"/>
      <c r="C391" s="495" t="s">
        <v>37</v>
      </c>
      <c r="D391" s="166">
        <v>70</v>
      </c>
      <c r="E391" s="552">
        <v>47</v>
      </c>
      <c r="F391" s="480">
        <v>30</v>
      </c>
      <c r="G391" s="480">
        <v>23</v>
      </c>
      <c r="H391" s="524">
        <v>0</v>
      </c>
      <c r="I391" s="216">
        <v>0</v>
      </c>
      <c r="J391" s="552">
        <v>47</v>
      </c>
      <c r="K391" s="481">
        <v>44</v>
      </c>
      <c r="L391" s="480">
        <v>26</v>
      </c>
      <c r="M391" s="480">
        <v>50</v>
      </c>
      <c r="N391" s="216">
        <v>1.592948717948718</v>
      </c>
      <c r="O391" s="552">
        <v>47</v>
      </c>
      <c r="P391" s="481">
        <v>28</v>
      </c>
      <c r="Q391" s="480">
        <v>0</v>
      </c>
      <c r="R391" s="201">
        <v>21</v>
      </c>
      <c r="S391" s="216">
        <v>0.6690384615384616</v>
      </c>
      <c r="T391" s="552">
        <v>47</v>
      </c>
      <c r="U391" s="481">
        <v>21</v>
      </c>
      <c r="V391" s="480">
        <v>70</v>
      </c>
      <c r="W391" s="201">
        <v>117</v>
      </c>
      <c r="X391" s="216">
        <v>3.7275</v>
      </c>
      <c r="Y391" s="497">
        <v>70</v>
      </c>
    </row>
    <row r="392" spans="2:25" ht="23.25">
      <c r="B392" s="741"/>
      <c r="C392" s="495" t="s">
        <v>38</v>
      </c>
      <c r="D392" s="166">
        <v>70</v>
      </c>
      <c r="E392" s="552">
        <v>200</v>
      </c>
      <c r="F392" s="480">
        <v>96</v>
      </c>
      <c r="G392" s="480">
        <v>0</v>
      </c>
      <c r="H392" s="524">
        <v>130</v>
      </c>
      <c r="I392" s="216">
        <v>5.116666666666667</v>
      </c>
      <c r="J392" s="552">
        <v>200</v>
      </c>
      <c r="K392" s="481">
        <v>49</v>
      </c>
      <c r="L392" s="480">
        <v>0</v>
      </c>
      <c r="M392" s="480">
        <v>200</v>
      </c>
      <c r="N392" s="216">
        <v>7.871794871794872</v>
      </c>
      <c r="O392" s="552">
        <v>200</v>
      </c>
      <c r="P392" s="481">
        <v>84</v>
      </c>
      <c r="Q392" s="480">
        <v>0</v>
      </c>
      <c r="R392" s="201">
        <v>200</v>
      </c>
      <c r="S392" s="216">
        <v>7.871794871794872</v>
      </c>
      <c r="T392" s="552">
        <v>200</v>
      </c>
      <c r="U392" s="481">
        <v>68</v>
      </c>
      <c r="V392" s="480">
        <v>70</v>
      </c>
      <c r="W392" s="201">
        <v>270</v>
      </c>
      <c r="X392" s="216">
        <v>10.626923076923077</v>
      </c>
      <c r="Y392" s="497">
        <v>70</v>
      </c>
    </row>
    <row r="393" spans="2:25" ht="24" thickBot="1">
      <c r="B393" s="742"/>
      <c r="C393" s="498" t="s">
        <v>39</v>
      </c>
      <c r="D393" s="177">
        <v>70</v>
      </c>
      <c r="E393" s="554">
        <v>176</v>
      </c>
      <c r="F393" s="487">
        <v>126</v>
      </c>
      <c r="G393" s="487">
        <v>0</v>
      </c>
      <c r="H393" s="538">
        <v>106</v>
      </c>
      <c r="I393" s="220">
        <v>1.9003444444444446</v>
      </c>
      <c r="J393" s="554">
        <v>176</v>
      </c>
      <c r="K393" s="488">
        <v>37</v>
      </c>
      <c r="L393" s="487">
        <v>0</v>
      </c>
      <c r="M393" s="487">
        <v>176</v>
      </c>
      <c r="N393" s="220">
        <v>3.1552888888888893</v>
      </c>
      <c r="O393" s="554">
        <v>176</v>
      </c>
      <c r="P393" s="488">
        <v>140</v>
      </c>
      <c r="Q393" s="487">
        <v>0</v>
      </c>
      <c r="R393" s="207">
        <v>176</v>
      </c>
      <c r="S393" s="220">
        <v>3.1552888888888893</v>
      </c>
      <c r="T393" s="554">
        <v>176</v>
      </c>
      <c r="U393" s="488">
        <v>87</v>
      </c>
      <c r="V393" s="487">
        <v>70</v>
      </c>
      <c r="W393" s="207">
        <v>246</v>
      </c>
      <c r="X393" s="220">
        <v>4.410233333333333</v>
      </c>
      <c r="Y393" s="502">
        <v>70</v>
      </c>
    </row>
    <row r="394" spans="2:25" ht="24" thickTop="1">
      <c r="B394" s="740" t="s">
        <v>41</v>
      </c>
      <c r="C394" s="492" t="s">
        <v>40</v>
      </c>
      <c r="D394" s="503">
        <v>25</v>
      </c>
      <c r="E394" s="555">
        <v>111</v>
      </c>
      <c r="F394" s="490">
        <v>56</v>
      </c>
      <c r="G394" s="490">
        <v>0</v>
      </c>
      <c r="H394" s="545">
        <v>86</v>
      </c>
      <c r="I394" s="222">
        <v>1.657888888888889</v>
      </c>
      <c r="J394" s="555">
        <v>111</v>
      </c>
      <c r="K394" s="491">
        <v>99</v>
      </c>
      <c r="L394" s="490">
        <v>0</v>
      </c>
      <c r="M394" s="490">
        <v>111</v>
      </c>
      <c r="N394" s="222">
        <v>2.1398333333333337</v>
      </c>
      <c r="O394" s="555">
        <v>111</v>
      </c>
      <c r="P394" s="491">
        <v>66</v>
      </c>
      <c r="Q394" s="490">
        <v>0</v>
      </c>
      <c r="R394" s="210">
        <v>111</v>
      </c>
      <c r="S394" s="222">
        <v>2.1398333333333337</v>
      </c>
      <c r="T394" s="555">
        <v>111</v>
      </c>
      <c r="U394" s="491">
        <v>58</v>
      </c>
      <c r="V394" s="490">
        <v>25</v>
      </c>
      <c r="W394" s="210">
        <v>136</v>
      </c>
      <c r="X394" s="222">
        <v>2.621777777777778</v>
      </c>
      <c r="Y394" s="505">
        <v>25</v>
      </c>
    </row>
    <row r="395" spans="2:25" ht="23.25">
      <c r="B395" s="741"/>
      <c r="C395" s="495" t="s">
        <v>42</v>
      </c>
      <c r="D395" s="166">
        <v>25</v>
      </c>
      <c r="E395" s="552">
        <v>105</v>
      </c>
      <c r="F395" s="480">
        <v>83</v>
      </c>
      <c r="G395" s="480">
        <v>0</v>
      </c>
      <c r="H395" s="524">
        <v>80</v>
      </c>
      <c r="I395" s="216">
        <v>1.4342222222222223</v>
      </c>
      <c r="J395" s="552">
        <v>105</v>
      </c>
      <c r="K395" s="481">
        <v>100</v>
      </c>
      <c r="L395" s="480">
        <v>0</v>
      </c>
      <c r="M395" s="480">
        <v>105</v>
      </c>
      <c r="N395" s="216">
        <v>1.8824166666666668</v>
      </c>
      <c r="O395" s="552">
        <v>105</v>
      </c>
      <c r="P395" s="481">
        <v>54</v>
      </c>
      <c r="Q395" s="480">
        <v>0</v>
      </c>
      <c r="R395" s="201">
        <v>105</v>
      </c>
      <c r="S395" s="216">
        <v>1.8824166666666668</v>
      </c>
      <c r="T395" s="552">
        <v>105</v>
      </c>
      <c r="U395" s="481">
        <v>34</v>
      </c>
      <c r="V395" s="480">
        <v>25</v>
      </c>
      <c r="W395" s="210">
        <v>130</v>
      </c>
      <c r="X395" s="216">
        <v>2.330611111111111</v>
      </c>
      <c r="Y395" s="497">
        <v>25</v>
      </c>
    </row>
    <row r="396" spans="2:25" ht="23.25">
      <c r="B396" s="741"/>
      <c r="C396" s="495" t="s">
        <v>43</v>
      </c>
      <c r="D396" s="166">
        <v>25</v>
      </c>
      <c r="E396" s="552">
        <v>74</v>
      </c>
      <c r="F396" s="480">
        <v>34</v>
      </c>
      <c r="G396" s="480">
        <v>1</v>
      </c>
      <c r="H396" s="524">
        <v>50</v>
      </c>
      <c r="I396" s="216">
        <v>0.9638888888888889</v>
      </c>
      <c r="J396" s="552">
        <v>74</v>
      </c>
      <c r="K396" s="481">
        <v>47</v>
      </c>
      <c r="L396" s="480">
        <v>0</v>
      </c>
      <c r="M396" s="480">
        <v>73</v>
      </c>
      <c r="N396" s="216">
        <v>1.4072777777777778</v>
      </c>
      <c r="O396" s="552">
        <v>74</v>
      </c>
      <c r="P396" s="481">
        <v>60</v>
      </c>
      <c r="Q396" s="480">
        <v>0</v>
      </c>
      <c r="R396" s="201">
        <v>74</v>
      </c>
      <c r="S396" s="216">
        <v>1.4265555555555556</v>
      </c>
      <c r="T396" s="552">
        <v>74</v>
      </c>
      <c r="U396" s="481">
        <v>35</v>
      </c>
      <c r="V396" s="480">
        <v>25</v>
      </c>
      <c r="W396" s="210">
        <v>99</v>
      </c>
      <c r="X396" s="216">
        <v>1.9085</v>
      </c>
      <c r="Y396" s="497">
        <v>25</v>
      </c>
    </row>
    <row r="397" spans="2:25" ht="23.25">
      <c r="B397" s="741"/>
      <c r="C397" s="495" t="s">
        <v>44</v>
      </c>
      <c r="D397" s="166">
        <v>25</v>
      </c>
      <c r="E397" s="552">
        <v>58</v>
      </c>
      <c r="F397" s="480">
        <v>6</v>
      </c>
      <c r="G397" s="480">
        <v>17</v>
      </c>
      <c r="H397" s="524">
        <v>50</v>
      </c>
      <c r="I397" s="216">
        <v>0.9638888888888889</v>
      </c>
      <c r="J397" s="552">
        <v>58</v>
      </c>
      <c r="K397" s="481">
        <v>37</v>
      </c>
      <c r="L397" s="480">
        <v>9</v>
      </c>
      <c r="M397" s="480">
        <v>50</v>
      </c>
      <c r="N397" s="216">
        <v>0.9638888888888889</v>
      </c>
      <c r="O397" s="552">
        <v>58</v>
      </c>
      <c r="P397" s="481">
        <v>12</v>
      </c>
      <c r="Q397" s="480">
        <v>0</v>
      </c>
      <c r="R397" s="201">
        <v>49</v>
      </c>
      <c r="S397" s="216">
        <v>0.9446111111111112</v>
      </c>
      <c r="T397" s="552">
        <v>58</v>
      </c>
      <c r="U397" s="481">
        <v>14</v>
      </c>
      <c r="V397" s="480">
        <v>25</v>
      </c>
      <c r="W397" s="210">
        <v>83</v>
      </c>
      <c r="X397" s="216">
        <v>1.6000555555555556</v>
      </c>
      <c r="Y397" s="497">
        <v>25</v>
      </c>
    </row>
    <row r="398" spans="2:25" ht="23.25">
      <c r="B398" s="741"/>
      <c r="C398" s="495" t="s">
        <v>45</v>
      </c>
      <c r="D398" s="166">
        <v>29</v>
      </c>
      <c r="E398" s="552">
        <v>55</v>
      </c>
      <c r="F398" s="480">
        <v>45</v>
      </c>
      <c r="G398" s="480">
        <v>24</v>
      </c>
      <c r="H398" s="524">
        <v>50</v>
      </c>
      <c r="I398" s="216">
        <v>0.9638888888888889</v>
      </c>
      <c r="J398" s="552">
        <v>55</v>
      </c>
      <c r="K398" s="481">
        <v>23</v>
      </c>
      <c r="L398" s="480">
        <v>19</v>
      </c>
      <c r="M398" s="480">
        <v>50</v>
      </c>
      <c r="N398" s="216">
        <v>0.9638888888888889</v>
      </c>
      <c r="O398" s="552">
        <v>55</v>
      </c>
      <c r="P398" s="481">
        <v>13</v>
      </c>
      <c r="Q398" s="480">
        <v>0</v>
      </c>
      <c r="R398" s="201">
        <v>36</v>
      </c>
      <c r="S398" s="216">
        <v>0.6940000000000001</v>
      </c>
      <c r="T398" s="552">
        <v>55</v>
      </c>
      <c r="U398" s="481">
        <v>25</v>
      </c>
      <c r="V398" s="480">
        <v>25</v>
      </c>
      <c r="W398" s="210">
        <v>80</v>
      </c>
      <c r="X398" s="216">
        <v>1.5422222222222224</v>
      </c>
      <c r="Y398" s="497">
        <v>25</v>
      </c>
    </row>
    <row r="399" spans="2:25" ht="23.25">
      <c r="B399" s="741"/>
      <c r="C399" s="495" t="s">
        <v>46</v>
      </c>
      <c r="D399" s="166">
        <v>25</v>
      </c>
      <c r="E399" s="552">
        <v>50</v>
      </c>
      <c r="F399" s="480">
        <v>35</v>
      </c>
      <c r="G399" s="480">
        <v>25</v>
      </c>
      <c r="H399" s="524">
        <v>50</v>
      </c>
      <c r="I399" s="216">
        <v>0.9638888888888889</v>
      </c>
      <c r="J399" s="552">
        <v>50</v>
      </c>
      <c r="K399" s="481">
        <v>20</v>
      </c>
      <c r="L399" s="480">
        <v>25</v>
      </c>
      <c r="M399" s="480">
        <v>50</v>
      </c>
      <c r="N399" s="216">
        <v>0.9638888888888889</v>
      </c>
      <c r="O399" s="552">
        <v>50</v>
      </c>
      <c r="P399" s="481">
        <v>31</v>
      </c>
      <c r="Q399" s="480">
        <v>0</v>
      </c>
      <c r="R399" s="201">
        <v>25</v>
      </c>
      <c r="S399" s="216">
        <v>0.48194444444444445</v>
      </c>
      <c r="T399" s="552">
        <v>50</v>
      </c>
      <c r="U399" s="481">
        <v>27</v>
      </c>
      <c r="V399" s="480">
        <v>25</v>
      </c>
      <c r="W399" s="210">
        <v>75</v>
      </c>
      <c r="X399" s="216">
        <v>1.4458333333333335</v>
      </c>
      <c r="Y399" s="497">
        <v>25</v>
      </c>
    </row>
    <row r="400" spans="2:25" ht="23.25">
      <c r="B400" s="741"/>
      <c r="C400" s="495" t="s">
        <v>47</v>
      </c>
      <c r="D400" s="166">
        <v>25</v>
      </c>
      <c r="E400" s="552">
        <v>69</v>
      </c>
      <c r="F400" s="480">
        <v>43</v>
      </c>
      <c r="G400" s="480">
        <v>6</v>
      </c>
      <c r="H400" s="524">
        <v>50</v>
      </c>
      <c r="I400" s="216">
        <v>0.8963888888888889</v>
      </c>
      <c r="J400" s="552">
        <v>69</v>
      </c>
      <c r="K400" s="481">
        <v>57</v>
      </c>
      <c r="L400" s="480">
        <v>0</v>
      </c>
      <c r="M400" s="480">
        <v>63</v>
      </c>
      <c r="N400" s="216">
        <v>1.12945</v>
      </c>
      <c r="O400" s="552">
        <v>69</v>
      </c>
      <c r="P400" s="481">
        <v>19</v>
      </c>
      <c r="Q400" s="480">
        <v>0</v>
      </c>
      <c r="R400" s="201">
        <v>69</v>
      </c>
      <c r="S400" s="216">
        <v>1.2370166666666667</v>
      </c>
      <c r="T400" s="552">
        <v>69</v>
      </c>
      <c r="U400" s="481">
        <v>22</v>
      </c>
      <c r="V400" s="480">
        <v>25</v>
      </c>
      <c r="W400" s="210">
        <v>94</v>
      </c>
      <c r="X400" s="216">
        <v>1.6852111111111112</v>
      </c>
      <c r="Y400" s="497">
        <v>25</v>
      </c>
    </row>
    <row r="401" spans="2:25" ht="23.25">
      <c r="B401" s="741"/>
      <c r="C401" s="495" t="s">
        <v>48</v>
      </c>
      <c r="D401" s="166">
        <v>25</v>
      </c>
      <c r="E401" s="552">
        <v>169</v>
      </c>
      <c r="F401" s="480">
        <v>127</v>
      </c>
      <c r="G401" s="480">
        <v>0</v>
      </c>
      <c r="H401" s="524">
        <v>144</v>
      </c>
      <c r="I401" s="216">
        <v>2.5816</v>
      </c>
      <c r="J401" s="552">
        <v>169</v>
      </c>
      <c r="K401" s="481">
        <v>129</v>
      </c>
      <c r="L401" s="480">
        <v>0</v>
      </c>
      <c r="M401" s="480">
        <v>169</v>
      </c>
      <c r="N401" s="216">
        <v>3.0297944444444447</v>
      </c>
      <c r="O401" s="552">
        <v>169</v>
      </c>
      <c r="P401" s="481">
        <v>72</v>
      </c>
      <c r="Q401" s="480">
        <v>0</v>
      </c>
      <c r="R401" s="201">
        <v>169</v>
      </c>
      <c r="S401" s="216">
        <v>3.0297944444444447</v>
      </c>
      <c r="T401" s="552">
        <v>169</v>
      </c>
      <c r="U401" s="481">
        <v>139</v>
      </c>
      <c r="V401" s="480">
        <v>25</v>
      </c>
      <c r="W401" s="210">
        <v>194</v>
      </c>
      <c r="X401" s="216">
        <v>3.477988888888889</v>
      </c>
      <c r="Y401" s="497">
        <v>25</v>
      </c>
    </row>
    <row r="402" spans="2:25" ht="23.25">
      <c r="B402" s="741"/>
      <c r="C402" s="495" t="s">
        <v>49</v>
      </c>
      <c r="D402" s="166">
        <v>11</v>
      </c>
      <c r="E402" s="552">
        <v>34</v>
      </c>
      <c r="F402" s="480">
        <v>7</v>
      </c>
      <c r="G402" s="480">
        <v>27</v>
      </c>
      <c r="H402" s="524">
        <v>50</v>
      </c>
      <c r="I402" s="216">
        <v>1.592948717948718</v>
      </c>
      <c r="J402" s="552">
        <v>34</v>
      </c>
      <c r="K402" s="481">
        <v>18</v>
      </c>
      <c r="L402" s="480">
        <v>43</v>
      </c>
      <c r="M402" s="480">
        <v>50</v>
      </c>
      <c r="N402" s="216">
        <v>1.592948717948718</v>
      </c>
      <c r="O402" s="552">
        <v>34</v>
      </c>
      <c r="P402" s="481">
        <v>16</v>
      </c>
      <c r="Q402" s="480">
        <v>9</v>
      </c>
      <c r="R402" s="201">
        <v>0</v>
      </c>
      <c r="S402" s="216">
        <v>0</v>
      </c>
      <c r="T402" s="552">
        <v>34</v>
      </c>
      <c r="U402" s="481">
        <v>19</v>
      </c>
      <c r="V402" s="480">
        <v>25</v>
      </c>
      <c r="W402" s="210">
        <v>50</v>
      </c>
      <c r="X402" s="216">
        <v>1.592948717948718</v>
      </c>
      <c r="Y402" s="497">
        <v>25</v>
      </c>
    </row>
    <row r="403" spans="2:25" ht="23.25">
      <c r="B403" s="741"/>
      <c r="C403" s="495" t="s">
        <v>50</v>
      </c>
      <c r="D403" s="166">
        <v>25</v>
      </c>
      <c r="E403" s="552">
        <v>250</v>
      </c>
      <c r="F403" s="480">
        <v>164</v>
      </c>
      <c r="G403" s="480">
        <v>0</v>
      </c>
      <c r="H403" s="524">
        <v>225</v>
      </c>
      <c r="I403" s="216">
        <v>4.3375</v>
      </c>
      <c r="J403" s="552">
        <v>250</v>
      </c>
      <c r="K403" s="481">
        <v>87</v>
      </c>
      <c r="L403" s="480">
        <v>0</v>
      </c>
      <c r="M403" s="480">
        <v>250</v>
      </c>
      <c r="N403" s="216">
        <v>4.819444444444445</v>
      </c>
      <c r="O403" s="552">
        <v>250</v>
      </c>
      <c r="P403" s="481">
        <v>103</v>
      </c>
      <c r="Q403" s="480">
        <v>0</v>
      </c>
      <c r="R403" s="201">
        <v>250</v>
      </c>
      <c r="S403" s="216">
        <v>4.819444444444445</v>
      </c>
      <c r="T403" s="552">
        <v>250</v>
      </c>
      <c r="U403" s="481">
        <v>227</v>
      </c>
      <c r="V403" s="480">
        <v>25</v>
      </c>
      <c r="W403" s="210">
        <v>275</v>
      </c>
      <c r="X403" s="216">
        <v>5.301388888888889</v>
      </c>
      <c r="Y403" s="497">
        <v>25</v>
      </c>
    </row>
    <row r="404" spans="2:25" ht="23.25">
      <c r="B404" s="741"/>
      <c r="C404" s="495" t="s">
        <v>51</v>
      </c>
      <c r="D404" s="166">
        <v>25</v>
      </c>
      <c r="E404" s="552">
        <v>11</v>
      </c>
      <c r="F404" s="480">
        <v>6</v>
      </c>
      <c r="G404" s="480">
        <v>14</v>
      </c>
      <c r="H404" s="524">
        <v>0</v>
      </c>
      <c r="I404" s="216">
        <v>0</v>
      </c>
      <c r="J404" s="552">
        <v>11</v>
      </c>
      <c r="K404" s="481">
        <v>4</v>
      </c>
      <c r="L404" s="480">
        <v>3</v>
      </c>
      <c r="M404" s="480">
        <v>0</v>
      </c>
      <c r="N404" s="216">
        <v>0</v>
      </c>
      <c r="O404" s="552">
        <v>11</v>
      </c>
      <c r="P404" s="481">
        <v>8</v>
      </c>
      <c r="Q404" s="480">
        <v>0</v>
      </c>
      <c r="R404" s="201">
        <v>8</v>
      </c>
      <c r="S404" s="216">
        <v>0.14342222222222223</v>
      </c>
      <c r="T404" s="552">
        <v>11</v>
      </c>
      <c r="U404" s="481">
        <v>10</v>
      </c>
      <c r="V404" s="480">
        <v>25</v>
      </c>
      <c r="W404" s="210">
        <v>36</v>
      </c>
      <c r="X404" s="216">
        <v>0.6454</v>
      </c>
      <c r="Y404" s="497">
        <v>25</v>
      </c>
    </row>
    <row r="405" spans="2:25" ht="23.25">
      <c r="B405" s="741"/>
      <c r="C405" s="495" t="s">
        <v>52</v>
      </c>
      <c r="D405" s="166">
        <v>25</v>
      </c>
      <c r="E405" s="552">
        <v>32</v>
      </c>
      <c r="F405" s="480">
        <v>15</v>
      </c>
      <c r="G405" s="480">
        <v>43</v>
      </c>
      <c r="H405" s="524">
        <v>50</v>
      </c>
      <c r="I405" s="216">
        <v>0.9638888888888889</v>
      </c>
      <c r="J405" s="552">
        <v>32</v>
      </c>
      <c r="K405" s="481">
        <v>8</v>
      </c>
      <c r="L405" s="480">
        <v>11</v>
      </c>
      <c r="M405" s="480">
        <v>0</v>
      </c>
      <c r="N405" s="216">
        <v>0</v>
      </c>
      <c r="O405" s="552">
        <v>32</v>
      </c>
      <c r="P405" s="481">
        <v>23</v>
      </c>
      <c r="Q405" s="480">
        <v>0</v>
      </c>
      <c r="R405" s="201">
        <v>21</v>
      </c>
      <c r="S405" s="216">
        <v>0.4048333333333334</v>
      </c>
      <c r="T405" s="552">
        <v>32</v>
      </c>
      <c r="U405" s="481">
        <v>25</v>
      </c>
      <c r="V405" s="480">
        <v>25</v>
      </c>
      <c r="W405" s="210">
        <v>57</v>
      </c>
      <c r="X405" s="216">
        <v>1.0988333333333333</v>
      </c>
      <c r="Y405" s="497">
        <v>25</v>
      </c>
    </row>
    <row r="406" spans="2:25" ht="23.25">
      <c r="B406" s="741"/>
      <c r="C406" s="495" t="s">
        <v>54</v>
      </c>
      <c r="D406" s="166">
        <v>25</v>
      </c>
      <c r="E406" s="552">
        <v>35</v>
      </c>
      <c r="F406" s="480">
        <v>4</v>
      </c>
      <c r="G406" s="480">
        <v>40</v>
      </c>
      <c r="H406" s="524">
        <v>50</v>
      </c>
      <c r="I406" s="216">
        <v>0.8963888888888889</v>
      </c>
      <c r="J406" s="552">
        <v>35</v>
      </c>
      <c r="K406" s="481">
        <v>17</v>
      </c>
      <c r="L406" s="480">
        <v>5</v>
      </c>
      <c r="M406" s="480">
        <v>0</v>
      </c>
      <c r="N406" s="216">
        <v>0</v>
      </c>
      <c r="O406" s="552">
        <v>35</v>
      </c>
      <c r="P406" s="481">
        <v>21</v>
      </c>
      <c r="Q406" s="480">
        <v>0</v>
      </c>
      <c r="R406" s="201">
        <v>30</v>
      </c>
      <c r="S406" s="216">
        <v>0.5378333333333334</v>
      </c>
      <c r="T406" s="552">
        <v>35</v>
      </c>
      <c r="U406" s="481">
        <v>15</v>
      </c>
      <c r="V406" s="480">
        <v>25</v>
      </c>
      <c r="W406" s="210">
        <v>60</v>
      </c>
      <c r="X406" s="216">
        <v>1.0756666666666668</v>
      </c>
      <c r="Y406" s="497">
        <v>25</v>
      </c>
    </row>
    <row r="407" spans="2:25" ht="23.25">
      <c r="B407" s="741"/>
      <c r="C407" s="495" t="s">
        <v>55</v>
      </c>
      <c r="D407" s="166">
        <v>25</v>
      </c>
      <c r="E407" s="552">
        <v>49</v>
      </c>
      <c r="F407" s="480">
        <v>20</v>
      </c>
      <c r="G407" s="480">
        <v>26</v>
      </c>
      <c r="H407" s="524">
        <v>50</v>
      </c>
      <c r="I407" s="216">
        <v>0.8963888888888889</v>
      </c>
      <c r="J407" s="552">
        <v>49</v>
      </c>
      <c r="K407" s="481">
        <v>17</v>
      </c>
      <c r="L407" s="480">
        <v>27</v>
      </c>
      <c r="M407" s="480">
        <v>50</v>
      </c>
      <c r="N407" s="216">
        <v>0.8963888888888889</v>
      </c>
      <c r="O407" s="552">
        <v>49</v>
      </c>
      <c r="P407" s="481">
        <v>20</v>
      </c>
      <c r="Q407" s="480">
        <v>0</v>
      </c>
      <c r="R407" s="201">
        <v>22</v>
      </c>
      <c r="S407" s="216">
        <v>0.39441111111111116</v>
      </c>
      <c r="T407" s="552">
        <v>49</v>
      </c>
      <c r="U407" s="481">
        <v>46</v>
      </c>
      <c r="V407" s="480">
        <v>25</v>
      </c>
      <c r="W407" s="210">
        <v>74</v>
      </c>
      <c r="X407" s="216">
        <v>1.3266555555555557</v>
      </c>
      <c r="Y407" s="497">
        <v>25</v>
      </c>
    </row>
    <row r="408" spans="2:25" ht="23.25">
      <c r="B408" s="741"/>
      <c r="C408" s="495" t="s">
        <v>56</v>
      </c>
      <c r="D408" s="166">
        <v>25</v>
      </c>
      <c r="E408" s="552">
        <v>24</v>
      </c>
      <c r="F408" s="480">
        <v>11</v>
      </c>
      <c r="G408" s="480">
        <v>1</v>
      </c>
      <c r="H408" s="524">
        <v>0</v>
      </c>
      <c r="I408" s="216">
        <v>0</v>
      </c>
      <c r="J408" s="552">
        <v>24</v>
      </c>
      <c r="K408" s="481">
        <v>18</v>
      </c>
      <c r="L408" s="480">
        <v>27</v>
      </c>
      <c r="M408" s="480">
        <v>50</v>
      </c>
      <c r="N408" s="216">
        <v>0.8963888888888889</v>
      </c>
      <c r="O408" s="552">
        <v>24</v>
      </c>
      <c r="P408" s="481">
        <v>15</v>
      </c>
      <c r="Q408" s="480">
        <v>3</v>
      </c>
      <c r="R408" s="201">
        <v>0</v>
      </c>
      <c r="S408" s="216">
        <v>0</v>
      </c>
      <c r="T408" s="552">
        <v>24</v>
      </c>
      <c r="U408" s="481">
        <v>6</v>
      </c>
      <c r="V408" s="480">
        <v>25</v>
      </c>
      <c r="W408" s="210">
        <v>46</v>
      </c>
      <c r="X408" s="216">
        <v>0.8246777777777778</v>
      </c>
      <c r="Y408" s="497">
        <v>25</v>
      </c>
    </row>
    <row r="409" spans="2:25" ht="23.25">
      <c r="B409" s="741"/>
      <c r="C409" s="495" t="s">
        <v>57</v>
      </c>
      <c r="D409" s="166">
        <v>25</v>
      </c>
      <c r="E409" s="552">
        <v>18</v>
      </c>
      <c r="F409" s="480">
        <v>6</v>
      </c>
      <c r="G409" s="480">
        <v>7</v>
      </c>
      <c r="H409" s="524">
        <v>0</v>
      </c>
      <c r="I409" s="216">
        <v>0</v>
      </c>
      <c r="J409" s="552">
        <v>18</v>
      </c>
      <c r="K409" s="481">
        <v>11</v>
      </c>
      <c r="L409" s="480">
        <v>39</v>
      </c>
      <c r="M409" s="480">
        <v>50</v>
      </c>
      <c r="N409" s="216">
        <v>0.8963888888888889</v>
      </c>
      <c r="O409" s="552">
        <v>18</v>
      </c>
      <c r="P409" s="481">
        <v>15</v>
      </c>
      <c r="Q409" s="480">
        <v>21</v>
      </c>
      <c r="R409" s="201">
        <v>0</v>
      </c>
      <c r="S409" s="216">
        <v>0</v>
      </c>
      <c r="T409" s="552">
        <v>18</v>
      </c>
      <c r="U409" s="481">
        <v>10</v>
      </c>
      <c r="V409" s="480">
        <v>3</v>
      </c>
      <c r="W409" s="210">
        <v>0</v>
      </c>
      <c r="X409" s="216">
        <v>0</v>
      </c>
      <c r="Y409" s="497">
        <v>3</v>
      </c>
    </row>
    <row r="410" spans="2:25" ht="23.25">
      <c r="B410" s="741"/>
      <c r="C410" s="495" t="s">
        <v>58</v>
      </c>
      <c r="D410" s="166">
        <v>29</v>
      </c>
      <c r="E410" s="552">
        <v>3</v>
      </c>
      <c r="F410" s="480">
        <v>2</v>
      </c>
      <c r="G410" s="480">
        <v>26</v>
      </c>
      <c r="H410" s="524">
        <v>0</v>
      </c>
      <c r="I410" s="216">
        <v>0</v>
      </c>
      <c r="J410" s="552">
        <v>3</v>
      </c>
      <c r="K410" s="481">
        <v>2</v>
      </c>
      <c r="L410" s="480">
        <v>23</v>
      </c>
      <c r="M410" s="480">
        <v>0</v>
      </c>
      <c r="N410" s="216">
        <v>0</v>
      </c>
      <c r="O410" s="552">
        <v>3</v>
      </c>
      <c r="P410" s="481">
        <v>3</v>
      </c>
      <c r="Q410" s="480">
        <v>20</v>
      </c>
      <c r="R410" s="201">
        <v>0</v>
      </c>
      <c r="S410" s="216">
        <v>0</v>
      </c>
      <c r="T410" s="552">
        <v>3</v>
      </c>
      <c r="U410" s="481">
        <v>2</v>
      </c>
      <c r="V410" s="480">
        <v>17</v>
      </c>
      <c r="W410" s="210">
        <v>0</v>
      </c>
      <c r="X410" s="216">
        <v>0</v>
      </c>
      <c r="Y410" s="497">
        <v>17</v>
      </c>
    </row>
    <row r="411" spans="2:25" ht="23.25">
      <c r="B411" s="741"/>
      <c r="C411" s="495" t="s">
        <v>59</v>
      </c>
      <c r="D411" s="166">
        <v>0</v>
      </c>
      <c r="E411" s="552">
        <v>1</v>
      </c>
      <c r="F411" s="480">
        <v>0</v>
      </c>
      <c r="G411" s="480">
        <v>49</v>
      </c>
      <c r="H411" s="524">
        <v>50</v>
      </c>
      <c r="I411" s="216">
        <v>0.9638888888888889</v>
      </c>
      <c r="J411" s="552">
        <v>1</v>
      </c>
      <c r="K411" s="481">
        <v>1</v>
      </c>
      <c r="L411" s="480">
        <v>48</v>
      </c>
      <c r="M411" s="480">
        <v>0</v>
      </c>
      <c r="N411" s="216">
        <v>0</v>
      </c>
      <c r="O411" s="552">
        <v>1</v>
      </c>
      <c r="P411" s="481">
        <v>1</v>
      </c>
      <c r="Q411" s="480">
        <v>47</v>
      </c>
      <c r="R411" s="201">
        <v>0</v>
      </c>
      <c r="S411" s="216">
        <v>0</v>
      </c>
      <c r="T411" s="552">
        <v>1</v>
      </c>
      <c r="U411" s="481">
        <v>1</v>
      </c>
      <c r="V411" s="480">
        <v>46</v>
      </c>
      <c r="W411" s="210">
        <v>0</v>
      </c>
      <c r="X411" s="216">
        <v>0</v>
      </c>
      <c r="Y411" s="497">
        <v>46</v>
      </c>
    </row>
    <row r="412" spans="2:25" ht="23.25">
      <c r="B412" s="741"/>
      <c r="C412" s="495" t="s">
        <v>60</v>
      </c>
      <c r="D412" s="166">
        <v>8</v>
      </c>
      <c r="E412" s="552">
        <v>0</v>
      </c>
      <c r="F412" s="480">
        <v>0</v>
      </c>
      <c r="G412" s="480">
        <v>8</v>
      </c>
      <c r="H412" s="524">
        <v>0</v>
      </c>
      <c r="I412" s="216">
        <v>0</v>
      </c>
      <c r="J412" s="552">
        <v>0</v>
      </c>
      <c r="K412" s="481">
        <v>0</v>
      </c>
      <c r="L412" s="480">
        <v>8</v>
      </c>
      <c r="M412" s="480">
        <v>0</v>
      </c>
      <c r="N412" s="216">
        <v>0</v>
      </c>
      <c r="O412" s="552">
        <v>0</v>
      </c>
      <c r="P412" s="481">
        <v>0</v>
      </c>
      <c r="Q412" s="480">
        <v>8</v>
      </c>
      <c r="R412" s="201">
        <v>0</v>
      </c>
      <c r="S412" s="216">
        <v>0</v>
      </c>
      <c r="T412" s="552">
        <v>0</v>
      </c>
      <c r="U412" s="481">
        <v>0</v>
      </c>
      <c r="V412" s="480">
        <v>8</v>
      </c>
      <c r="W412" s="201">
        <v>0</v>
      </c>
      <c r="X412" s="216">
        <v>0</v>
      </c>
      <c r="Y412" s="497">
        <v>8</v>
      </c>
    </row>
    <row r="413" spans="2:25" ht="23.25">
      <c r="B413" s="741"/>
      <c r="C413" s="495" t="s">
        <v>61</v>
      </c>
      <c r="D413" s="166">
        <v>0</v>
      </c>
      <c r="E413" s="552">
        <v>0</v>
      </c>
      <c r="F413" s="480">
        <v>0</v>
      </c>
      <c r="G413" s="480">
        <v>0</v>
      </c>
      <c r="H413" s="524">
        <v>0</v>
      </c>
      <c r="I413" s="216">
        <v>0</v>
      </c>
      <c r="J413" s="552">
        <v>0</v>
      </c>
      <c r="K413" s="481">
        <v>0</v>
      </c>
      <c r="L413" s="480">
        <v>0</v>
      </c>
      <c r="M413" s="480">
        <v>0</v>
      </c>
      <c r="N413" s="216">
        <v>0</v>
      </c>
      <c r="O413" s="552">
        <v>0</v>
      </c>
      <c r="P413" s="481">
        <v>0</v>
      </c>
      <c r="Q413" s="480">
        <v>0</v>
      </c>
      <c r="R413" s="201">
        <v>0</v>
      </c>
      <c r="S413" s="216">
        <v>0</v>
      </c>
      <c r="T413" s="552">
        <v>0</v>
      </c>
      <c r="U413" s="481">
        <v>0</v>
      </c>
      <c r="V413" s="480">
        <v>0</v>
      </c>
      <c r="W413" s="201">
        <v>0</v>
      </c>
      <c r="X413" s="216">
        <v>0</v>
      </c>
      <c r="Y413" s="497">
        <v>0</v>
      </c>
    </row>
    <row r="414" spans="2:25" ht="24" thickBot="1">
      <c r="B414" s="742"/>
      <c r="C414" s="498" t="s">
        <v>62</v>
      </c>
      <c r="D414" s="177">
        <v>0</v>
      </c>
      <c r="E414" s="554">
        <v>0</v>
      </c>
      <c r="F414" s="487">
        <v>0</v>
      </c>
      <c r="G414" s="487">
        <v>0</v>
      </c>
      <c r="H414" s="538">
        <v>0</v>
      </c>
      <c r="I414" s="220">
        <v>0</v>
      </c>
      <c r="J414" s="554">
        <v>0</v>
      </c>
      <c r="K414" s="488">
        <v>0</v>
      </c>
      <c r="L414" s="487">
        <v>0</v>
      </c>
      <c r="M414" s="487">
        <v>0</v>
      </c>
      <c r="N414" s="220">
        <v>0</v>
      </c>
      <c r="O414" s="554">
        <v>0</v>
      </c>
      <c r="P414" s="488">
        <v>0</v>
      </c>
      <c r="Q414" s="487">
        <v>0</v>
      </c>
      <c r="R414" s="207">
        <v>0</v>
      </c>
      <c r="S414" s="220">
        <v>0</v>
      </c>
      <c r="T414" s="554">
        <v>0</v>
      </c>
      <c r="U414" s="488">
        <v>0</v>
      </c>
      <c r="V414" s="487">
        <v>0</v>
      </c>
      <c r="W414" s="207">
        <v>0</v>
      </c>
      <c r="X414" s="220">
        <v>0</v>
      </c>
      <c r="Y414" s="502">
        <v>0</v>
      </c>
    </row>
    <row r="415" spans="5:21" ht="16.5" thickBot="1" thickTop="1">
      <c r="E415" s="223"/>
      <c r="F415" s="223"/>
      <c r="J415" s="223"/>
      <c r="K415" s="223"/>
      <c r="O415" s="223"/>
      <c r="P415" s="223"/>
      <c r="T415" s="223"/>
      <c r="U415" s="223"/>
    </row>
    <row r="416" spans="3:25" ht="18.75" customHeight="1" thickBot="1" thickTop="1">
      <c r="C416" s="743" t="s">
        <v>174</v>
      </c>
      <c r="D416" s="743"/>
      <c r="E416" s="744">
        <f>SUM(I369:I414)</f>
        <v>479.75618803418814</v>
      </c>
      <c r="F416" s="744"/>
      <c r="G416" s="744"/>
      <c r="H416" s="744"/>
      <c r="I416" s="744"/>
      <c r="J416" s="744">
        <f>SUM(N369:N414)</f>
        <v>479.877274786325</v>
      </c>
      <c r="K416" s="744"/>
      <c r="L416" s="744"/>
      <c r="M416" s="744"/>
      <c r="N416" s="744"/>
      <c r="O416" s="744">
        <f>SUM(S369:S414)</f>
        <v>465.7926192307692</v>
      </c>
      <c r="P416" s="744"/>
      <c r="Q416" s="744"/>
      <c r="R416" s="744"/>
      <c r="S416" s="744"/>
      <c r="T416" s="744">
        <f>SUM(X369:X414)</f>
        <v>636.7235897435899</v>
      </c>
      <c r="U416" s="744"/>
      <c r="V416" s="744"/>
      <c r="W416" s="744"/>
      <c r="X416" s="744"/>
      <c r="Y416" s="746">
        <f>SUM(E416:X417)</f>
        <v>2062.149671794872</v>
      </c>
    </row>
    <row r="417" spans="3:25" ht="18.75" customHeight="1" thickBot="1" thickTop="1">
      <c r="C417" s="743"/>
      <c r="D417" s="743"/>
      <c r="E417" s="744"/>
      <c r="F417" s="744"/>
      <c r="G417" s="744"/>
      <c r="H417" s="744"/>
      <c r="I417" s="744"/>
      <c r="J417" s="744"/>
      <c r="K417" s="744"/>
      <c r="L417" s="744"/>
      <c r="M417" s="744"/>
      <c r="N417" s="744"/>
      <c r="O417" s="744"/>
      <c r="P417" s="744"/>
      <c r="Q417" s="744"/>
      <c r="R417" s="744"/>
      <c r="S417" s="744"/>
      <c r="T417" s="744"/>
      <c r="U417" s="744"/>
      <c r="V417" s="744"/>
      <c r="W417" s="744"/>
      <c r="X417" s="744"/>
      <c r="Y417" s="746"/>
    </row>
    <row r="418" spans="3:25" ht="30" customHeight="1" thickBot="1" thickTop="1">
      <c r="C418" s="745" t="s">
        <v>359</v>
      </c>
      <c r="D418" s="745"/>
      <c r="E418" s="746">
        <v>480</v>
      </c>
      <c r="F418" s="746"/>
      <c r="G418" s="746"/>
      <c r="H418" s="746"/>
      <c r="I418" s="746"/>
      <c r="J418" s="746">
        <v>480</v>
      </c>
      <c r="K418" s="746"/>
      <c r="L418" s="746"/>
      <c r="M418" s="746"/>
      <c r="N418" s="746"/>
      <c r="O418" s="746">
        <v>480</v>
      </c>
      <c r="P418" s="746"/>
      <c r="Q418" s="746"/>
      <c r="R418" s="746"/>
      <c r="S418" s="746"/>
      <c r="T418" s="746">
        <v>480</v>
      </c>
      <c r="U418" s="746"/>
      <c r="V418" s="746"/>
      <c r="W418" s="746"/>
      <c r="X418" s="746"/>
      <c r="Y418" s="746">
        <f>SUM(E418:X419)</f>
        <v>1920</v>
      </c>
    </row>
    <row r="419" spans="3:25" ht="30" customHeight="1" thickBot="1" thickTop="1">
      <c r="C419" s="745"/>
      <c r="D419" s="745"/>
      <c r="E419" s="746"/>
      <c r="F419" s="746"/>
      <c r="G419" s="746"/>
      <c r="H419" s="746"/>
      <c r="I419" s="746"/>
      <c r="J419" s="746"/>
      <c r="K419" s="746"/>
      <c r="L419" s="746"/>
      <c r="M419" s="746"/>
      <c r="N419" s="746"/>
      <c r="O419" s="746"/>
      <c r="P419" s="746"/>
      <c r="Q419" s="746"/>
      <c r="R419" s="746"/>
      <c r="S419" s="746"/>
      <c r="T419" s="746"/>
      <c r="U419" s="746"/>
      <c r="V419" s="746"/>
      <c r="W419" s="746"/>
      <c r="X419" s="746"/>
      <c r="Y419" s="746"/>
    </row>
    <row r="420" spans="3:25" ht="30" customHeight="1" thickTop="1">
      <c r="C420" s="557"/>
      <c r="D420" s="557"/>
      <c r="E420" s="558"/>
      <c r="F420" s="558"/>
      <c r="G420" s="558"/>
      <c r="H420" s="558"/>
      <c r="I420" s="558"/>
      <c r="J420" s="558"/>
      <c r="K420" s="558"/>
      <c r="L420" s="558"/>
      <c r="M420" s="558"/>
      <c r="N420" s="558"/>
      <c r="O420" s="558"/>
      <c r="P420" s="558"/>
      <c r="Q420" s="558"/>
      <c r="R420" s="558"/>
      <c r="S420" s="558"/>
      <c r="T420" s="558"/>
      <c r="U420" s="558"/>
      <c r="V420" s="558"/>
      <c r="W420" s="558"/>
      <c r="X420" s="558"/>
      <c r="Y420" s="558"/>
    </row>
    <row r="421" spans="3:25" ht="30" customHeight="1">
      <c r="C421" s="557"/>
      <c r="D421" s="557"/>
      <c r="E421" s="558"/>
      <c r="F421" s="558"/>
      <c r="G421" s="558"/>
      <c r="H421" s="558"/>
      <c r="I421" s="558"/>
      <c r="J421" s="558"/>
      <c r="K421" s="558"/>
      <c r="L421" s="558"/>
      <c r="M421" s="558"/>
      <c r="N421" s="558"/>
      <c r="O421" s="558"/>
      <c r="P421" s="558"/>
      <c r="Q421" s="558"/>
      <c r="R421" s="558"/>
      <c r="S421" s="558"/>
      <c r="T421" s="558"/>
      <c r="U421" s="558"/>
      <c r="V421" s="558"/>
      <c r="W421" s="558"/>
      <c r="X421" s="558"/>
      <c r="Y421" s="558"/>
    </row>
    <row r="424" spans="2:24" ht="23.25">
      <c r="B424" s="737" t="s">
        <v>363</v>
      </c>
      <c r="C424" s="737"/>
      <c r="D424" s="737"/>
      <c r="E424" s="737"/>
      <c r="F424" s="737"/>
      <c r="G424" s="737"/>
      <c r="H424" s="737"/>
      <c r="I424" s="737"/>
      <c r="J424" s="737"/>
      <c r="K424" s="737"/>
      <c r="L424" s="737"/>
      <c r="M424" s="737"/>
      <c r="N424" s="737"/>
      <c r="O424" s="737"/>
      <c r="P424" s="737"/>
      <c r="Q424" s="737"/>
      <c r="R424" s="737"/>
      <c r="S424" s="737"/>
      <c r="T424" s="737"/>
      <c r="U424" s="737"/>
      <c r="V424" s="737"/>
      <c r="W424" s="737"/>
      <c r="X424" s="737"/>
    </row>
    <row r="425" ht="15.75" thickBot="1"/>
    <row r="426" spans="3:24" ht="24.75" thickBot="1" thickTop="1">
      <c r="C426" s="461" t="s">
        <v>161</v>
      </c>
      <c r="D426" s="738" t="s">
        <v>147</v>
      </c>
      <c r="E426" s="739"/>
      <c r="F426" s="462"/>
      <c r="G426" s="463"/>
      <c r="H426" s="463"/>
      <c r="I426" s="463"/>
      <c r="J426" s="463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</row>
    <row r="427" spans="2:24" ht="26.25" customHeight="1" thickBot="1" thickTop="1">
      <c r="B427" s="195"/>
      <c r="C427" s="159"/>
      <c r="D427" s="160"/>
      <c r="E427" s="160"/>
      <c r="F427" s="160"/>
      <c r="G427" s="160"/>
      <c r="H427" s="160"/>
      <c r="I427" s="160"/>
      <c r="J427" s="160"/>
      <c r="K427" s="196"/>
      <c r="L427" s="183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</row>
    <row r="428" spans="2:25" ht="24.75" thickBot="1" thickTop="1">
      <c r="B428" s="464"/>
      <c r="C428" s="465"/>
      <c r="D428" s="465"/>
      <c r="E428" s="749" t="s">
        <v>162</v>
      </c>
      <c r="F428" s="738"/>
      <c r="G428" s="738"/>
      <c r="H428" s="738"/>
      <c r="I428" s="738"/>
      <c r="J428" s="749" t="s">
        <v>163</v>
      </c>
      <c r="K428" s="738"/>
      <c r="L428" s="738"/>
      <c r="M428" s="738"/>
      <c r="N428" s="738"/>
      <c r="O428" s="749" t="s">
        <v>164</v>
      </c>
      <c r="P428" s="738"/>
      <c r="Q428" s="738"/>
      <c r="R428" s="738"/>
      <c r="S428" s="739"/>
      <c r="T428" s="738" t="s">
        <v>165</v>
      </c>
      <c r="U428" s="738"/>
      <c r="V428" s="738"/>
      <c r="W428" s="738"/>
      <c r="X428" s="738"/>
      <c r="Y428" s="750" t="s">
        <v>218</v>
      </c>
    </row>
    <row r="429" spans="2:25" ht="162.75" customHeight="1" thickBot="1" thickTop="1">
      <c r="B429" s="466" t="s">
        <v>65</v>
      </c>
      <c r="C429" s="467" t="s">
        <v>167</v>
      </c>
      <c r="D429" s="468" t="s">
        <v>168</v>
      </c>
      <c r="E429" s="468" t="s">
        <v>169</v>
      </c>
      <c r="F429" s="469" t="s">
        <v>170</v>
      </c>
      <c r="G429" s="469" t="s">
        <v>171</v>
      </c>
      <c r="H429" s="469" t="s">
        <v>172</v>
      </c>
      <c r="I429" s="469" t="s">
        <v>173</v>
      </c>
      <c r="J429" s="470" t="s">
        <v>169</v>
      </c>
      <c r="K429" s="469" t="s">
        <v>170</v>
      </c>
      <c r="L429" s="469" t="s">
        <v>171</v>
      </c>
      <c r="M429" s="469" t="s">
        <v>172</v>
      </c>
      <c r="N429" s="471" t="s">
        <v>173</v>
      </c>
      <c r="O429" s="470" t="s">
        <v>169</v>
      </c>
      <c r="P429" s="469" t="s">
        <v>170</v>
      </c>
      <c r="Q429" s="469" t="s">
        <v>171</v>
      </c>
      <c r="R429" s="469" t="s">
        <v>172</v>
      </c>
      <c r="S429" s="472" t="s">
        <v>173</v>
      </c>
      <c r="T429" s="473" t="s">
        <v>169</v>
      </c>
      <c r="U429" s="469" t="s">
        <v>170</v>
      </c>
      <c r="V429" s="469" t="s">
        <v>171</v>
      </c>
      <c r="W429" s="469" t="s">
        <v>172</v>
      </c>
      <c r="X429" s="469" t="s">
        <v>173</v>
      </c>
      <c r="Y429" s="751"/>
    </row>
    <row r="430" spans="2:25" ht="24" thickTop="1">
      <c r="B430" s="747" t="s">
        <v>12</v>
      </c>
      <c r="C430" s="492" t="s">
        <v>11</v>
      </c>
      <c r="D430" s="161">
        <v>250</v>
      </c>
      <c r="E430" s="551">
        <v>1202</v>
      </c>
      <c r="F430" s="476">
        <v>1187</v>
      </c>
      <c r="G430" s="476">
        <v>250</v>
      </c>
      <c r="H430" s="517">
        <v>1202</v>
      </c>
      <c r="I430" s="214">
        <v>47.309487179487185</v>
      </c>
      <c r="J430" s="551">
        <v>1202</v>
      </c>
      <c r="K430" s="477">
        <v>835</v>
      </c>
      <c r="L430" s="476">
        <v>250</v>
      </c>
      <c r="M430" s="476">
        <v>1202</v>
      </c>
      <c r="N430" s="214">
        <v>47.309487179487185</v>
      </c>
      <c r="O430" s="551">
        <v>1202</v>
      </c>
      <c r="P430" s="477">
        <v>922</v>
      </c>
      <c r="Q430" s="476">
        <v>230</v>
      </c>
      <c r="R430" s="476">
        <v>1182</v>
      </c>
      <c r="S430" s="214">
        <v>46.5223076923077</v>
      </c>
      <c r="T430" s="551">
        <v>1202</v>
      </c>
      <c r="U430" s="477">
        <v>908</v>
      </c>
      <c r="V430" s="476">
        <v>250</v>
      </c>
      <c r="W430" s="198">
        <v>1222</v>
      </c>
      <c r="X430" s="214">
        <v>48.09666666666667</v>
      </c>
      <c r="Y430" s="494">
        <v>250</v>
      </c>
    </row>
    <row r="431" spans="2:25" ht="23.25">
      <c r="B431" s="748"/>
      <c r="C431" s="495" t="s">
        <v>13</v>
      </c>
      <c r="D431" s="166">
        <v>250</v>
      </c>
      <c r="E431" s="552">
        <v>3281</v>
      </c>
      <c r="F431" s="480">
        <v>2759</v>
      </c>
      <c r="G431" s="480">
        <v>250</v>
      </c>
      <c r="H431" s="524">
        <v>3281</v>
      </c>
      <c r="I431" s="216">
        <v>129.13679487179488</v>
      </c>
      <c r="J431" s="552">
        <v>3281</v>
      </c>
      <c r="K431" s="481">
        <v>1964</v>
      </c>
      <c r="L431" s="480">
        <v>250</v>
      </c>
      <c r="M431" s="480">
        <v>3281</v>
      </c>
      <c r="N431" s="216">
        <v>129.13679487179488</v>
      </c>
      <c r="O431" s="552">
        <v>3281</v>
      </c>
      <c r="P431" s="481">
        <v>3043</v>
      </c>
      <c r="Q431" s="480">
        <v>0</v>
      </c>
      <c r="R431" s="480">
        <v>3031</v>
      </c>
      <c r="S431" s="216">
        <v>119.29705128205129</v>
      </c>
      <c r="T431" s="552">
        <v>3281</v>
      </c>
      <c r="U431" s="481">
        <v>1372</v>
      </c>
      <c r="V431" s="480">
        <v>250</v>
      </c>
      <c r="W431" s="201">
        <v>3531</v>
      </c>
      <c r="X431" s="216">
        <v>133.97653846153847</v>
      </c>
      <c r="Y431" s="497">
        <v>250</v>
      </c>
    </row>
    <row r="432" spans="2:25" ht="23.25">
      <c r="B432" s="748"/>
      <c r="C432" s="495" t="s">
        <v>14</v>
      </c>
      <c r="D432" s="166">
        <v>250</v>
      </c>
      <c r="E432" s="552">
        <v>2666</v>
      </c>
      <c r="F432" s="480">
        <v>2364</v>
      </c>
      <c r="G432" s="480">
        <v>250</v>
      </c>
      <c r="H432" s="524">
        <v>2666</v>
      </c>
      <c r="I432" s="216">
        <v>84.93602564102565</v>
      </c>
      <c r="J432" s="552">
        <v>2666</v>
      </c>
      <c r="K432" s="481">
        <v>843</v>
      </c>
      <c r="L432" s="480">
        <v>250</v>
      </c>
      <c r="M432" s="480">
        <v>2666</v>
      </c>
      <c r="N432" s="216">
        <v>84.93602564102565</v>
      </c>
      <c r="O432" s="552">
        <v>2666</v>
      </c>
      <c r="P432" s="481">
        <v>889</v>
      </c>
      <c r="Q432" s="480">
        <v>0</v>
      </c>
      <c r="R432" s="480">
        <v>2416</v>
      </c>
      <c r="S432" s="216">
        <v>76.97128205128206</v>
      </c>
      <c r="T432" s="552">
        <v>2666</v>
      </c>
      <c r="U432" s="481">
        <v>1807</v>
      </c>
      <c r="V432" s="480">
        <v>250</v>
      </c>
      <c r="W432" s="201">
        <v>2916</v>
      </c>
      <c r="X432" s="216">
        <v>89.90076923076924</v>
      </c>
      <c r="Y432" s="497">
        <v>250</v>
      </c>
    </row>
    <row r="433" spans="2:25" ht="23.25">
      <c r="B433" s="748"/>
      <c r="C433" s="495" t="s">
        <v>15</v>
      </c>
      <c r="D433" s="166">
        <v>250</v>
      </c>
      <c r="E433" s="552">
        <v>699</v>
      </c>
      <c r="F433" s="480">
        <v>474</v>
      </c>
      <c r="G433" s="480">
        <v>250</v>
      </c>
      <c r="H433" s="524">
        <v>699</v>
      </c>
      <c r="I433" s="216">
        <v>27.51192307692308</v>
      </c>
      <c r="J433" s="552">
        <v>699</v>
      </c>
      <c r="K433" s="481">
        <v>534</v>
      </c>
      <c r="L433" s="480">
        <v>250</v>
      </c>
      <c r="M433" s="480">
        <v>699</v>
      </c>
      <c r="N433" s="216">
        <v>27.51192307692308</v>
      </c>
      <c r="O433" s="552">
        <v>699</v>
      </c>
      <c r="P433" s="481">
        <v>506</v>
      </c>
      <c r="Q433" s="480">
        <v>0</v>
      </c>
      <c r="R433" s="480">
        <v>449</v>
      </c>
      <c r="S433" s="216">
        <v>17.672179487179488</v>
      </c>
      <c r="T433" s="552">
        <v>699</v>
      </c>
      <c r="U433" s="481">
        <v>366</v>
      </c>
      <c r="V433" s="480">
        <v>250</v>
      </c>
      <c r="W433" s="201">
        <v>949</v>
      </c>
      <c r="X433" s="216">
        <v>33.35166666666667</v>
      </c>
      <c r="Y433" s="497">
        <v>250</v>
      </c>
    </row>
    <row r="434" spans="2:25" ht="23.25">
      <c r="B434" s="748"/>
      <c r="C434" s="495" t="s">
        <v>16</v>
      </c>
      <c r="D434" s="166">
        <v>250</v>
      </c>
      <c r="E434" s="552">
        <v>1301</v>
      </c>
      <c r="F434" s="480">
        <v>396</v>
      </c>
      <c r="G434" s="480">
        <v>250</v>
      </c>
      <c r="H434" s="524">
        <v>1301</v>
      </c>
      <c r="I434" s="216">
        <v>51.20602564102565</v>
      </c>
      <c r="J434" s="552">
        <v>1301</v>
      </c>
      <c r="K434" s="481">
        <v>840</v>
      </c>
      <c r="L434" s="480">
        <v>200</v>
      </c>
      <c r="M434" s="480">
        <v>1251</v>
      </c>
      <c r="N434" s="216">
        <v>49.238076923076925</v>
      </c>
      <c r="O434" s="552">
        <v>1301</v>
      </c>
      <c r="P434" s="481">
        <v>785</v>
      </c>
      <c r="Q434" s="480">
        <v>0</v>
      </c>
      <c r="R434" s="480">
        <v>1101</v>
      </c>
      <c r="S434" s="216">
        <v>43.33423076923077</v>
      </c>
      <c r="T434" s="552">
        <v>1301</v>
      </c>
      <c r="U434" s="481">
        <v>868</v>
      </c>
      <c r="V434" s="480">
        <v>250</v>
      </c>
      <c r="W434" s="201">
        <v>1551</v>
      </c>
      <c r="X434" s="216">
        <v>56.04576923076924</v>
      </c>
      <c r="Y434" s="497">
        <v>250</v>
      </c>
    </row>
    <row r="435" spans="2:25" ht="23.25">
      <c r="B435" s="748"/>
      <c r="C435" s="495" t="s">
        <v>17</v>
      </c>
      <c r="D435" s="166">
        <v>250</v>
      </c>
      <c r="E435" s="552">
        <v>560</v>
      </c>
      <c r="F435" s="480">
        <v>382</v>
      </c>
      <c r="G435" s="480">
        <v>250</v>
      </c>
      <c r="H435" s="524">
        <v>560</v>
      </c>
      <c r="I435" s="216">
        <v>22.041025641025644</v>
      </c>
      <c r="J435" s="552">
        <v>560</v>
      </c>
      <c r="K435" s="481">
        <v>301</v>
      </c>
      <c r="L435" s="480">
        <v>0</v>
      </c>
      <c r="M435" s="480">
        <v>310</v>
      </c>
      <c r="N435" s="216">
        <v>12.201282051282051</v>
      </c>
      <c r="O435" s="552">
        <v>560</v>
      </c>
      <c r="P435" s="481">
        <v>401</v>
      </c>
      <c r="Q435" s="480">
        <v>0</v>
      </c>
      <c r="R435" s="480">
        <v>560</v>
      </c>
      <c r="S435" s="216">
        <v>22.041025641025644</v>
      </c>
      <c r="T435" s="552">
        <v>560</v>
      </c>
      <c r="U435" s="481">
        <v>454</v>
      </c>
      <c r="V435" s="480">
        <v>250</v>
      </c>
      <c r="W435" s="201">
        <v>810</v>
      </c>
      <c r="X435" s="216">
        <v>31.880769230769232</v>
      </c>
      <c r="Y435" s="497">
        <v>250</v>
      </c>
    </row>
    <row r="436" spans="2:25" ht="23.25">
      <c r="B436" s="748"/>
      <c r="C436" s="495" t="s">
        <v>19</v>
      </c>
      <c r="D436" s="166">
        <v>250</v>
      </c>
      <c r="E436" s="552">
        <v>674</v>
      </c>
      <c r="F436" s="480">
        <v>456</v>
      </c>
      <c r="G436" s="480">
        <v>250</v>
      </c>
      <c r="H436" s="524">
        <v>674</v>
      </c>
      <c r="I436" s="216">
        <v>26.52794871794872</v>
      </c>
      <c r="J436" s="552">
        <v>674</v>
      </c>
      <c r="K436" s="481">
        <v>35</v>
      </c>
      <c r="L436" s="480">
        <v>0</v>
      </c>
      <c r="M436" s="480">
        <v>424</v>
      </c>
      <c r="N436" s="216">
        <v>16.68820512820513</v>
      </c>
      <c r="O436" s="552">
        <v>674</v>
      </c>
      <c r="P436" s="481">
        <v>587</v>
      </c>
      <c r="Q436" s="480">
        <v>0</v>
      </c>
      <c r="R436" s="480">
        <v>674</v>
      </c>
      <c r="S436" s="216">
        <v>26.52794871794872</v>
      </c>
      <c r="T436" s="552">
        <v>674</v>
      </c>
      <c r="U436" s="481">
        <v>227</v>
      </c>
      <c r="V436" s="480">
        <v>250</v>
      </c>
      <c r="W436" s="201">
        <v>924</v>
      </c>
      <c r="X436" s="216">
        <v>36.36769230769231</v>
      </c>
      <c r="Y436" s="497">
        <v>250</v>
      </c>
    </row>
    <row r="437" spans="2:25" ht="23.25">
      <c r="B437" s="748"/>
      <c r="C437" s="495" t="s">
        <v>20</v>
      </c>
      <c r="D437" s="166">
        <v>250</v>
      </c>
      <c r="E437" s="552">
        <v>198</v>
      </c>
      <c r="F437" s="480">
        <v>68</v>
      </c>
      <c r="G437" s="480">
        <v>252</v>
      </c>
      <c r="H437" s="524">
        <v>200</v>
      </c>
      <c r="I437" s="216">
        <v>7.871794871794872</v>
      </c>
      <c r="J437" s="552">
        <v>198</v>
      </c>
      <c r="K437" s="481">
        <v>30</v>
      </c>
      <c r="L437" s="480">
        <v>54</v>
      </c>
      <c r="M437" s="480">
        <v>0</v>
      </c>
      <c r="N437" s="216">
        <v>0</v>
      </c>
      <c r="O437" s="552">
        <v>198</v>
      </c>
      <c r="P437" s="481">
        <v>201</v>
      </c>
      <c r="Q437" s="480">
        <v>0</v>
      </c>
      <c r="R437" s="480">
        <v>147</v>
      </c>
      <c r="S437" s="216">
        <v>5.785769230769231</v>
      </c>
      <c r="T437" s="552">
        <v>198</v>
      </c>
      <c r="U437" s="481">
        <v>157</v>
      </c>
      <c r="V437" s="480">
        <v>250</v>
      </c>
      <c r="W437" s="201">
        <v>448</v>
      </c>
      <c r="X437" s="216">
        <v>17.632820512820516</v>
      </c>
      <c r="Y437" s="497">
        <v>250</v>
      </c>
    </row>
    <row r="438" spans="2:25" ht="23.25">
      <c r="B438" s="748"/>
      <c r="C438" s="495" t="s">
        <v>21</v>
      </c>
      <c r="D438" s="166">
        <v>250</v>
      </c>
      <c r="E438" s="552">
        <v>427</v>
      </c>
      <c r="F438" s="480">
        <v>121</v>
      </c>
      <c r="G438" s="480">
        <v>250</v>
      </c>
      <c r="H438" s="524">
        <v>427</v>
      </c>
      <c r="I438" s="216">
        <v>13.603782051282053</v>
      </c>
      <c r="J438" s="552">
        <v>427</v>
      </c>
      <c r="K438" s="481">
        <v>334</v>
      </c>
      <c r="L438" s="480">
        <v>0</v>
      </c>
      <c r="M438" s="480">
        <v>177</v>
      </c>
      <c r="N438" s="216">
        <v>5.639038461538462</v>
      </c>
      <c r="O438" s="552">
        <v>427</v>
      </c>
      <c r="P438" s="481">
        <v>188</v>
      </c>
      <c r="Q438" s="480">
        <v>0</v>
      </c>
      <c r="R438" s="480">
        <v>427</v>
      </c>
      <c r="S438" s="216">
        <v>13.603782051282053</v>
      </c>
      <c r="T438" s="552">
        <v>427</v>
      </c>
      <c r="U438" s="481">
        <v>190</v>
      </c>
      <c r="V438" s="480">
        <v>250</v>
      </c>
      <c r="W438" s="201">
        <v>677</v>
      </c>
      <c r="X438" s="216">
        <v>21.568525641025644</v>
      </c>
      <c r="Y438" s="497">
        <v>250</v>
      </c>
    </row>
    <row r="439" spans="2:25" ht="24" thickBot="1">
      <c r="B439" s="748"/>
      <c r="C439" s="498" t="s">
        <v>22</v>
      </c>
      <c r="D439" s="171">
        <v>250</v>
      </c>
      <c r="E439" s="553">
        <v>378</v>
      </c>
      <c r="F439" s="484">
        <v>188</v>
      </c>
      <c r="G439" s="484">
        <v>0</v>
      </c>
      <c r="H439" s="531">
        <v>128</v>
      </c>
      <c r="I439" s="218">
        <v>4.077948717948718</v>
      </c>
      <c r="J439" s="553">
        <v>378</v>
      </c>
      <c r="K439" s="485">
        <v>361</v>
      </c>
      <c r="L439" s="484">
        <v>0</v>
      </c>
      <c r="M439" s="484">
        <v>378</v>
      </c>
      <c r="N439" s="218">
        <v>12.04269230769231</v>
      </c>
      <c r="O439" s="553">
        <v>378</v>
      </c>
      <c r="P439" s="485">
        <v>218</v>
      </c>
      <c r="Q439" s="484">
        <v>0</v>
      </c>
      <c r="R439" s="484">
        <v>378</v>
      </c>
      <c r="S439" s="218">
        <v>12.04269230769231</v>
      </c>
      <c r="T439" s="553">
        <v>378</v>
      </c>
      <c r="U439" s="485">
        <v>56</v>
      </c>
      <c r="V439" s="484">
        <v>250</v>
      </c>
      <c r="W439" s="204">
        <v>628</v>
      </c>
      <c r="X439" s="218">
        <v>20.0074358974359</v>
      </c>
      <c r="Y439" s="500">
        <v>250</v>
      </c>
    </row>
    <row r="440" spans="2:25" ht="24" thickTop="1">
      <c r="B440" s="740" t="s">
        <v>24</v>
      </c>
      <c r="C440" s="492" t="s">
        <v>23</v>
      </c>
      <c r="D440" s="161">
        <v>70</v>
      </c>
      <c r="E440" s="551">
        <v>297</v>
      </c>
      <c r="F440" s="476">
        <v>212</v>
      </c>
      <c r="G440" s="476">
        <v>0</v>
      </c>
      <c r="H440" s="517">
        <v>227</v>
      </c>
      <c r="I440" s="214">
        <v>7.23198717948718</v>
      </c>
      <c r="J440" s="551">
        <v>297</v>
      </c>
      <c r="K440" s="477">
        <v>221</v>
      </c>
      <c r="L440" s="476">
        <v>0</v>
      </c>
      <c r="M440" s="476">
        <v>297</v>
      </c>
      <c r="N440" s="214">
        <v>9.462115384615386</v>
      </c>
      <c r="O440" s="551">
        <v>297</v>
      </c>
      <c r="P440" s="477">
        <v>127</v>
      </c>
      <c r="Q440" s="476">
        <v>0</v>
      </c>
      <c r="R440" s="476">
        <v>297</v>
      </c>
      <c r="S440" s="214">
        <v>9.462115384615386</v>
      </c>
      <c r="T440" s="551">
        <v>297</v>
      </c>
      <c r="U440" s="477">
        <v>58</v>
      </c>
      <c r="V440" s="476">
        <v>70</v>
      </c>
      <c r="W440" s="198">
        <v>367</v>
      </c>
      <c r="X440" s="214">
        <v>11.69224358974359</v>
      </c>
      <c r="Y440" s="494">
        <v>70</v>
      </c>
    </row>
    <row r="441" spans="2:25" ht="23.25">
      <c r="B441" s="741"/>
      <c r="C441" s="495" t="s">
        <v>25</v>
      </c>
      <c r="D441" s="166">
        <v>70</v>
      </c>
      <c r="E441" s="552">
        <v>127</v>
      </c>
      <c r="F441" s="480">
        <v>33</v>
      </c>
      <c r="G441" s="480">
        <v>0</v>
      </c>
      <c r="H441" s="524">
        <v>57</v>
      </c>
      <c r="I441" s="216">
        <v>2.243461538461539</v>
      </c>
      <c r="J441" s="552">
        <v>127</v>
      </c>
      <c r="K441" s="481">
        <v>90</v>
      </c>
      <c r="L441" s="480">
        <v>0</v>
      </c>
      <c r="M441" s="480">
        <v>127</v>
      </c>
      <c r="N441" s="216">
        <v>4.998589743589744</v>
      </c>
      <c r="O441" s="552">
        <v>127</v>
      </c>
      <c r="P441" s="481">
        <v>81</v>
      </c>
      <c r="Q441" s="480">
        <v>0</v>
      </c>
      <c r="R441" s="480">
        <v>127</v>
      </c>
      <c r="S441" s="216">
        <v>4.998589743589744</v>
      </c>
      <c r="T441" s="552">
        <v>127</v>
      </c>
      <c r="U441" s="481">
        <v>82</v>
      </c>
      <c r="V441" s="480">
        <v>70</v>
      </c>
      <c r="W441" s="201">
        <v>197</v>
      </c>
      <c r="X441" s="216">
        <v>7.7537179487179495</v>
      </c>
      <c r="Y441" s="497">
        <v>70</v>
      </c>
    </row>
    <row r="442" spans="2:25" ht="23.25">
      <c r="B442" s="741"/>
      <c r="C442" s="495" t="s">
        <v>26</v>
      </c>
      <c r="D442" s="166">
        <v>70</v>
      </c>
      <c r="E442" s="552">
        <v>163</v>
      </c>
      <c r="F442" s="480">
        <v>85</v>
      </c>
      <c r="G442" s="480">
        <v>0</v>
      </c>
      <c r="H442" s="524">
        <v>93</v>
      </c>
      <c r="I442" s="216">
        <v>1.7928333333333335</v>
      </c>
      <c r="J442" s="552">
        <v>163</v>
      </c>
      <c r="K442" s="481">
        <v>83</v>
      </c>
      <c r="L442" s="480">
        <v>0</v>
      </c>
      <c r="M442" s="480">
        <v>163</v>
      </c>
      <c r="N442" s="216">
        <v>3.142277777777778</v>
      </c>
      <c r="O442" s="552">
        <v>163</v>
      </c>
      <c r="P442" s="481">
        <v>111</v>
      </c>
      <c r="Q442" s="480">
        <v>0</v>
      </c>
      <c r="R442" s="480">
        <v>163</v>
      </c>
      <c r="S442" s="216">
        <v>3.142277777777778</v>
      </c>
      <c r="T442" s="552">
        <v>163</v>
      </c>
      <c r="U442" s="481">
        <v>176</v>
      </c>
      <c r="V442" s="480">
        <v>70</v>
      </c>
      <c r="W442" s="201">
        <v>246</v>
      </c>
      <c r="X442" s="216">
        <v>4.742333333333334</v>
      </c>
      <c r="Y442" s="497">
        <v>70</v>
      </c>
    </row>
    <row r="443" spans="2:25" ht="23.25">
      <c r="B443" s="741"/>
      <c r="C443" s="495" t="s">
        <v>27</v>
      </c>
      <c r="D443" s="166">
        <v>85</v>
      </c>
      <c r="E443" s="552">
        <v>51</v>
      </c>
      <c r="F443" s="480">
        <v>20</v>
      </c>
      <c r="G443" s="480">
        <v>34</v>
      </c>
      <c r="H443" s="524">
        <v>0</v>
      </c>
      <c r="I443" s="216">
        <v>0</v>
      </c>
      <c r="J443" s="552">
        <v>51</v>
      </c>
      <c r="K443" s="481">
        <v>32</v>
      </c>
      <c r="L443" s="480">
        <v>33</v>
      </c>
      <c r="M443" s="480">
        <v>50</v>
      </c>
      <c r="N443" s="216">
        <v>1.967948717948718</v>
      </c>
      <c r="O443" s="552">
        <v>51</v>
      </c>
      <c r="P443" s="481">
        <v>16</v>
      </c>
      <c r="Q443" s="480">
        <v>32</v>
      </c>
      <c r="R443" s="480">
        <v>50</v>
      </c>
      <c r="S443" s="216">
        <v>1.967948717948718</v>
      </c>
      <c r="T443" s="552">
        <v>51</v>
      </c>
      <c r="U443" s="481">
        <v>19</v>
      </c>
      <c r="V443" s="480">
        <v>70</v>
      </c>
      <c r="W443" s="201">
        <v>89</v>
      </c>
      <c r="X443" s="216">
        <v>3.502948717948718</v>
      </c>
      <c r="Y443" s="497">
        <v>70</v>
      </c>
    </row>
    <row r="444" spans="2:25" ht="23.25">
      <c r="B444" s="741"/>
      <c r="C444" s="495" t="s">
        <v>28</v>
      </c>
      <c r="D444" s="166">
        <v>70</v>
      </c>
      <c r="E444" s="552">
        <v>149</v>
      </c>
      <c r="F444" s="480">
        <v>86</v>
      </c>
      <c r="G444" s="480">
        <v>0</v>
      </c>
      <c r="H444" s="524">
        <v>79</v>
      </c>
      <c r="I444" s="216">
        <v>3.1093589743589747</v>
      </c>
      <c r="J444" s="552">
        <v>149</v>
      </c>
      <c r="K444" s="481">
        <v>127</v>
      </c>
      <c r="L444" s="480">
        <v>0</v>
      </c>
      <c r="M444" s="480">
        <v>149</v>
      </c>
      <c r="N444" s="216">
        <v>5.86448717948718</v>
      </c>
      <c r="O444" s="552">
        <v>149</v>
      </c>
      <c r="P444" s="481">
        <v>72</v>
      </c>
      <c r="Q444" s="480">
        <v>0</v>
      </c>
      <c r="R444" s="480">
        <v>149</v>
      </c>
      <c r="S444" s="216">
        <v>5.86448717948718</v>
      </c>
      <c r="T444" s="552">
        <v>149</v>
      </c>
      <c r="U444" s="481">
        <v>35</v>
      </c>
      <c r="V444" s="480">
        <v>70</v>
      </c>
      <c r="W444" s="201">
        <v>219</v>
      </c>
      <c r="X444" s="216">
        <v>8.619615384615384</v>
      </c>
      <c r="Y444" s="497">
        <v>70</v>
      </c>
    </row>
    <row r="445" spans="2:25" ht="23.25">
      <c r="B445" s="741"/>
      <c r="C445" s="495" t="s">
        <v>29</v>
      </c>
      <c r="D445" s="166">
        <v>70</v>
      </c>
      <c r="E445" s="552">
        <v>268</v>
      </c>
      <c r="F445" s="480">
        <v>194</v>
      </c>
      <c r="G445" s="480">
        <v>0</v>
      </c>
      <c r="H445" s="524">
        <v>198</v>
      </c>
      <c r="I445" s="216">
        <v>6.308076923076924</v>
      </c>
      <c r="J445" s="552">
        <v>268</v>
      </c>
      <c r="K445" s="481">
        <v>54</v>
      </c>
      <c r="L445" s="480">
        <v>0</v>
      </c>
      <c r="M445" s="480">
        <v>268</v>
      </c>
      <c r="N445" s="216">
        <v>8.53820512820513</v>
      </c>
      <c r="O445" s="552">
        <v>268</v>
      </c>
      <c r="P445" s="481">
        <v>216</v>
      </c>
      <c r="Q445" s="480">
        <v>0</v>
      </c>
      <c r="R445" s="480">
        <v>268</v>
      </c>
      <c r="S445" s="216">
        <v>8.53820512820513</v>
      </c>
      <c r="T445" s="552">
        <v>268</v>
      </c>
      <c r="U445" s="481">
        <v>189</v>
      </c>
      <c r="V445" s="480">
        <v>70</v>
      </c>
      <c r="W445" s="201">
        <v>338</v>
      </c>
      <c r="X445" s="216">
        <v>10.768333333333334</v>
      </c>
      <c r="Y445" s="497">
        <v>70</v>
      </c>
    </row>
    <row r="446" spans="2:25" ht="23.25">
      <c r="B446" s="741"/>
      <c r="C446" s="495" t="s">
        <v>30</v>
      </c>
      <c r="D446" s="166">
        <v>70</v>
      </c>
      <c r="E446" s="552">
        <v>216</v>
      </c>
      <c r="F446" s="480">
        <v>78</v>
      </c>
      <c r="G446" s="480">
        <v>0</v>
      </c>
      <c r="H446" s="524">
        <v>146</v>
      </c>
      <c r="I446" s="216">
        <v>4.651410256410257</v>
      </c>
      <c r="J446" s="552">
        <v>216</v>
      </c>
      <c r="K446" s="481">
        <v>125</v>
      </c>
      <c r="L446" s="480">
        <v>0</v>
      </c>
      <c r="M446" s="480">
        <v>216</v>
      </c>
      <c r="N446" s="216">
        <v>6.8815384615384625</v>
      </c>
      <c r="O446" s="552">
        <v>216</v>
      </c>
      <c r="P446" s="481">
        <v>88</v>
      </c>
      <c r="Q446" s="480">
        <v>0</v>
      </c>
      <c r="R446" s="480">
        <v>216</v>
      </c>
      <c r="S446" s="216">
        <v>6.8815384615384625</v>
      </c>
      <c r="T446" s="552">
        <v>216</v>
      </c>
      <c r="U446" s="481">
        <v>95</v>
      </c>
      <c r="V446" s="480">
        <v>70</v>
      </c>
      <c r="W446" s="201">
        <v>286</v>
      </c>
      <c r="X446" s="216">
        <v>9.111666666666668</v>
      </c>
      <c r="Y446" s="497">
        <v>70</v>
      </c>
    </row>
    <row r="447" spans="2:25" ht="23.25">
      <c r="B447" s="741"/>
      <c r="C447" s="495" t="s">
        <v>31</v>
      </c>
      <c r="D447" s="166">
        <v>70</v>
      </c>
      <c r="E447" s="552">
        <v>126</v>
      </c>
      <c r="F447" s="480">
        <v>20</v>
      </c>
      <c r="G447" s="480">
        <v>0</v>
      </c>
      <c r="H447" s="524">
        <v>56</v>
      </c>
      <c r="I447" s="216">
        <v>1.0795555555555556</v>
      </c>
      <c r="J447" s="552">
        <v>126</v>
      </c>
      <c r="K447" s="481">
        <v>134</v>
      </c>
      <c r="L447" s="480">
        <v>0</v>
      </c>
      <c r="M447" s="480">
        <v>134</v>
      </c>
      <c r="N447" s="216">
        <v>2.5832222222222225</v>
      </c>
      <c r="O447" s="552">
        <v>126</v>
      </c>
      <c r="P447" s="481">
        <v>19</v>
      </c>
      <c r="Q447" s="480">
        <v>0</v>
      </c>
      <c r="R447" s="480">
        <v>126</v>
      </c>
      <c r="S447" s="216">
        <v>2.4290000000000003</v>
      </c>
      <c r="T447" s="552">
        <v>126</v>
      </c>
      <c r="U447" s="481">
        <v>48</v>
      </c>
      <c r="V447" s="480">
        <v>70</v>
      </c>
      <c r="W447" s="201">
        <v>196</v>
      </c>
      <c r="X447" s="216">
        <v>3.7784444444444447</v>
      </c>
      <c r="Y447" s="497">
        <v>70</v>
      </c>
    </row>
    <row r="448" spans="2:25" ht="23.25">
      <c r="B448" s="741"/>
      <c r="C448" s="495" t="s">
        <v>32</v>
      </c>
      <c r="D448" s="166">
        <v>148</v>
      </c>
      <c r="E448" s="552">
        <v>67</v>
      </c>
      <c r="F448" s="480">
        <v>35</v>
      </c>
      <c r="G448" s="480">
        <v>81</v>
      </c>
      <c r="H448" s="524">
        <v>0</v>
      </c>
      <c r="I448" s="216">
        <v>0</v>
      </c>
      <c r="J448" s="552">
        <v>67</v>
      </c>
      <c r="K448" s="481">
        <v>22</v>
      </c>
      <c r="L448" s="480">
        <v>14</v>
      </c>
      <c r="M448" s="480">
        <v>0</v>
      </c>
      <c r="N448" s="216">
        <v>0</v>
      </c>
      <c r="O448" s="552">
        <v>67</v>
      </c>
      <c r="P448" s="481">
        <v>33</v>
      </c>
      <c r="Q448" s="480">
        <v>0</v>
      </c>
      <c r="R448" s="480">
        <v>53</v>
      </c>
      <c r="S448" s="216">
        <v>1.6885256410256413</v>
      </c>
      <c r="T448" s="552">
        <v>67</v>
      </c>
      <c r="U448" s="481">
        <v>24</v>
      </c>
      <c r="V448" s="480">
        <v>70</v>
      </c>
      <c r="W448" s="201">
        <v>137</v>
      </c>
      <c r="X448" s="216">
        <v>4.364679487179488</v>
      </c>
      <c r="Y448" s="497">
        <v>70</v>
      </c>
    </row>
    <row r="449" spans="2:25" ht="23.25">
      <c r="B449" s="741"/>
      <c r="C449" s="495" t="s">
        <v>34</v>
      </c>
      <c r="D449" s="166">
        <v>70</v>
      </c>
      <c r="E449" s="552">
        <v>166</v>
      </c>
      <c r="F449" s="480">
        <v>59</v>
      </c>
      <c r="G449" s="480">
        <v>0</v>
      </c>
      <c r="H449" s="524">
        <v>96</v>
      </c>
      <c r="I449" s="216">
        <v>3.7784615384615385</v>
      </c>
      <c r="J449" s="552">
        <v>166</v>
      </c>
      <c r="K449" s="481">
        <v>38</v>
      </c>
      <c r="L449" s="480">
        <v>0</v>
      </c>
      <c r="M449" s="480">
        <v>166</v>
      </c>
      <c r="N449" s="216">
        <v>6.5335897435897445</v>
      </c>
      <c r="O449" s="552">
        <v>166</v>
      </c>
      <c r="P449" s="481">
        <v>123</v>
      </c>
      <c r="Q449" s="480">
        <v>0</v>
      </c>
      <c r="R449" s="480">
        <v>166</v>
      </c>
      <c r="S449" s="216">
        <v>6.5335897435897445</v>
      </c>
      <c r="T449" s="552">
        <v>166</v>
      </c>
      <c r="U449" s="481">
        <v>39</v>
      </c>
      <c r="V449" s="480">
        <v>70</v>
      </c>
      <c r="W449" s="201">
        <v>236</v>
      </c>
      <c r="X449" s="216">
        <v>9.288717948717949</v>
      </c>
      <c r="Y449" s="497">
        <v>70</v>
      </c>
    </row>
    <row r="450" spans="2:25" ht="23.25">
      <c r="B450" s="741"/>
      <c r="C450" s="495" t="s">
        <v>35</v>
      </c>
      <c r="D450" s="166">
        <v>70</v>
      </c>
      <c r="E450" s="552">
        <v>239</v>
      </c>
      <c r="F450" s="480">
        <v>114</v>
      </c>
      <c r="G450" s="480">
        <v>0</v>
      </c>
      <c r="H450" s="524">
        <v>169</v>
      </c>
      <c r="I450" s="216">
        <v>6.651666666666667</v>
      </c>
      <c r="J450" s="552">
        <v>239</v>
      </c>
      <c r="K450" s="481">
        <v>118</v>
      </c>
      <c r="L450" s="480">
        <v>0</v>
      </c>
      <c r="M450" s="480">
        <v>239</v>
      </c>
      <c r="N450" s="216">
        <v>9.406794871794872</v>
      </c>
      <c r="O450" s="552">
        <v>239</v>
      </c>
      <c r="P450" s="481">
        <v>123</v>
      </c>
      <c r="Q450" s="480">
        <v>0</v>
      </c>
      <c r="R450" s="480">
        <v>239</v>
      </c>
      <c r="S450" s="216">
        <v>9.406794871794872</v>
      </c>
      <c r="T450" s="552">
        <v>239</v>
      </c>
      <c r="U450" s="481">
        <v>104</v>
      </c>
      <c r="V450" s="480">
        <v>70</v>
      </c>
      <c r="W450" s="201">
        <v>309</v>
      </c>
      <c r="X450" s="216">
        <v>12.161923076923078</v>
      </c>
      <c r="Y450" s="497">
        <v>70</v>
      </c>
    </row>
    <row r="451" spans="2:25" ht="23.25">
      <c r="B451" s="741"/>
      <c r="C451" s="495" t="s">
        <v>36</v>
      </c>
      <c r="D451" s="166">
        <v>70</v>
      </c>
      <c r="E451" s="552">
        <v>73</v>
      </c>
      <c r="F451" s="480">
        <v>8</v>
      </c>
      <c r="G451" s="480">
        <v>47</v>
      </c>
      <c r="H451" s="524">
        <v>50</v>
      </c>
      <c r="I451" s="216">
        <v>1.592948717948718</v>
      </c>
      <c r="J451" s="552">
        <v>73</v>
      </c>
      <c r="K451" s="481">
        <v>39</v>
      </c>
      <c r="L451" s="480">
        <v>24</v>
      </c>
      <c r="M451" s="480">
        <v>50</v>
      </c>
      <c r="N451" s="216">
        <v>1.592948717948718</v>
      </c>
      <c r="O451" s="552">
        <v>73</v>
      </c>
      <c r="P451" s="481">
        <v>30</v>
      </c>
      <c r="Q451" s="480">
        <v>1</v>
      </c>
      <c r="R451" s="480">
        <v>50</v>
      </c>
      <c r="S451" s="216">
        <v>1.592948717948718</v>
      </c>
      <c r="T451" s="552">
        <v>73</v>
      </c>
      <c r="U451" s="481">
        <v>67</v>
      </c>
      <c r="V451" s="480">
        <v>70</v>
      </c>
      <c r="W451" s="201">
        <v>142</v>
      </c>
      <c r="X451" s="216">
        <v>4.5239743589743595</v>
      </c>
      <c r="Y451" s="497">
        <v>70</v>
      </c>
    </row>
    <row r="452" spans="2:25" ht="23.25">
      <c r="B452" s="741"/>
      <c r="C452" s="495" t="s">
        <v>37</v>
      </c>
      <c r="D452" s="166">
        <v>70</v>
      </c>
      <c r="E452" s="552">
        <v>47</v>
      </c>
      <c r="F452" s="480">
        <v>30</v>
      </c>
      <c r="G452" s="480">
        <v>23</v>
      </c>
      <c r="H452" s="524">
        <v>0</v>
      </c>
      <c r="I452" s="216">
        <v>0</v>
      </c>
      <c r="J452" s="552">
        <v>47</v>
      </c>
      <c r="K452" s="481">
        <v>44</v>
      </c>
      <c r="L452" s="480">
        <v>26</v>
      </c>
      <c r="M452" s="480">
        <v>50</v>
      </c>
      <c r="N452" s="216">
        <v>1.592948717948718</v>
      </c>
      <c r="O452" s="552">
        <v>47</v>
      </c>
      <c r="P452" s="481">
        <v>28</v>
      </c>
      <c r="Q452" s="480">
        <v>29</v>
      </c>
      <c r="R452" s="480">
        <v>50</v>
      </c>
      <c r="S452" s="216">
        <v>1.592948717948718</v>
      </c>
      <c r="T452" s="552">
        <v>47</v>
      </c>
      <c r="U452" s="481">
        <v>21</v>
      </c>
      <c r="V452" s="480">
        <v>70</v>
      </c>
      <c r="W452" s="201">
        <v>88</v>
      </c>
      <c r="X452" s="216">
        <v>2.803589743589744</v>
      </c>
      <c r="Y452" s="497">
        <v>70</v>
      </c>
    </row>
    <row r="453" spans="2:25" ht="23.25">
      <c r="B453" s="741"/>
      <c r="C453" s="495" t="s">
        <v>38</v>
      </c>
      <c r="D453" s="166">
        <v>70</v>
      </c>
      <c r="E453" s="552">
        <v>200</v>
      </c>
      <c r="F453" s="480">
        <v>96</v>
      </c>
      <c r="G453" s="480">
        <v>0</v>
      </c>
      <c r="H453" s="524">
        <v>130</v>
      </c>
      <c r="I453" s="216">
        <v>5.116666666666667</v>
      </c>
      <c r="J453" s="552">
        <v>200</v>
      </c>
      <c r="K453" s="481">
        <v>49</v>
      </c>
      <c r="L453" s="480">
        <v>0</v>
      </c>
      <c r="M453" s="480">
        <v>200</v>
      </c>
      <c r="N453" s="216">
        <v>7.871794871794872</v>
      </c>
      <c r="O453" s="552">
        <v>200</v>
      </c>
      <c r="P453" s="481">
        <v>84</v>
      </c>
      <c r="Q453" s="480">
        <v>0</v>
      </c>
      <c r="R453" s="480">
        <v>200</v>
      </c>
      <c r="S453" s="216">
        <v>7.871794871794872</v>
      </c>
      <c r="T453" s="552">
        <v>200</v>
      </c>
      <c r="U453" s="481">
        <v>68</v>
      </c>
      <c r="V453" s="480">
        <v>70</v>
      </c>
      <c r="W453" s="201">
        <v>270</v>
      </c>
      <c r="X453" s="216">
        <v>10.626923076923077</v>
      </c>
      <c r="Y453" s="497">
        <v>70</v>
      </c>
    </row>
    <row r="454" spans="2:25" ht="24" thickBot="1">
      <c r="B454" s="742"/>
      <c r="C454" s="498" t="s">
        <v>39</v>
      </c>
      <c r="D454" s="177">
        <v>70</v>
      </c>
      <c r="E454" s="554">
        <v>176</v>
      </c>
      <c r="F454" s="487">
        <v>126</v>
      </c>
      <c r="G454" s="487">
        <v>0</v>
      </c>
      <c r="H454" s="538">
        <v>106</v>
      </c>
      <c r="I454" s="220">
        <v>1.9003444444444446</v>
      </c>
      <c r="J454" s="554">
        <v>176</v>
      </c>
      <c r="K454" s="488">
        <v>37</v>
      </c>
      <c r="L454" s="487">
        <v>0</v>
      </c>
      <c r="M454" s="487">
        <v>176</v>
      </c>
      <c r="N454" s="220">
        <v>3.1552888888888893</v>
      </c>
      <c r="O454" s="554">
        <v>176</v>
      </c>
      <c r="P454" s="488">
        <v>140</v>
      </c>
      <c r="Q454" s="487">
        <v>0</v>
      </c>
      <c r="R454" s="487">
        <v>176</v>
      </c>
      <c r="S454" s="220">
        <v>3.1552888888888893</v>
      </c>
      <c r="T454" s="554">
        <v>176</v>
      </c>
      <c r="U454" s="488">
        <v>87</v>
      </c>
      <c r="V454" s="487">
        <v>70</v>
      </c>
      <c r="W454" s="207">
        <v>246</v>
      </c>
      <c r="X454" s="220">
        <v>4.410233333333333</v>
      </c>
      <c r="Y454" s="502">
        <v>70</v>
      </c>
    </row>
    <row r="455" spans="2:25" ht="24" thickTop="1">
      <c r="B455" s="740" t="s">
        <v>41</v>
      </c>
      <c r="C455" s="492" t="s">
        <v>40</v>
      </c>
      <c r="D455" s="503">
        <v>25</v>
      </c>
      <c r="E455" s="555">
        <v>111</v>
      </c>
      <c r="F455" s="490">
        <v>56</v>
      </c>
      <c r="G455" s="490">
        <v>0</v>
      </c>
      <c r="H455" s="545">
        <v>86</v>
      </c>
      <c r="I455" s="222">
        <v>1.657888888888889</v>
      </c>
      <c r="J455" s="555">
        <v>111</v>
      </c>
      <c r="K455" s="491">
        <v>99</v>
      </c>
      <c r="L455" s="490">
        <v>0</v>
      </c>
      <c r="M455" s="490">
        <v>111</v>
      </c>
      <c r="N455" s="222">
        <v>2.1398333333333337</v>
      </c>
      <c r="O455" s="555">
        <v>111</v>
      </c>
      <c r="P455" s="491">
        <v>66</v>
      </c>
      <c r="Q455" s="490">
        <v>0</v>
      </c>
      <c r="R455" s="490">
        <v>111</v>
      </c>
      <c r="S455" s="222">
        <v>2.1398333333333337</v>
      </c>
      <c r="T455" s="555">
        <v>111</v>
      </c>
      <c r="U455" s="491">
        <v>58</v>
      </c>
      <c r="V455" s="490">
        <v>25</v>
      </c>
      <c r="W455" s="210">
        <v>136</v>
      </c>
      <c r="X455" s="222">
        <v>2.621777777777778</v>
      </c>
      <c r="Y455" s="505">
        <v>25</v>
      </c>
    </row>
    <row r="456" spans="2:25" ht="23.25">
      <c r="B456" s="741"/>
      <c r="C456" s="495" t="s">
        <v>42</v>
      </c>
      <c r="D456" s="166">
        <v>25</v>
      </c>
      <c r="E456" s="552">
        <v>105</v>
      </c>
      <c r="F456" s="480">
        <v>83</v>
      </c>
      <c r="G456" s="480">
        <v>0</v>
      </c>
      <c r="H456" s="524">
        <v>80</v>
      </c>
      <c r="I456" s="216">
        <v>1.4342222222222223</v>
      </c>
      <c r="J456" s="552">
        <v>105</v>
      </c>
      <c r="K456" s="481">
        <v>100</v>
      </c>
      <c r="L456" s="480">
        <v>0</v>
      </c>
      <c r="M456" s="480">
        <v>105</v>
      </c>
      <c r="N456" s="216">
        <v>1.8824166666666668</v>
      </c>
      <c r="O456" s="552">
        <v>105</v>
      </c>
      <c r="P456" s="481">
        <v>54</v>
      </c>
      <c r="Q456" s="480">
        <v>0</v>
      </c>
      <c r="R456" s="480">
        <v>105</v>
      </c>
      <c r="S456" s="216">
        <v>1.8824166666666668</v>
      </c>
      <c r="T456" s="552">
        <v>105</v>
      </c>
      <c r="U456" s="481">
        <v>34</v>
      </c>
      <c r="V456" s="480">
        <v>25</v>
      </c>
      <c r="W456" s="201">
        <v>130</v>
      </c>
      <c r="X456" s="216">
        <v>2.330611111111111</v>
      </c>
      <c r="Y456" s="497">
        <v>25</v>
      </c>
    </row>
    <row r="457" spans="2:25" ht="23.25">
      <c r="B457" s="741"/>
      <c r="C457" s="495" t="s">
        <v>43</v>
      </c>
      <c r="D457" s="166">
        <v>25</v>
      </c>
      <c r="E457" s="552">
        <v>74</v>
      </c>
      <c r="F457" s="480">
        <v>34</v>
      </c>
      <c r="G457" s="480">
        <v>1</v>
      </c>
      <c r="H457" s="524">
        <v>50</v>
      </c>
      <c r="I457" s="216">
        <v>0.9638888888888889</v>
      </c>
      <c r="J457" s="552">
        <v>74</v>
      </c>
      <c r="K457" s="481">
        <v>47</v>
      </c>
      <c r="L457" s="480">
        <v>0</v>
      </c>
      <c r="M457" s="480">
        <v>73</v>
      </c>
      <c r="N457" s="216">
        <v>1.4072777777777778</v>
      </c>
      <c r="O457" s="552">
        <v>74</v>
      </c>
      <c r="P457" s="481">
        <v>60</v>
      </c>
      <c r="Q457" s="480">
        <v>0</v>
      </c>
      <c r="R457" s="480">
        <v>74</v>
      </c>
      <c r="S457" s="216">
        <v>1.4265555555555556</v>
      </c>
      <c r="T457" s="552">
        <v>74</v>
      </c>
      <c r="U457" s="481">
        <v>35</v>
      </c>
      <c r="V457" s="480">
        <v>25</v>
      </c>
      <c r="W457" s="201">
        <v>99</v>
      </c>
      <c r="X457" s="216">
        <v>1.9085</v>
      </c>
      <c r="Y457" s="497">
        <v>25</v>
      </c>
    </row>
    <row r="458" spans="2:25" ht="23.25">
      <c r="B458" s="741"/>
      <c r="C458" s="495" t="s">
        <v>44</v>
      </c>
      <c r="D458" s="166">
        <v>25</v>
      </c>
      <c r="E458" s="552">
        <v>58</v>
      </c>
      <c r="F458" s="480">
        <v>6</v>
      </c>
      <c r="G458" s="480">
        <v>17</v>
      </c>
      <c r="H458" s="524">
        <v>50</v>
      </c>
      <c r="I458" s="216">
        <v>0.9638888888888889</v>
      </c>
      <c r="J458" s="552">
        <v>58</v>
      </c>
      <c r="K458" s="481">
        <v>37</v>
      </c>
      <c r="L458" s="480">
        <v>9</v>
      </c>
      <c r="M458" s="480">
        <v>50</v>
      </c>
      <c r="N458" s="216">
        <v>0.9638888888888889</v>
      </c>
      <c r="O458" s="552">
        <v>58</v>
      </c>
      <c r="P458" s="481">
        <v>12</v>
      </c>
      <c r="Q458" s="480">
        <v>1</v>
      </c>
      <c r="R458" s="480">
        <v>50</v>
      </c>
      <c r="S458" s="216">
        <v>0.9638888888888889</v>
      </c>
      <c r="T458" s="552">
        <v>58</v>
      </c>
      <c r="U458" s="481">
        <v>14</v>
      </c>
      <c r="V458" s="480">
        <v>25</v>
      </c>
      <c r="W458" s="201">
        <v>82</v>
      </c>
      <c r="X458" s="216">
        <v>1.5807777777777778</v>
      </c>
      <c r="Y458" s="497">
        <v>25</v>
      </c>
    </row>
    <row r="459" spans="2:25" ht="23.25">
      <c r="B459" s="741"/>
      <c r="C459" s="495" t="s">
        <v>45</v>
      </c>
      <c r="D459" s="166">
        <v>29</v>
      </c>
      <c r="E459" s="552">
        <v>55</v>
      </c>
      <c r="F459" s="480">
        <v>45</v>
      </c>
      <c r="G459" s="480">
        <v>24</v>
      </c>
      <c r="H459" s="524">
        <v>50</v>
      </c>
      <c r="I459" s="216">
        <v>0.9638888888888889</v>
      </c>
      <c r="J459" s="552">
        <v>55</v>
      </c>
      <c r="K459" s="481">
        <v>23</v>
      </c>
      <c r="L459" s="480">
        <v>19</v>
      </c>
      <c r="M459" s="480">
        <v>50</v>
      </c>
      <c r="N459" s="216">
        <v>0.9638888888888889</v>
      </c>
      <c r="O459" s="552">
        <v>55</v>
      </c>
      <c r="P459" s="481">
        <v>13</v>
      </c>
      <c r="Q459" s="480">
        <v>14</v>
      </c>
      <c r="R459" s="480">
        <v>50</v>
      </c>
      <c r="S459" s="216">
        <v>0.9638888888888889</v>
      </c>
      <c r="T459" s="552">
        <v>55</v>
      </c>
      <c r="U459" s="481">
        <v>25</v>
      </c>
      <c r="V459" s="480">
        <v>25</v>
      </c>
      <c r="W459" s="201">
        <v>66</v>
      </c>
      <c r="X459" s="216">
        <v>1.2723333333333333</v>
      </c>
      <c r="Y459" s="497">
        <v>25</v>
      </c>
    </row>
    <row r="460" spans="2:25" ht="23.25">
      <c r="B460" s="741"/>
      <c r="C460" s="495" t="s">
        <v>46</v>
      </c>
      <c r="D460" s="166">
        <v>25</v>
      </c>
      <c r="E460" s="552">
        <v>50</v>
      </c>
      <c r="F460" s="480">
        <v>35</v>
      </c>
      <c r="G460" s="480">
        <v>25</v>
      </c>
      <c r="H460" s="524">
        <v>50</v>
      </c>
      <c r="I460" s="216">
        <v>0.9638888888888889</v>
      </c>
      <c r="J460" s="552">
        <v>50</v>
      </c>
      <c r="K460" s="481">
        <v>20</v>
      </c>
      <c r="L460" s="480">
        <v>25</v>
      </c>
      <c r="M460" s="480">
        <v>50</v>
      </c>
      <c r="N460" s="216">
        <v>0.9638888888888889</v>
      </c>
      <c r="O460" s="552">
        <v>50</v>
      </c>
      <c r="P460" s="481">
        <v>31</v>
      </c>
      <c r="Q460" s="480">
        <v>25</v>
      </c>
      <c r="R460" s="480">
        <v>50</v>
      </c>
      <c r="S460" s="216">
        <v>0.9638888888888889</v>
      </c>
      <c r="T460" s="552">
        <v>50</v>
      </c>
      <c r="U460" s="481">
        <v>27</v>
      </c>
      <c r="V460" s="480">
        <v>25</v>
      </c>
      <c r="W460" s="201">
        <v>50</v>
      </c>
      <c r="X460" s="216">
        <v>0.9638888888888889</v>
      </c>
      <c r="Y460" s="497">
        <v>25</v>
      </c>
    </row>
    <row r="461" spans="2:25" ht="23.25">
      <c r="B461" s="741"/>
      <c r="C461" s="495" t="s">
        <v>47</v>
      </c>
      <c r="D461" s="166">
        <v>25</v>
      </c>
      <c r="E461" s="552">
        <v>69</v>
      </c>
      <c r="F461" s="480">
        <v>43</v>
      </c>
      <c r="G461" s="480">
        <v>6</v>
      </c>
      <c r="H461" s="524">
        <v>50</v>
      </c>
      <c r="I461" s="216">
        <v>0.8963888888888889</v>
      </c>
      <c r="J461" s="552">
        <v>69</v>
      </c>
      <c r="K461" s="481">
        <v>57</v>
      </c>
      <c r="L461" s="480">
        <v>0</v>
      </c>
      <c r="M461" s="480">
        <v>63</v>
      </c>
      <c r="N461" s="216">
        <v>1.12945</v>
      </c>
      <c r="O461" s="552">
        <v>69</v>
      </c>
      <c r="P461" s="481">
        <v>19</v>
      </c>
      <c r="Q461" s="480">
        <v>0</v>
      </c>
      <c r="R461" s="480">
        <v>69</v>
      </c>
      <c r="S461" s="216">
        <v>1.2370166666666667</v>
      </c>
      <c r="T461" s="552">
        <v>69</v>
      </c>
      <c r="U461" s="481">
        <v>22</v>
      </c>
      <c r="V461" s="480">
        <v>25</v>
      </c>
      <c r="W461" s="201">
        <v>94</v>
      </c>
      <c r="X461" s="216">
        <v>1.6852111111111112</v>
      </c>
      <c r="Y461" s="497">
        <v>25</v>
      </c>
    </row>
    <row r="462" spans="2:25" ht="23.25">
      <c r="B462" s="741"/>
      <c r="C462" s="495" t="s">
        <v>48</v>
      </c>
      <c r="D462" s="166">
        <v>25</v>
      </c>
      <c r="E462" s="552">
        <v>169</v>
      </c>
      <c r="F462" s="480">
        <v>127</v>
      </c>
      <c r="G462" s="480">
        <v>0</v>
      </c>
      <c r="H462" s="524">
        <v>144</v>
      </c>
      <c r="I462" s="216">
        <v>2.5816</v>
      </c>
      <c r="J462" s="552">
        <v>169</v>
      </c>
      <c r="K462" s="481">
        <v>129</v>
      </c>
      <c r="L462" s="480">
        <v>0</v>
      </c>
      <c r="M462" s="480">
        <v>169</v>
      </c>
      <c r="N462" s="216">
        <v>3.0297944444444447</v>
      </c>
      <c r="O462" s="552">
        <v>169</v>
      </c>
      <c r="P462" s="481">
        <v>72</v>
      </c>
      <c r="Q462" s="480">
        <v>0</v>
      </c>
      <c r="R462" s="480">
        <v>169</v>
      </c>
      <c r="S462" s="216">
        <v>3.0297944444444447</v>
      </c>
      <c r="T462" s="552">
        <v>169</v>
      </c>
      <c r="U462" s="481">
        <v>139</v>
      </c>
      <c r="V462" s="480">
        <v>25</v>
      </c>
      <c r="W462" s="201">
        <v>194</v>
      </c>
      <c r="X462" s="216">
        <v>3.477988888888889</v>
      </c>
      <c r="Y462" s="497">
        <v>25</v>
      </c>
    </row>
    <row r="463" spans="2:25" ht="23.25">
      <c r="B463" s="741"/>
      <c r="C463" s="495" t="s">
        <v>49</v>
      </c>
      <c r="D463" s="166">
        <v>11</v>
      </c>
      <c r="E463" s="552">
        <v>34</v>
      </c>
      <c r="F463" s="480">
        <v>7</v>
      </c>
      <c r="G463" s="480">
        <v>27</v>
      </c>
      <c r="H463" s="524">
        <v>50</v>
      </c>
      <c r="I463" s="216">
        <v>1.592948717948718</v>
      </c>
      <c r="J463" s="552">
        <v>34</v>
      </c>
      <c r="K463" s="481">
        <v>18</v>
      </c>
      <c r="L463" s="480">
        <v>43</v>
      </c>
      <c r="M463" s="480">
        <v>50</v>
      </c>
      <c r="N463" s="216">
        <v>1.592948717948718</v>
      </c>
      <c r="O463" s="552">
        <v>34</v>
      </c>
      <c r="P463" s="481">
        <v>16</v>
      </c>
      <c r="Q463" s="480">
        <v>9</v>
      </c>
      <c r="R463" s="480">
        <v>0</v>
      </c>
      <c r="S463" s="216">
        <v>0</v>
      </c>
      <c r="T463" s="552">
        <v>34</v>
      </c>
      <c r="U463" s="481">
        <v>19</v>
      </c>
      <c r="V463" s="480">
        <v>25</v>
      </c>
      <c r="W463" s="201">
        <v>50</v>
      </c>
      <c r="X463" s="216">
        <v>1.592948717948718</v>
      </c>
      <c r="Y463" s="497">
        <v>25</v>
      </c>
    </row>
    <row r="464" spans="2:25" ht="23.25">
      <c r="B464" s="741"/>
      <c r="C464" s="495" t="s">
        <v>50</v>
      </c>
      <c r="D464" s="166">
        <v>25</v>
      </c>
      <c r="E464" s="552">
        <v>250</v>
      </c>
      <c r="F464" s="480">
        <v>164</v>
      </c>
      <c r="G464" s="480">
        <v>0</v>
      </c>
      <c r="H464" s="524">
        <v>225</v>
      </c>
      <c r="I464" s="216">
        <v>4.3375</v>
      </c>
      <c r="J464" s="552">
        <v>250</v>
      </c>
      <c r="K464" s="481">
        <v>87</v>
      </c>
      <c r="L464" s="480">
        <v>0</v>
      </c>
      <c r="M464" s="480">
        <v>250</v>
      </c>
      <c r="N464" s="216">
        <v>4.819444444444445</v>
      </c>
      <c r="O464" s="552">
        <v>250</v>
      </c>
      <c r="P464" s="481">
        <v>103</v>
      </c>
      <c r="Q464" s="480">
        <v>0</v>
      </c>
      <c r="R464" s="480">
        <v>250</v>
      </c>
      <c r="S464" s="216">
        <v>4.819444444444445</v>
      </c>
      <c r="T464" s="552">
        <v>250</v>
      </c>
      <c r="U464" s="481">
        <v>227</v>
      </c>
      <c r="V464" s="480">
        <v>25</v>
      </c>
      <c r="W464" s="201">
        <v>275</v>
      </c>
      <c r="X464" s="216">
        <v>5.301388888888889</v>
      </c>
      <c r="Y464" s="497">
        <v>25</v>
      </c>
    </row>
    <row r="465" spans="2:25" ht="23.25">
      <c r="B465" s="741"/>
      <c r="C465" s="495" t="s">
        <v>51</v>
      </c>
      <c r="D465" s="166">
        <v>25</v>
      </c>
      <c r="E465" s="552">
        <v>11</v>
      </c>
      <c r="F465" s="480">
        <v>6</v>
      </c>
      <c r="G465" s="480">
        <v>14</v>
      </c>
      <c r="H465" s="524">
        <v>0</v>
      </c>
      <c r="I465" s="216">
        <v>0</v>
      </c>
      <c r="J465" s="552">
        <v>11</v>
      </c>
      <c r="K465" s="481">
        <v>4</v>
      </c>
      <c r="L465" s="480">
        <v>3</v>
      </c>
      <c r="M465" s="480">
        <v>0</v>
      </c>
      <c r="N465" s="216">
        <v>0</v>
      </c>
      <c r="O465" s="552">
        <v>11</v>
      </c>
      <c r="P465" s="481">
        <v>8</v>
      </c>
      <c r="Q465" s="480">
        <v>42</v>
      </c>
      <c r="R465" s="480">
        <v>50</v>
      </c>
      <c r="S465" s="216">
        <v>0.8963888888888889</v>
      </c>
      <c r="T465" s="552">
        <v>11</v>
      </c>
      <c r="U465" s="481">
        <v>10</v>
      </c>
      <c r="V465" s="480">
        <v>31</v>
      </c>
      <c r="W465" s="201">
        <v>0</v>
      </c>
      <c r="X465" s="216">
        <v>0</v>
      </c>
      <c r="Y465" s="497">
        <v>31</v>
      </c>
    </row>
    <row r="466" spans="2:25" ht="23.25">
      <c r="B466" s="741"/>
      <c r="C466" s="495" t="s">
        <v>52</v>
      </c>
      <c r="D466" s="166">
        <v>25</v>
      </c>
      <c r="E466" s="552">
        <v>32</v>
      </c>
      <c r="F466" s="480">
        <v>15</v>
      </c>
      <c r="G466" s="480">
        <v>43</v>
      </c>
      <c r="H466" s="524">
        <v>50</v>
      </c>
      <c r="I466" s="216">
        <v>0.9638888888888889</v>
      </c>
      <c r="J466" s="552">
        <v>32</v>
      </c>
      <c r="K466" s="481">
        <v>8</v>
      </c>
      <c r="L466" s="480">
        <v>11</v>
      </c>
      <c r="M466" s="480">
        <v>0</v>
      </c>
      <c r="N466" s="216">
        <v>0</v>
      </c>
      <c r="O466" s="552">
        <v>32</v>
      </c>
      <c r="P466" s="481">
        <v>23</v>
      </c>
      <c r="Q466" s="480">
        <v>29</v>
      </c>
      <c r="R466" s="480">
        <v>50</v>
      </c>
      <c r="S466" s="216">
        <v>0.9638888888888889</v>
      </c>
      <c r="T466" s="552">
        <v>32</v>
      </c>
      <c r="U466" s="481">
        <v>25</v>
      </c>
      <c r="V466" s="480">
        <v>25</v>
      </c>
      <c r="W466" s="201">
        <v>28</v>
      </c>
      <c r="X466" s="216">
        <v>0.5397777777777778</v>
      </c>
      <c r="Y466" s="497">
        <v>25</v>
      </c>
    </row>
    <row r="467" spans="2:25" ht="23.25">
      <c r="B467" s="741"/>
      <c r="C467" s="495" t="s">
        <v>54</v>
      </c>
      <c r="D467" s="166">
        <v>25</v>
      </c>
      <c r="E467" s="552">
        <v>35</v>
      </c>
      <c r="F467" s="480">
        <v>4</v>
      </c>
      <c r="G467" s="480">
        <v>40</v>
      </c>
      <c r="H467" s="524">
        <v>50</v>
      </c>
      <c r="I467" s="216">
        <v>0.8963888888888889</v>
      </c>
      <c r="J467" s="552">
        <v>35</v>
      </c>
      <c r="K467" s="481">
        <v>17</v>
      </c>
      <c r="L467" s="480">
        <v>5</v>
      </c>
      <c r="M467" s="480">
        <v>0</v>
      </c>
      <c r="N467" s="216">
        <v>0</v>
      </c>
      <c r="O467" s="552">
        <v>35</v>
      </c>
      <c r="P467" s="481">
        <v>21</v>
      </c>
      <c r="Q467" s="480">
        <v>20</v>
      </c>
      <c r="R467" s="480">
        <v>50</v>
      </c>
      <c r="S467" s="216">
        <v>0.8963888888888889</v>
      </c>
      <c r="T467" s="552">
        <v>35</v>
      </c>
      <c r="U467" s="481">
        <v>15</v>
      </c>
      <c r="V467" s="480">
        <v>25</v>
      </c>
      <c r="W467" s="201">
        <v>40</v>
      </c>
      <c r="X467" s="216">
        <v>0.7171111111111111</v>
      </c>
      <c r="Y467" s="497">
        <v>25</v>
      </c>
    </row>
    <row r="468" spans="2:25" ht="23.25">
      <c r="B468" s="741"/>
      <c r="C468" s="495" t="s">
        <v>55</v>
      </c>
      <c r="D468" s="166">
        <v>25</v>
      </c>
      <c r="E468" s="552">
        <v>49</v>
      </c>
      <c r="F468" s="480">
        <v>20</v>
      </c>
      <c r="G468" s="480">
        <v>26</v>
      </c>
      <c r="H468" s="524">
        <v>50</v>
      </c>
      <c r="I468" s="216">
        <v>0.8963888888888889</v>
      </c>
      <c r="J468" s="552">
        <v>49</v>
      </c>
      <c r="K468" s="481">
        <v>17</v>
      </c>
      <c r="L468" s="480">
        <v>27</v>
      </c>
      <c r="M468" s="480">
        <v>50</v>
      </c>
      <c r="N468" s="216">
        <v>0.8963888888888889</v>
      </c>
      <c r="O468" s="552">
        <v>49</v>
      </c>
      <c r="P468" s="481">
        <v>20</v>
      </c>
      <c r="Q468" s="480">
        <v>28</v>
      </c>
      <c r="R468" s="480">
        <v>50</v>
      </c>
      <c r="S468" s="216">
        <v>0.8963888888888889</v>
      </c>
      <c r="T468" s="552">
        <v>49</v>
      </c>
      <c r="U468" s="481">
        <v>46</v>
      </c>
      <c r="V468" s="480">
        <v>25</v>
      </c>
      <c r="W468" s="201">
        <v>46</v>
      </c>
      <c r="X468" s="216">
        <v>0.8246777777777778</v>
      </c>
      <c r="Y468" s="497">
        <v>25</v>
      </c>
    </row>
    <row r="469" spans="2:25" ht="23.25">
      <c r="B469" s="741"/>
      <c r="C469" s="495" t="s">
        <v>56</v>
      </c>
      <c r="D469" s="166">
        <v>25</v>
      </c>
      <c r="E469" s="552">
        <v>24</v>
      </c>
      <c r="F469" s="480">
        <v>11</v>
      </c>
      <c r="G469" s="480">
        <v>1</v>
      </c>
      <c r="H469" s="524">
        <v>0</v>
      </c>
      <c r="I469" s="216">
        <v>0</v>
      </c>
      <c r="J469" s="552">
        <v>24</v>
      </c>
      <c r="K469" s="481">
        <v>18</v>
      </c>
      <c r="L469" s="480">
        <v>27</v>
      </c>
      <c r="M469" s="480">
        <v>50</v>
      </c>
      <c r="N469" s="216">
        <v>0.8963888888888889</v>
      </c>
      <c r="O469" s="552">
        <v>24</v>
      </c>
      <c r="P469" s="481">
        <v>15</v>
      </c>
      <c r="Q469" s="480">
        <v>3</v>
      </c>
      <c r="R469" s="480">
        <v>0</v>
      </c>
      <c r="S469" s="216">
        <v>0</v>
      </c>
      <c r="T469" s="552">
        <v>24</v>
      </c>
      <c r="U469" s="481">
        <v>6</v>
      </c>
      <c r="V469" s="480">
        <v>25</v>
      </c>
      <c r="W469" s="201">
        <v>46</v>
      </c>
      <c r="X469" s="216">
        <v>0.8246777777777778</v>
      </c>
      <c r="Y469" s="497">
        <v>25</v>
      </c>
    </row>
    <row r="470" spans="2:25" ht="23.25">
      <c r="B470" s="741"/>
      <c r="C470" s="495" t="s">
        <v>57</v>
      </c>
      <c r="D470" s="166">
        <v>25</v>
      </c>
      <c r="E470" s="552">
        <v>18</v>
      </c>
      <c r="F470" s="480">
        <v>6</v>
      </c>
      <c r="G470" s="480">
        <v>7</v>
      </c>
      <c r="H470" s="524">
        <v>0</v>
      </c>
      <c r="I470" s="216">
        <v>0</v>
      </c>
      <c r="J470" s="552">
        <v>18</v>
      </c>
      <c r="K470" s="481">
        <v>11</v>
      </c>
      <c r="L470" s="480">
        <v>39</v>
      </c>
      <c r="M470" s="480">
        <v>50</v>
      </c>
      <c r="N470" s="216">
        <v>0.8963888888888889</v>
      </c>
      <c r="O470" s="552">
        <v>18</v>
      </c>
      <c r="P470" s="481">
        <v>15</v>
      </c>
      <c r="Q470" s="480">
        <v>21</v>
      </c>
      <c r="R470" s="480">
        <v>0</v>
      </c>
      <c r="S470" s="216">
        <v>0</v>
      </c>
      <c r="T470" s="552">
        <v>18</v>
      </c>
      <c r="U470" s="481">
        <v>10</v>
      </c>
      <c r="V470" s="480">
        <v>3</v>
      </c>
      <c r="W470" s="201">
        <v>0</v>
      </c>
      <c r="X470" s="216">
        <v>0</v>
      </c>
      <c r="Y470" s="497">
        <v>3</v>
      </c>
    </row>
    <row r="471" spans="2:25" ht="23.25">
      <c r="B471" s="741"/>
      <c r="C471" s="495" t="s">
        <v>58</v>
      </c>
      <c r="D471" s="166">
        <v>29</v>
      </c>
      <c r="E471" s="552">
        <v>3</v>
      </c>
      <c r="F471" s="480">
        <v>2</v>
      </c>
      <c r="G471" s="480">
        <v>26</v>
      </c>
      <c r="H471" s="524">
        <v>0</v>
      </c>
      <c r="I471" s="216">
        <v>0</v>
      </c>
      <c r="J471" s="552">
        <v>3</v>
      </c>
      <c r="K471" s="481">
        <v>2</v>
      </c>
      <c r="L471" s="480">
        <v>23</v>
      </c>
      <c r="M471" s="480">
        <v>0</v>
      </c>
      <c r="N471" s="216">
        <v>0</v>
      </c>
      <c r="O471" s="552">
        <v>3</v>
      </c>
      <c r="P471" s="481">
        <v>3</v>
      </c>
      <c r="Q471" s="480">
        <v>20</v>
      </c>
      <c r="R471" s="480">
        <v>0</v>
      </c>
      <c r="S471" s="216">
        <v>0</v>
      </c>
      <c r="T471" s="552">
        <v>3</v>
      </c>
      <c r="U471" s="481">
        <v>2</v>
      </c>
      <c r="V471" s="480">
        <v>17</v>
      </c>
      <c r="W471" s="201">
        <v>0</v>
      </c>
      <c r="X471" s="216">
        <v>0</v>
      </c>
      <c r="Y471" s="497">
        <v>17</v>
      </c>
    </row>
    <row r="472" spans="2:25" ht="23.25">
      <c r="B472" s="741"/>
      <c r="C472" s="495" t="s">
        <v>59</v>
      </c>
      <c r="D472" s="166">
        <v>0</v>
      </c>
      <c r="E472" s="552">
        <v>1</v>
      </c>
      <c r="F472" s="480">
        <v>0</v>
      </c>
      <c r="G472" s="480">
        <v>49</v>
      </c>
      <c r="H472" s="524">
        <v>50</v>
      </c>
      <c r="I472" s="216">
        <v>0.9638888888888889</v>
      </c>
      <c r="J472" s="552">
        <v>1</v>
      </c>
      <c r="K472" s="481">
        <v>1</v>
      </c>
      <c r="L472" s="480">
        <v>48</v>
      </c>
      <c r="M472" s="480">
        <v>0</v>
      </c>
      <c r="N472" s="216">
        <v>0</v>
      </c>
      <c r="O472" s="552">
        <v>1</v>
      </c>
      <c r="P472" s="481">
        <v>1</v>
      </c>
      <c r="Q472" s="480">
        <v>47</v>
      </c>
      <c r="R472" s="480">
        <v>0</v>
      </c>
      <c r="S472" s="216">
        <v>0</v>
      </c>
      <c r="T472" s="552">
        <v>1</v>
      </c>
      <c r="U472" s="481">
        <v>1</v>
      </c>
      <c r="V472" s="480">
        <v>46</v>
      </c>
      <c r="W472" s="201">
        <v>0</v>
      </c>
      <c r="X472" s="216">
        <v>0</v>
      </c>
      <c r="Y472" s="497">
        <v>46</v>
      </c>
    </row>
    <row r="473" spans="2:25" ht="23.25">
      <c r="B473" s="741"/>
      <c r="C473" s="495" t="s">
        <v>60</v>
      </c>
      <c r="D473" s="166">
        <v>8</v>
      </c>
      <c r="E473" s="552">
        <v>0</v>
      </c>
      <c r="F473" s="480">
        <v>0</v>
      </c>
      <c r="G473" s="480">
        <v>8</v>
      </c>
      <c r="H473" s="524">
        <v>0</v>
      </c>
      <c r="I473" s="216">
        <v>0</v>
      </c>
      <c r="J473" s="552">
        <v>0</v>
      </c>
      <c r="K473" s="481">
        <v>0</v>
      </c>
      <c r="L473" s="480">
        <v>8</v>
      </c>
      <c r="M473" s="480">
        <v>0</v>
      </c>
      <c r="N473" s="216">
        <v>0</v>
      </c>
      <c r="O473" s="552">
        <v>0</v>
      </c>
      <c r="P473" s="481">
        <v>0</v>
      </c>
      <c r="Q473" s="480">
        <v>8</v>
      </c>
      <c r="R473" s="480">
        <v>0</v>
      </c>
      <c r="S473" s="216">
        <v>0</v>
      </c>
      <c r="T473" s="552">
        <v>0</v>
      </c>
      <c r="U473" s="481">
        <v>0</v>
      </c>
      <c r="V473" s="480">
        <v>8</v>
      </c>
      <c r="W473" s="201">
        <v>0</v>
      </c>
      <c r="X473" s="216">
        <v>0</v>
      </c>
      <c r="Y473" s="497">
        <v>8</v>
      </c>
    </row>
    <row r="474" spans="2:25" ht="23.25">
      <c r="B474" s="741"/>
      <c r="C474" s="495" t="s">
        <v>61</v>
      </c>
      <c r="D474" s="166">
        <v>0</v>
      </c>
      <c r="E474" s="552">
        <v>0</v>
      </c>
      <c r="F474" s="480">
        <v>0</v>
      </c>
      <c r="G474" s="480">
        <v>0</v>
      </c>
      <c r="H474" s="524">
        <v>0</v>
      </c>
      <c r="I474" s="216">
        <v>0</v>
      </c>
      <c r="J474" s="552">
        <v>0</v>
      </c>
      <c r="K474" s="481">
        <v>0</v>
      </c>
      <c r="L474" s="480">
        <v>0</v>
      </c>
      <c r="M474" s="480">
        <v>0</v>
      </c>
      <c r="N474" s="216">
        <v>0</v>
      </c>
      <c r="O474" s="552">
        <v>0</v>
      </c>
      <c r="P474" s="481">
        <v>0</v>
      </c>
      <c r="Q474" s="480">
        <v>0</v>
      </c>
      <c r="R474" s="480">
        <v>0</v>
      </c>
      <c r="S474" s="216">
        <v>0</v>
      </c>
      <c r="T474" s="552">
        <v>0</v>
      </c>
      <c r="U474" s="481">
        <v>0</v>
      </c>
      <c r="V474" s="480">
        <v>0</v>
      </c>
      <c r="W474" s="201">
        <v>0</v>
      </c>
      <c r="X474" s="216">
        <v>0</v>
      </c>
      <c r="Y474" s="497">
        <v>0</v>
      </c>
    </row>
    <row r="475" spans="2:25" ht="24" thickBot="1">
      <c r="B475" s="742"/>
      <c r="C475" s="498" t="s">
        <v>62</v>
      </c>
      <c r="D475" s="177">
        <v>0</v>
      </c>
      <c r="E475" s="554">
        <v>0</v>
      </c>
      <c r="F475" s="487">
        <v>0</v>
      </c>
      <c r="G475" s="487">
        <v>0</v>
      </c>
      <c r="H475" s="538">
        <v>0</v>
      </c>
      <c r="I475" s="220">
        <v>0</v>
      </c>
      <c r="J475" s="554">
        <v>0</v>
      </c>
      <c r="K475" s="488">
        <v>0</v>
      </c>
      <c r="L475" s="487">
        <v>0</v>
      </c>
      <c r="M475" s="487">
        <v>0</v>
      </c>
      <c r="N475" s="220">
        <v>0</v>
      </c>
      <c r="O475" s="554">
        <v>0</v>
      </c>
      <c r="P475" s="488">
        <v>0</v>
      </c>
      <c r="Q475" s="487">
        <v>0</v>
      </c>
      <c r="R475" s="487">
        <v>0</v>
      </c>
      <c r="S475" s="220">
        <v>0</v>
      </c>
      <c r="T475" s="554">
        <v>0</v>
      </c>
      <c r="U475" s="488">
        <v>0</v>
      </c>
      <c r="V475" s="487">
        <v>0</v>
      </c>
      <c r="W475" s="207">
        <v>0</v>
      </c>
      <c r="X475" s="220">
        <v>0</v>
      </c>
      <c r="Y475" s="502">
        <v>0</v>
      </c>
    </row>
    <row r="476" spans="5:21" ht="16.5" thickBot="1" thickTop="1">
      <c r="E476" s="223"/>
      <c r="F476" s="223"/>
      <c r="J476" s="223"/>
      <c r="K476" s="223"/>
      <c r="O476" s="223"/>
      <c r="P476" s="223"/>
      <c r="T476" s="223"/>
      <c r="U476" s="223"/>
    </row>
    <row r="477" spans="3:25" ht="19.5" customHeight="1" thickBot="1" thickTop="1">
      <c r="C477" s="743" t="s">
        <v>174</v>
      </c>
      <c r="D477" s="743"/>
      <c r="E477" s="744">
        <f>SUM(I430:I475)</f>
        <v>479.75618803418814</v>
      </c>
      <c r="F477" s="744"/>
      <c r="G477" s="744"/>
      <c r="H477" s="744"/>
      <c r="I477" s="744"/>
      <c r="J477" s="744">
        <f>SUM(N430:N475)</f>
        <v>479.877274786325</v>
      </c>
      <c r="K477" s="744"/>
      <c r="L477" s="744"/>
      <c r="M477" s="744"/>
      <c r="N477" s="744"/>
      <c r="O477" s="744">
        <f>SUM(S430:S475)</f>
        <v>480.00410641025667</v>
      </c>
      <c r="P477" s="744"/>
      <c r="Q477" s="744"/>
      <c r="R477" s="744"/>
      <c r="S477" s="744"/>
      <c r="T477" s="744">
        <f>SUM(X430:X475)</f>
        <v>622.6196692307693</v>
      </c>
      <c r="U477" s="744"/>
      <c r="V477" s="744"/>
      <c r="W477" s="744"/>
      <c r="X477" s="744"/>
      <c r="Y477" s="746">
        <f>SUM(E477:X478)</f>
        <v>2062.257238461539</v>
      </c>
    </row>
    <row r="478" spans="3:25" ht="19.5" customHeight="1" thickBot="1" thickTop="1">
      <c r="C478" s="743"/>
      <c r="D478" s="743"/>
      <c r="E478" s="744"/>
      <c r="F478" s="744"/>
      <c r="G478" s="744"/>
      <c r="H478" s="744"/>
      <c r="I478" s="744"/>
      <c r="J478" s="744"/>
      <c r="K478" s="744"/>
      <c r="L478" s="744"/>
      <c r="M478" s="744"/>
      <c r="N478" s="744"/>
      <c r="O478" s="744"/>
      <c r="P478" s="744"/>
      <c r="Q478" s="744"/>
      <c r="R478" s="744"/>
      <c r="S478" s="744"/>
      <c r="T478" s="744"/>
      <c r="U478" s="744"/>
      <c r="V478" s="744"/>
      <c r="W478" s="744"/>
      <c r="X478" s="744"/>
      <c r="Y478" s="746"/>
    </row>
    <row r="479" spans="3:25" ht="33" customHeight="1" thickBot="1" thickTop="1">
      <c r="C479" s="745" t="s">
        <v>359</v>
      </c>
      <c r="D479" s="745"/>
      <c r="E479" s="746">
        <v>480</v>
      </c>
      <c r="F479" s="746"/>
      <c r="G479" s="746"/>
      <c r="H479" s="746"/>
      <c r="I479" s="746"/>
      <c r="J479" s="746">
        <v>480</v>
      </c>
      <c r="K479" s="746"/>
      <c r="L479" s="746"/>
      <c r="M479" s="746"/>
      <c r="N479" s="746"/>
      <c r="O479" s="746">
        <v>480</v>
      </c>
      <c r="P479" s="746"/>
      <c r="Q479" s="746"/>
      <c r="R479" s="746"/>
      <c r="S479" s="746"/>
      <c r="T479" s="746">
        <v>480</v>
      </c>
      <c r="U479" s="746"/>
      <c r="V479" s="746"/>
      <c r="W479" s="746"/>
      <c r="X479" s="746"/>
      <c r="Y479" s="746">
        <f>SUM(E479:X480)</f>
        <v>1920</v>
      </c>
    </row>
    <row r="480" spans="3:25" ht="33" customHeight="1" thickBot="1" thickTop="1">
      <c r="C480" s="745"/>
      <c r="D480" s="745"/>
      <c r="E480" s="746"/>
      <c r="F480" s="746"/>
      <c r="G480" s="746"/>
      <c r="H480" s="746"/>
      <c r="I480" s="746"/>
      <c r="J480" s="746"/>
      <c r="K480" s="746"/>
      <c r="L480" s="746"/>
      <c r="M480" s="746"/>
      <c r="N480" s="746"/>
      <c r="O480" s="746"/>
      <c r="P480" s="746"/>
      <c r="Q480" s="746"/>
      <c r="R480" s="746"/>
      <c r="S480" s="746"/>
      <c r="T480" s="746"/>
      <c r="U480" s="746"/>
      <c r="V480" s="746"/>
      <c r="W480" s="746"/>
      <c r="X480" s="746"/>
      <c r="Y480" s="746"/>
    </row>
    <row r="481" ht="15.75" thickTop="1"/>
  </sheetData>
  <mergeCells count="178">
    <mergeCell ref="J477:N478"/>
    <mergeCell ref="O477:S478"/>
    <mergeCell ref="B440:B454"/>
    <mergeCell ref="B455:B475"/>
    <mergeCell ref="T479:X480"/>
    <mergeCell ref="Y479:Y480"/>
    <mergeCell ref="C477:D478"/>
    <mergeCell ref="E477:I478"/>
    <mergeCell ref="C479:D480"/>
    <mergeCell ref="E479:I480"/>
    <mergeCell ref="J479:N480"/>
    <mergeCell ref="O479:S480"/>
    <mergeCell ref="T477:X478"/>
    <mergeCell ref="Y477:Y478"/>
    <mergeCell ref="E428:I428"/>
    <mergeCell ref="J428:N428"/>
    <mergeCell ref="O428:S428"/>
    <mergeCell ref="T428:X428"/>
    <mergeCell ref="C418:D419"/>
    <mergeCell ref="E418:I419"/>
    <mergeCell ref="Y428:Y429"/>
    <mergeCell ref="B430:B439"/>
    <mergeCell ref="T418:X419"/>
    <mergeCell ref="Y418:Y419"/>
    <mergeCell ref="J418:N419"/>
    <mergeCell ref="O418:S419"/>
    <mergeCell ref="B424:X424"/>
    <mergeCell ref="D426:E426"/>
    <mergeCell ref="J416:N417"/>
    <mergeCell ref="O416:S417"/>
    <mergeCell ref="Y367:Y368"/>
    <mergeCell ref="B369:B378"/>
    <mergeCell ref="B379:B393"/>
    <mergeCell ref="B394:B414"/>
    <mergeCell ref="C416:D417"/>
    <mergeCell ref="E416:I417"/>
    <mergeCell ref="J355:N356"/>
    <mergeCell ref="O355:S356"/>
    <mergeCell ref="T416:X417"/>
    <mergeCell ref="Y416:Y417"/>
    <mergeCell ref="B363:X363"/>
    <mergeCell ref="D365:E365"/>
    <mergeCell ref="E367:I367"/>
    <mergeCell ref="J367:N367"/>
    <mergeCell ref="O367:S367"/>
    <mergeCell ref="T367:X367"/>
    <mergeCell ref="B318:B332"/>
    <mergeCell ref="B333:B353"/>
    <mergeCell ref="T357:X358"/>
    <mergeCell ref="Y357:Y358"/>
    <mergeCell ref="C355:D356"/>
    <mergeCell ref="E355:I356"/>
    <mergeCell ref="C357:D358"/>
    <mergeCell ref="E357:I358"/>
    <mergeCell ref="J357:N358"/>
    <mergeCell ref="O357:S358"/>
    <mergeCell ref="T355:X356"/>
    <mergeCell ref="Y355:Y356"/>
    <mergeCell ref="B302:X302"/>
    <mergeCell ref="D304:E304"/>
    <mergeCell ref="E306:I306"/>
    <mergeCell ref="J306:N306"/>
    <mergeCell ref="O306:S306"/>
    <mergeCell ref="T306:X306"/>
    <mergeCell ref="Y306:Y307"/>
    <mergeCell ref="B308:B317"/>
    <mergeCell ref="Y294:Y295"/>
    <mergeCell ref="C296:D297"/>
    <mergeCell ref="E296:I297"/>
    <mergeCell ref="J296:N297"/>
    <mergeCell ref="O296:S297"/>
    <mergeCell ref="T296:X297"/>
    <mergeCell ref="Y296:Y297"/>
    <mergeCell ref="E294:I295"/>
    <mergeCell ref="J294:N295"/>
    <mergeCell ref="O294:S295"/>
    <mergeCell ref="T294:X295"/>
    <mergeCell ref="B247:B256"/>
    <mergeCell ref="B257:B271"/>
    <mergeCell ref="B272:B292"/>
    <mergeCell ref="C294:D295"/>
    <mergeCell ref="B241:X241"/>
    <mergeCell ref="C242:Y242"/>
    <mergeCell ref="D243:E243"/>
    <mergeCell ref="E245:I245"/>
    <mergeCell ref="J245:N245"/>
    <mergeCell ref="O245:S245"/>
    <mergeCell ref="T245:X245"/>
    <mergeCell ref="Y245:Y246"/>
    <mergeCell ref="T232:X233"/>
    <mergeCell ref="Y232:Y233"/>
    <mergeCell ref="C234:D235"/>
    <mergeCell ref="E234:I235"/>
    <mergeCell ref="J234:N235"/>
    <mergeCell ref="O234:S235"/>
    <mergeCell ref="T234:X235"/>
    <mergeCell ref="Y234:Y235"/>
    <mergeCell ref="C232:D233"/>
    <mergeCell ref="E232:I233"/>
    <mergeCell ref="J232:N233"/>
    <mergeCell ref="O232:S233"/>
    <mergeCell ref="Y183:Y184"/>
    <mergeCell ref="B185:B194"/>
    <mergeCell ref="B195:B209"/>
    <mergeCell ref="B210:B230"/>
    <mergeCell ref="E183:I183"/>
    <mergeCell ref="J183:N183"/>
    <mergeCell ref="O183:S183"/>
    <mergeCell ref="T183:X183"/>
    <mergeCell ref="Y173:Y174"/>
    <mergeCell ref="J175:N176"/>
    <mergeCell ref="O175:S176"/>
    <mergeCell ref="T175:X176"/>
    <mergeCell ref="Y175:Y176"/>
    <mergeCell ref="T124:X124"/>
    <mergeCell ref="Y124:Y125"/>
    <mergeCell ref="B126:B135"/>
    <mergeCell ref="B136:B150"/>
    <mergeCell ref="E124:I124"/>
    <mergeCell ref="J124:N124"/>
    <mergeCell ref="O124:S124"/>
    <mergeCell ref="D122:E122"/>
    <mergeCell ref="C115:D116"/>
    <mergeCell ref="E115:I116"/>
    <mergeCell ref="J115:N116"/>
    <mergeCell ref="Y113:Y114"/>
    <mergeCell ref="T115:X116"/>
    <mergeCell ref="Y115:Y116"/>
    <mergeCell ref="C121:Y121"/>
    <mergeCell ref="O115:S116"/>
    <mergeCell ref="J113:N114"/>
    <mergeCell ref="O113:S114"/>
    <mergeCell ref="T113:X114"/>
    <mergeCell ref="B91:B111"/>
    <mergeCell ref="C113:D114"/>
    <mergeCell ref="E113:I114"/>
    <mergeCell ref="E54:I55"/>
    <mergeCell ref="C61:Y61"/>
    <mergeCell ref="D62:E62"/>
    <mergeCell ref="B76:B90"/>
    <mergeCell ref="T64:X64"/>
    <mergeCell ref="Y64:Y65"/>
    <mergeCell ref="B66:B75"/>
    <mergeCell ref="E64:I64"/>
    <mergeCell ref="J64:N64"/>
    <mergeCell ref="O64:S64"/>
    <mergeCell ref="Y54:Y55"/>
    <mergeCell ref="T56:X57"/>
    <mergeCell ref="Y56:Y57"/>
    <mergeCell ref="J54:N55"/>
    <mergeCell ref="O54:S55"/>
    <mergeCell ref="T54:X55"/>
    <mergeCell ref="C56:D57"/>
    <mergeCell ref="E56:I57"/>
    <mergeCell ref="J56:N57"/>
    <mergeCell ref="O56:S57"/>
    <mergeCell ref="B1:Y1"/>
    <mergeCell ref="B2:Y2"/>
    <mergeCell ref="D3:E3"/>
    <mergeCell ref="E5:I5"/>
    <mergeCell ref="J5:N5"/>
    <mergeCell ref="O5:S5"/>
    <mergeCell ref="T5:X5"/>
    <mergeCell ref="Y5:Y6"/>
    <mergeCell ref="B7:B16"/>
    <mergeCell ref="B17:B31"/>
    <mergeCell ref="B32:B52"/>
    <mergeCell ref="C54:D55"/>
    <mergeCell ref="C180:Y180"/>
    <mergeCell ref="D181:E181"/>
    <mergeCell ref="B151:B171"/>
    <mergeCell ref="C173:D174"/>
    <mergeCell ref="E173:I174"/>
    <mergeCell ref="C175:D176"/>
    <mergeCell ref="E175:I176"/>
    <mergeCell ref="J173:N174"/>
    <mergeCell ref="O173:S174"/>
    <mergeCell ref="T173:X174"/>
  </mergeCells>
  <printOptions/>
  <pageMargins left="0.17" right="0.32" top="0.46" bottom="0.88" header="0" footer="0.88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Vilema</dc:creator>
  <cp:keywords/>
  <dc:description/>
  <cp:lastModifiedBy>César Vilema</cp:lastModifiedBy>
  <cp:lastPrinted>2004-08-16T22:30:58Z</cp:lastPrinted>
  <dcterms:created xsi:type="dcterms:W3CDTF">2004-05-13T05:35:48Z</dcterms:created>
  <dcterms:modified xsi:type="dcterms:W3CDTF">2004-09-09T15:06:51Z</dcterms:modified>
  <cp:category/>
  <cp:version/>
  <cp:contentType/>
  <cp:contentStatus/>
</cp:coreProperties>
</file>