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5715" windowHeight="5700" tabRatio="601" firstSheet="1" activeTab="4"/>
  </bookViews>
  <sheets>
    <sheet name="Gráficomin0" sheetId="1" r:id="rId1"/>
    <sheet name="Gráficomax0" sheetId="2" r:id="rId2"/>
    <sheet name="Fallas0" sheetId="3" r:id="rId3"/>
    <sheet name="anex0" sheetId="4" r:id="rId4"/>
    <sheet name="anex20" sheetId="5" r:id="rId5"/>
    <sheet name="Gráficomin20" sheetId="6" r:id="rId6"/>
    <sheet name="Gráficomax20" sheetId="7" r:id="rId7"/>
    <sheet name="Fallas20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<sst xmlns="http://schemas.openxmlformats.org/spreadsheetml/2006/main" count="442" uniqueCount="122">
  <si>
    <t>Seccion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</si>
  <si>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</si>
  <si>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</si>
  <si>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</si>
  <si>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</si>
  <si>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</si>
  <si>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</si>
  <si>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</si>
  <si>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</si>
  <si>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</si>
  <si>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</si>
  <si>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11 a 12</t>
  </si>
  <si>
    <t>12 a 13</t>
  </si>
  <si>
    <t>13 a 14</t>
  </si>
  <si>
    <t>14 a 15</t>
  </si>
  <si>
    <t>3 a 16</t>
  </si>
  <si>
    <t>16 a 17</t>
  </si>
  <si>
    <t>4 a 18</t>
  </si>
  <si>
    <t>5 a 19</t>
  </si>
  <si>
    <t>19 a 20</t>
  </si>
  <si>
    <t>20 a 21</t>
  </si>
  <si>
    <t>7 a 28</t>
  </si>
  <si>
    <t>28 a 30</t>
  </si>
  <si>
    <t>28 a 29</t>
  </si>
  <si>
    <t>28 a 31</t>
  </si>
  <si>
    <t>7 a 22</t>
  </si>
  <si>
    <t>22 a 23</t>
  </si>
  <si>
    <t>23 a 24</t>
  </si>
  <si>
    <t>23 a 25</t>
  </si>
  <si>
    <t>25 a 26</t>
  </si>
  <si>
    <t>26 a 27</t>
  </si>
  <si>
    <t>10 a 33</t>
  </si>
  <si>
    <t>33 a 34</t>
  </si>
  <si>
    <t>33 a 35</t>
  </si>
  <si>
    <t>12 a 36</t>
  </si>
  <si>
    <t>13 a 71</t>
  </si>
  <si>
    <t>2 a 37</t>
  </si>
  <si>
    <t>37 a 38</t>
  </si>
  <si>
    <t>37 a 39</t>
  </si>
  <si>
    <t>16 a 40</t>
  </si>
  <si>
    <t>19 a 41</t>
  </si>
  <si>
    <t>20 a 42</t>
  </si>
  <si>
    <t>6 a 43</t>
  </si>
  <si>
    <t>22 a 44</t>
  </si>
  <si>
    <t>22 a 45</t>
  </si>
  <si>
    <t>23 a 46</t>
  </si>
  <si>
    <t>25 a 47</t>
  </si>
  <si>
    <t>26 a 48</t>
  </si>
  <si>
    <t>48 a 49</t>
  </si>
  <si>
    <t>48 a 51</t>
  </si>
  <si>
    <t>49 a 52</t>
  </si>
  <si>
    <t>49 a 53</t>
  </si>
  <si>
    <t>49 a 50</t>
  </si>
  <si>
    <t>8 a 54</t>
  </si>
  <si>
    <t>9 a 55</t>
  </si>
  <si>
    <t>10 a 56</t>
  </si>
  <si>
    <t>35 a 57</t>
  </si>
  <si>
    <t>57 a 59</t>
  </si>
  <si>
    <t>57 a 58</t>
  </si>
  <si>
    <t>11 a 60</t>
  </si>
  <si>
    <t>12 a 61</t>
  </si>
  <si>
    <t>13 a 62</t>
  </si>
  <si>
    <t>14 a 63</t>
  </si>
  <si>
    <t>14 a 64</t>
  </si>
  <si>
    <t>64 a 67</t>
  </si>
  <si>
    <t>64 a 65</t>
  </si>
  <si>
    <t>65 a 66</t>
  </si>
  <si>
    <t>65 a 68</t>
  </si>
  <si>
    <t>15 a 70</t>
  </si>
  <si>
    <t>15 a 69</t>
  </si>
  <si>
    <t>Distancia</t>
  </si>
  <si>
    <t>Km</t>
  </si>
  <si>
    <t>Tipo</t>
  </si>
  <si>
    <t xml:space="preserve">Z1 (ohm/Km)  </t>
  </si>
  <si>
    <t>Real</t>
  </si>
  <si>
    <t>Imaginario</t>
  </si>
  <si>
    <t xml:space="preserve">Z0 (ohm/Km)  </t>
  </si>
  <si>
    <t xml:space="preserve">Z1 (ohm)  </t>
  </si>
  <si>
    <t xml:space="preserve">Z0 (ohm)  </t>
  </si>
  <si>
    <t>Punto</t>
  </si>
  <si>
    <t xml:space="preserve"> </t>
  </si>
  <si>
    <t>9 a 32</t>
  </si>
  <si>
    <t xml:space="preserve">Zfalla (ohm)  </t>
  </si>
  <si>
    <t>Z1+Zfalla (ohm)</t>
  </si>
  <si>
    <t>Magnitud</t>
  </si>
  <si>
    <t>Angulo</t>
  </si>
  <si>
    <t>I falla trifasica</t>
  </si>
  <si>
    <t>X/R</t>
  </si>
  <si>
    <t xml:space="preserve">Z1 (ohm)        </t>
  </si>
  <si>
    <t xml:space="preserve">Z0 (ohm)         </t>
  </si>
  <si>
    <t>Z1+Z2+Zfalla (ohm)</t>
  </si>
  <si>
    <t>I falla asi trifasica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</si>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</sst>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75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B9 
(Corriente mínima - Falla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Fallas0!$M$3:$M$17</c:f>
              <c:numCache>
                <c:ptCount val="15"/>
                <c:pt idx="0">
                  <c:v>0</c:v>
                </c:pt>
                <c:pt idx="1">
                  <c:v>1.62498</c:v>
                </c:pt>
                <c:pt idx="2">
                  <c:v>1.83302</c:v>
                </c:pt>
                <c:pt idx="3">
                  <c:v>2.40382</c:v>
                </c:pt>
                <c:pt idx="4">
                  <c:v>2.41557</c:v>
                </c:pt>
                <c:pt idx="5">
                  <c:v>3.2505100000000002</c:v>
                </c:pt>
                <c:pt idx="6">
                  <c:v>3.46808</c:v>
                </c:pt>
                <c:pt idx="7">
                  <c:v>3.7371</c:v>
                </c:pt>
                <c:pt idx="8">
                  <c:v>3.8616099999999998</c:v>
                </c:pt>
                <c:pt idx="9">
                  <c:v>3.8946799999999997</c:v>
                </c:pt>
                <c:pt idx="10">
                  <c:v>4.004709999999999</c:v>
                </c:pt>
                <c:pt idx="11">
                  <c:v>4.122199999999999</c:v>
                </c:pt>
                <c:pt idx="12">
                  <c:v>4.238829999999999</c:v>
                </c:pt>
                <c:pt idx="13">
                  <c:v>4.341339999999999</c:v>
                </c:pt>
                <c:pt idx="14">
                  <c:v>4.443679999999999</c:v>
                </c:pt>
              </c:numCache>
            </c:numRef>
          </c:xVal>
          <c:yVal>
            <c:numRef>
              <c:f>Fallas0!$AI$3:$AI$17</c:f>
              <c:numCache>
                <c:ptCount val="15"/>
                <c:pt idx="0">
                  <c:v>581.2723516151883</c:v>
                </c:pt>
                <c:pt idx="1">
                  <c:v>528.1814188530947</c:v>
                </c:pt>
                <c:pt idx="2">
                  <c:v>522.0334434077263</c:v>
                </c:pt>
                <c:pt idx="3">
                  <c:v>505.8364486323829</c:v>
                </c:pt>
                <c:pt idx="4">
                  <c:v>505.5129776790193</c:v>
                </c:pt>
                <c:pt idx="5">
                  <c:v>483.48776952022257</c:v>
                </c:pt>
                <c:pt idx="6">
                  <c:v>478.04426097131903</c:v>
                </c:pt>
                <c:pt idx="7">
                  <c:v>471.47244002567027</c:v>
                </c:pt>
                <c:pt idx="8">
                  <c:v>468.4886570866535</c:v>
                </c:pt>
                <c:pt idx="9">
                  <c:v>467.7021928759575</c:v>
                </c:pt>
                <c:pt idx="10">
                  <c:v>465.10348506658295</c:v>
                </c:pt>
                <c:pt idx="11">
                  <c:v>462.3587914169953</c:v>
                </c:pt>
                <c:pt idx="12">
                  <c:v>459.6645646029647</c:v>
                </c:pt>
                <c:pt idx="13">
                  <c:v>457.32113158388154</c:v>
                </c:pt>
                <c:pt idx="14">
                  <c:v>455.0042242100538</c:v>
                </c:pt>
              </c:numCache>
            </c:numRef>
          </c:yVal>
          <c:smooth val="1"/>
        </c:ser>
        <c:axId val="60796375"/>
        <c:axId val="10296464"/>
      </c:scatterChart>
      <c:val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crossBetween val="midCat"/>
        <c:dispUnits/>
      </c:valAx>
      <c:valAx>
        <c:axId val="1029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B9 
(Corriente máxima - Falla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Fallas0!$M$3:$M$17</c:f>
              <c:numCache>
                <c:ptCount val="15"/>
                <c:pt idx="0">
                  <c:v>0</c:v>
                </c:pt>
                <c:pt idx="1">
                  <c:v>1.62498</c:v>
                </c:pt>
                <c:pt idx="2">
                  <c:v>1.83302</c:v>
                </c:pt>
                <c:pt idx="3">
                  <c:v>2.40382</c:v>
                </c:pt>
                <c:pt idx="4">
                  <c:v>2.41557</c:v>
                </c:pt>
                <c:pt idx="5">
                  <c:v>3.2505100000000002</c:v>
                </c:pt>
                <c:pt idx="6">
                  <c:v>3.46808</c:v>
                </c:pt>
                <c:pt idx="7">
                  <c:v>3.7371</c:v>
                </c:pt>
                <c:pt idx="8">
                  <c:v>3.8616099999999998</c:v>
                </c:pt>
                <c:pt idx="9">
                  <c:v>3.8946799999999997</c:v>
                </c:pt>
                <c:pt idx="10">
                  <c:v>4.004709999999999</c:v>
                </c:pt>
                <c:pt idx="11">
                  <c:v>4.122199999999999</c:v>
                </c:pt>
                <c:pt idx="12">
                  <c:v>4.238829999999999</c:v>
                </c:pt>
                <c:pt idx="13">
                  <c:v>4.341339999999999</c:v>
                </c:pt>
                <c:pt idx="14">
                  <c:v>4.443679999999999</c:v>
                </c:pt>
              </c:numCache>
            </c:numRef>
          </c:xVal>
          <c:yVal>
            <c:numRef>
              <c:f>Fallas0!$AV$3:$AV$17</c:f>
              <c:numCache>
                <c:ptCount val="15"/>
                <c:pt idx="0">
                  <c:v>1357.0784201397137</c:v>
                </c:pt>
                <c:pt idx="1">
                  <c:v>1042.255418747958</c:v>
                </c:pt>
                <c:pt idx="2">
                  <c:v>1012.1928053002687</c:v>
                </c:pt>
                <c:pt idx="3">
                  <c:v>937.9633165753773</c:v>
                </c:pt>
                <c:pt idx="4">
                  <c:v>936.549482399069</c:v>
                </c:pt>
                <c:pt idx="5">
                  <c:v>845.9406238044659</c:v>
                </c:pt>
                <c:pt idx="6">
                  <c:v>825.1383282402257</c:v>
                </c:pt>
                <c:pt idx="7">
                  <c:v>800.7896322955938</c:v>
                </c:pt>
                <c:pt idx="8">
                  <c:v>790.0002621513846</c:v>
                </c:pt>
                <c:pt idx="9">
                  <c:v>787.1832834100414</c:v>
                </c:pt>
                <c:pt idx="10">
                  <c:v>777.9535952588133</c:v>
                </c:pt>
                <c:pt idx="11">
                  <c:v>768.3341238997452</c:v>
                </c:pt>
                <c:pt idx="12">
                  <c:v>759.0174949498443</c:v>
                </c:pt>
                <c:pt idx="13">
                  <c:v>751.0133962666313</c:v>
                </c:pt>
                <c:pt idx="14">
                  <c:v>743.1892073919716</c:v>
                </c:pt>
              </c:numCache>
            </c:numRef>
          </c:yVal>
          <c:smooth val="1"/>
        </c:ser>
        <c:axId val="25559313"/>
        <c:axId val="28707226"/>
      </c:scatterChart>
      <c:val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crossBetween val="midCat"/>
        <c:dispUnits/>
      </c:val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B9 
(Corriente mínima - Falla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Fallas20!$M$3:$M$17</c:f>
              <c:numCache>
                <c:ptCount val="15"/>
                <c:pt idx="0">
                  <c:v>0</c:v>
                </c:pt>
                <c:pt idx="1">
                  <c:v>1.62498</c:v>
                </c:pt>
                <c:pt idx="2">
                  <c:v>1.83302</c:v>
                </c:pt>
                <c:pt idx="3">
                  <c:v>2.40382</c:v>
                </c:pt>
                <c:pt idx="4">
                  <c:v>2.41557</c:v>
                </c:pt>
                <c:pt idx="5">
                  <c:v>3.2505100000000002</c:v>
                </c:pt>
                <c:pt idx="6">
                  <c:v>3.46808</c:v>
                </c:pt>
                <c:pt idx="7">
                  <c:v>3.7371</c:v>
                </c:pt>
                <c:pt idx="8">
                  <c:v>3.8616099999999998</c:v>
                </c:pt>
                <c:pt idx="9">
                  <c:v>3.8946799999999997</c:v>
                </c:pt>
                <c:pt idx="10">
                  <c:v>4.004709999999999</c:v>
                </c:pt>
                <c:pt idx="11">
                  <c:v>4.122199999999999</c:v>
                </c:pt>
                <c:pt idx="12">
                  <c:v>4.238829999999999</c:v>
                </c:pt>
                <c:pt idx="13">
                  <c:v>4.341339999999999</c:v>
                </c:pt>
                <c:pt idx="14">
                  <c:v>4.443679999999999</c:v>
                </c:pt>
              </c:numCache>
            </c:numRef>
          </c:xVal>
          <c:yVal>
            <c:numRef>
              <c:f>Fallas20!$AI$3:$AI$17</c:f>
              <c:numCache>
                <c:ptCount val="15"/>
                <c:pt idx="0">
                  <c:v>312.4325986885241</c:v>
                </c:pt>
                <c:pt idx="1">
                  <c:v>297.0902849606822</c:v>
                </c:pt>
                <c:pt idx="2">
                  <c:v>295.2215902157478</c:v>
                </c:pt>
                <c:pt idx="3">
                  <c:v>290.199949475811</c:v>
                </c:pt>
                <c:pt idx="4">
                  <c:v>290.09817412384876</c:v>
                </c:pt>
                <c:pt idx="5">
                  <c:v>283.02580280675966</c:v>
                </c:pt>
                <c:pt idx="6">
                  <c:v>281.23336721331674</c:v>
                </c:pt>
                <c:pt idx="7">
                  <c:v>279.0450802189075</c:v>
                </c:pt>
                <c:pt idx="8">
                  <c:v>278.04262299998135</c:v>
                </c:pt>
                <c:pt idx="9">
                  <c:v>277.77745873465386</c:v>
                </c:pt>
                <c:pt idx="10">
                  <c:v>276.8984804306654</c:v>
                </c:pt>
                <c:pt idx="11">
                  <c:v>275.965430531536</c:v>
                </c:pt>
                <c:pt idx="12">
                  <c:v>275.0448083123744</c:v>
                </c:pt>
                <c:pt idx="13">
                  <c:v>274.24021339839646</c:v>
                </c:pt>
                <c:pt idx="14">
                  <c:v>273.44118762718807</c:v>
                </c:pt>
              </c:numCache>
            </c:numRef>
          </c:yVal>
          <c:smooth val="1"/>
        </c:ser>
        <c:axId val="57038443"/>
        <c:axId val="43583940"/>
      </c:scatterChart>
      <c:val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crossBetween val="midCat"/>
        <c:dispUnits/>
      </c:val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B9 
(Corriente máxima - 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Fallas20!$M$3:$M$17</c:f>
              <c:numCache>
                <c:ptCount val="15"/>
                <c:pt idx="0">
                  <c:v>0</c:v>
                </c:pt>
                <c:pt idx="1">
                  <c:v>1.62498</c:v>
                </c:pt>
                <c:pt idx="2">
                  <c:v>1.83302</c:v>
                </c:pt>
                <c:pt idx="3">
                  <c:v>2.40382</c:v>
                </c:pt>
                <c:pt idx="4">
                  <c:v>2.41557</c:v>
                </c:pt>
                <c:pt idx="5">
                  <c:v>3.2505100000000002</c:v>
                </c:pt>
                <c:pt idx="6">
                  <c:v>3.46808</c:v>
                </c:pt>
                <c:pt idx="7">
                  <c:v>3.7371</c:v>
                </c:pt>
                <c:pt idx="8">
                  <c:v>3.8616099999999998</c:v>
                </c:pt>
                <c:pt idx="9">
                  <c:v>3.8946799999999997</c:v>
                </c:pt>
                <c:pt idx="10">
                  <c:v>4.004709999999999</c:v>
                </c:pt>
                <c:pt idx="11">
                  <c:v>4.122199999999999</c:v>
                </c:pt>
                <c:pt idx="12">
                  <c:v>4.238829999999999</c:v>
                </c:pt>
                <c:pt idx="13">
                  <c:v>4.341339999999999</c:v>
                </c:pt>
                <c:pt idx="14">
                  <c:v>4.443679999999999</c:v>
                </c:pt>
              </c:numCache>
            </c:numRef>
          </c:xVal>
          <c:yVal>
            <c:numRef>
              <c:f>Fallas20!$CL$3:$CL$17</c:f>
              <c:numCache>
                <c:ptCount val="15"/>
                <c:pt idx="0">
                  <c:v>1101.9413757887637</c:v>
                </c:pt>
                <c:pt idx="1">
                  <c:v>1005.3687659001887</c:v>
                </c:pt>
                <c:pt idx="2">
                  <c:v>994.0714025136034</c:v>
                </c:pt>
                <c:pt idx="3">
                  <c:v>964.1843023122065</c:v>
                </c:pt>
                <c:pt idx="4">
                  <c:v>963.5855492716781</c:v>
                </c:pt>
                <c:pt idx="5">
                  <c:v>922.6362733431022</c:v>
                </c:pt>
                <c:pt idx="6">
                  <c:v>912.4594647054862</c:v>
                </c:pt>
                <c:pt idx="7">
                  <c:v>900.142577427179</c:v>
                </c:pt>
                <c:pt idx="8">
                  <c:v>894.5391613452407</c:v>
                </c:pt>
                <c:pt idx="9">
                  <c:v>893.0610383427024</c:v>
                </c:pt>
                <c:pt idx="10">
                  <c:v>888.1733771973238</c:v>
                </c:pt>
                <c:pt idx="11">
                  <c:v>883.005264031138</c:v>
                </c:pt>
                <c:pt idx="12">
                  <c:v>877.9262638022501</c:v>
                </c:pt>
                <c:pt idx="13">
                  <c:v>873.5037673501099</c:v>
                </c:pt>
                <c:pt idx="14">
                  <c:v>869.1269226693721</c:v>
                </c:pt>
              </c:numCache>
            </c:numRef>
          </c:yVal>
          <c:smooth val="1"/>
        </c:ser>
        <c:axId val="56711141"/>
        <c:axId val="40638222"/>
      </c:scatterChart>
      <c:valAx>
        <c:axId val="5671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crossBetween val="midCat"/>
        <c:dispUnits/>
      </c:valAx>
      <c:valAx>
        <c:axId val="40638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workbookViewId="0" topLeftCell="CO1">
      <selection activeCell="AB87" sqref="AB87"/>
    </sheetView>
  </sheetViews>
  <sheetFormatPr defaultColWidth="11.421875" defaultRowHeight="12.75"/>
  <cols>
    <col min="1" max="1" width="7.8515625" style="1" customWidth="1"/>
    <col min="2" max="2" width="5.28125" style="1" customWidth="1"/>
    <col min="3" max="3" width="8.57421875" style="0" customWidth="1"/>
    <col min="4" max="4" width="10.8515625" style="0" customWidth="1"/>
    <col min="5" max="5" width="9.421875" style="0" customWidth="1"/>
    <col min="6" max="6" width="11.140625" style="0" customWidth="1"/>
    <col min="7" max="7" width="9.28125" style="0" customWidth="1"/>
    <col min="8" max="8" width="8.140625" style="0" customWidth="1"/>
    <col min="9" max="9" width="9.28125" style="0" customWidth="1"/>
    <col min="10" max="10" width="8.28125" style="0" customWidth="1"/>
    <col min="11" max="11" width="9.140625" style="0" customWidth="1"/>
    <col min="12" max="12" width="6.421875" style="5" customWidth="1"/>
    <col min="13" max="13" width="11.00390625" style="4" customWidth="1"/>
    <col min="14" max="14" width="5.140625" style="10" customWidth="1"/>
    <col min="15" max="15" width="8.7109375" style="0" customWidth="1"/>
    <col min="16" max="16" width="9.28125" style="0" customWidth="1"/>
    <col min="17" max="17" width="8.57421875" style="0" customWidth="1"/>
    <col min="18" max="18" width="9.421875" style="0" customWidth="1"/>
    <col min="19" max="19" width="5.140625" style="0" customWidth="1"/>
    <col min="20" max="20" width="9.28125" style="0" customWidth="1"/>
    <col min="21" max="21" width="8.140625" style="0" customWidth="1"/>
    <col min="22" max="22" width="9.28125" style="0" customWidth="1"/>
    <col min="23" max="23" width="9.140625" style="0" customWidth="1"/>
    <col min="24" max="24" width="8.421875" style="0" customWidth="1"/>
    <col min="25" max="25" width="9.8515625" style="0" customWidth="1"/>
    <col min="26" max="26" width="8.00390625" style="0" customWidth="1"/>
    <col min="27" max="27" width="7.00390625" style="0" customWidth="1"/>
    <col min="28" max="28" width="16.7109375" style="0" customWidth="1"/>
    <col min="40" max="40" width="8.57421875" style="0" customWidth="1"/>
    <col min="41" max="41" width="21.140625" style="0" customWidth="1"/>
    <col min="46" max="46" width="11.421875" style="6" customWidth="1"/>
    <col min="54" max="54" width="21.7109375" style="0" customWidth="1"/>
    <col min="55" max="55" width="8.28125" style="0" customWidth="1"/>
    <col min="56" max="56" width="7.00390625" style="0" customWidth="1"/>
    <col min="57" max="57" width="8.140625" style="0" customWidth="1"/>
    <col min="58" max="58" width="8.7109375" style="0" customWidth="1"/>
    <col min="59" max="59" width="8.28125" style="0" customWidth="1"/>
    <col min="84" max="84" width="13.28125" style="0" customWidth="1"/>
    <col min="86" max="86" width="13.28125" style="0" customWidth="1"/>
    <col min="87" max="87" width="15.8515625" style="0" customWidth="1"/>
    <col min="88" max="88" width="21.7109375" style="0" customWidth="1"/>
    <col min="90" max="90" width="12.8515625" style="0" customWidth="1"/>
    <col min="91" max="91" width="20.8515625" style="0" customWidth="1"/>
    <col min="92" max="92" width="24.140625" style="0" customWidth="1"/>
    <col min="93" max="93" width="23.00390625" style="0" customWidth="1"/>
    <col min="94" max="94" width="22.8515625" style="0" customWidth="1"/>
    <col min="96" max="96" width="26.7109375" style="0" customWidth="1"/>
  </cols>
  <sheetData>
    <row r="1" spans="1:96" ht="12.75">
      <c r="A1" s="1" t="s">
        <v>0</v>
      </c>
      <c r="B1" s="1" t="s">
        <v>72</v>
      </c>
      <c r="C1" t="s">
        <v>70</v>
      </c>
      <c r="D1" t="s">
        <v>73</v>
      </c>
      <c r="F1" t="s">
        <v>76</v>
      </c>
      <c r="H1" t="s">
        <v>77</v>
      </c>
      <c r="J1" t="s">
        <v>78</v>
      </c>
      <c r="L1" s="4" t="s">
        <v>79</v>
      </c>
      <c r="M1" s="8" t="s">
        <v>70</v>
      </c>
      <c r="N1" s="10" t="s">
        <v>72</v>
      </c>
      <c r="O1" t="s">
        <v>88</v>
      </c>
      <c r="Q1" t="s">
        <v>89</v>
      </c>
      <c r="S1" t="s">
        <v>82</v>
      </c>
      <c r="U1" t="s">
        <v>83</v>
      </c>
      <c r="W1" t="s">
        <v>83</v>
      </c>
      <c r="Y1" s="5" t="s">
        <v>86</v>
      </c>
      <c r="Z1" s="5"/>
      <c r="AA1" s="5" t="s">
        <v>87</v>
      </c>
      <c r="AB1" s="5" t="s">
        <v>91</v>
      </c>
      <c r="AC1" t="s">
        <v>90</v>
      </c>
      <c r="AE1" t="s">
        <v>90</v>
      </c>
      <c r="AG1" s="5" t="s">
        <v>92</v>
      </c>
      <c r="AH1" s="5"/>
      <c r="AI1" s="5"/>
      <c r="AJ1" t="s">
        <v>93</v>
      </c>
      <c r="AL1" t="s">
        <v>93</v>
      </c>
      <c r="AN1" s="5" t="s">
        <v>87</v>
      </c>
      <c r="AO1" s="5" t="s">
        <v>94</v>
      </c>
      <c r="AP1" s="6" t="s">
        <v>95</v>
      </c>
      <c r="AQ1" s="6"/>
      <c r="AR1" s="6" t="s">
        <v>95</v>
      </c>
      <c r="AS1" s="6"/>
      <c r="AT1" s="23" t="s">
        <v>96</v>
      </c>
      <c r="AU1" s="23"/>
      <c r="AV1" s="4"/>
      <c r="AW1" s="6" t="s">
        <v>97</v>
      </c>
      <c r="AX1" s="6"/>
      <c r="AY1" s="6" t="s">
        <v>97</v>
      </c>
      <c r="AZ1" s="6"/>
      <c r="BA1" t="s">
        <v>87</v>
      </c>
      <c r="BB1" s="5" t="s">
        <v>98</v>
      </c>
      <c r="BC1" t="s">
        <v>99</v>
      </c>
      <c r="BE1" t="s">
        <v>100</v>
      </c>
      <c r="BG1" t="s">
        <v>101</v>
      </c>
      <c r="BI1" t="s">
        <v>101</v>
      </c>
      <c r="BK1" t="s">
        <v>102</v>
      </c>
      <c r="BM1" t="s">
        <v>102</v>
      </c>
      <c r="BO1" t="s">
        <v>103</v>
      </c>
      <c r="BQ1" t="s">
        <v>103</v>
      </c>
      <c r="BS1" t="s">
        <v>104</v>
      </c>
      <c r="BU1" t="s">
        <v>104</v>
      </c>
      <c r="BW1" t="s">
        <v>105</v>
      </c>
      <c r="BY1" t="s">
        <v>105</v>
      </c>
      <c r="CA1" t="s">
        <v>106</v>
      </c>
      <c r="CC1" t="s">
        <v>106</v>
      </c>
      <c r="CE1" t="s">
        <v>107</v>
      </c>
      <c r="CG1" t="s">
        <v>107</v>
      </c>
      <c r="CI1" t="s">
        <v>108</v>
      </c>
      <c r="CK1" s="23" t="s">
        <v>109</v>
      </c>
      <c r="CL1" s="23"/>
      <c r="CM1" t="s">
        <v>110</v>
      </c>
      <c r="CO1" t="s">
        <v>110</v>
      </c>
      <c r="CQ1" s="5" t="s">
        <v>87</v>
      </c>
      <c r="CR1" s="5" t="s">
        <v>111</v>
      </c>
    </row>
    <row r="2" spans="3:96" ht="12.75">
      <c r="C2" t="s">
        <v>71</v>
      </c>
      <c r="D2" t="s">
        <v>74</v>
      </c>
      <c r="E2" t="s">
        <v>75</v>
      </c>
      <c r="F2" t="s">
        <v>74</v>
      </c>
      <c r="G2" t="s">
        <v>75</v>
      </c>
      <c r="H2" t="s">
        <v>74</v>
      </c>
      <c r="I2" t="s">
        <v>75</v>
      </c>
      <c r="J2" t="s">
        <v>74</v>
      </c>
      <c r="K2" t="s">
        <v>75</v>
      </c>
      <c r="L2" s="5" t="s">
        <v>80</v>
      </c>
      <c r="M2" s="8" t="s">
        <v>71</v>
      </c>
      <c r="O2" t="s">
        <v>74</v>
      </c>
      <c r="P2" t="s">
        <v>75</v>
      </c>
      <c r="Q2" t="s">
        <v>74</v>
      </c>
      <c r="R2" t="s">
        <v>75</v>
      </c>
      <c r="S2" t="s">
        <v>74</v>
      </c>
      <c r="T2" t="s">
        <v>75</v>
      </c>
      <c r="U2" t="s">
        <v>74</v>
      </c>
      <c r="V2" t="s">
        <v>75</v>
      </c>
      <c r="W2" t="s">
        <v>84</v>
      </c>
      <c r="X2" t="s">
        <v>85</v>
      </c>
      <c r="Y2" s="5" t="s">
        <v>84</v>
      </c>
      <c r="Z2" s="5" t="s">
        <v>85</v>
      </c>
      <c r="AA2" s="5"/>
      <c r="AB2" s="5" t="s">
        <v>84</v>
      </c>
      <c r="AC2" t="s">
        <v>74</v>
      </c>
      <c r="AD2" t="s">
        <v>75</v>
      </c>
      <c r="AE2" t="s">
        <v>84</v>
      </c>
      <c r="AF2" t="s">
        <v>85</v>
      </c>
      <c r="AG2" s="5" t="s">
        <v>84</v>
      </c>
      <c r="AH2" s="5" t="s">
        <v>85</v>
      </c>
      <c r="AI2" s="5"/>
      <c r="AJ2" t="s">
        <v>84</v>
      </c>
      <c r="AK2" t="s">
        <v>85</v>
      </c>
      <c r="AL2" t="s">
        <v>74</v>
      </c>
      <c r="AM2" t="s">
        <v>75</v>
      </c>
      <c r="AN2" s="5"/>
      <c r="AO2" s="5" t="s">
        <v>84</v>
      </c>
      <c r="AP2" t="s">
        <v>74</v>
      </c>
      <c r="AQ2" t="s">
        <v>75</v>
      </c>
      <c r="AR2" t="s">
        <v>84</v>
      </c>
      <c r="AS2" t="s">
        <v>85</v>
      </c>
      <c r="AT2" s="5" t="s">
        <v>84</v>
      </c>
      <c r="AU2" s="5" t="s">
        <v>85</v>
      </c>
      <c r="AV2" s="5"/>
      <c r="AW2" t="s">
        <v>84</v>
      </c>
      <c r="AX2" t="s">
        <v>85</v>
      </c>
      <c r="AY2" t="s">
        <v>74</v>
      </c>
      <c r="AZ2" t="s">
        <v>75</v>
      </c>
      <c r="BB2" s="5" t="s">
        <v>84</v>
      </c>
      <c r="BC2" t="s">
        <v>84</v>
      </c>
      <c r="BD2" t="s">
        <v>85</v>
      </c>
      <c r="BE2" t="s">
        <v>84</v>
      </c>
      <c r="BF2" t="s">
        <v>85</v>
      </c>
      <c r="BG2" t="s">
        <v>84</v>
      </c>
      <c r="BH2" t="s">
        <v>85</v>
      </c>
      <c r="BI2" t="s">
        <v>74</v>
      </c>
      <c r="BJ2" t="s">
        <v>75</v>
      </c>
      <c r="BK2" t="s">
        <v>74</v>
      </c>
      <c r="BL2" t="s">
        <v>75</v>
      </c>
      <c r="BM2" t="s">
        <v>84</v>
      </c>
      <c r="BN2" t="s">
        <v>85</v>
      </c>
      <c r="BO2" t="s">
        <v>84</v>
      </c>
      <c r="BP2" t="s">
        <v>85</v>
      </c>
      <c r="BQ2" t="s">
        <v>74</v>
      </c>
      <c r="BR2" t="s">
        <v>75</v>
      </c>
      <c r="BS2" t="s">
        <v>74</v>
      </c>
      <c r="BT2" t="s">
        <v>75</v>
      </c>
      <c r="BU2" t="s">
        <v>84</v>
      </c>
      <c r="BV2" t="s">
        <v>85</v>
      </c>
      <c r="BW2" t="s">
        <v>74</v>
      </c>
      <c r="BX2" t="s">
        <v>75</v>
      </c>
      <c r="BY2" t="s">
        <v>84</v>
      </c>
      <c r="BZ2" t="s">
        <v>85</v>
      </c>
      <c r="CA2" t="s">
        <v>84</v>
      </c>
      <c r="CB2" t="s">
        <v>85</v>
      </c>
      <c r="CC2" t="s">
        <v>74</v>
      </c>
      <c r="CD2" t="s">
        <v>75</v>
      </c>
      <c r="CE2" t="s">
        <v>74</v>
      </c>
      <c r="CF2" t="s">
        <v>75</v>
      </c>
      <c r="CG2" t="s">
        <v>84</v>
      </c>
      <c r="CH2" t="s">
        <v>85</v>
      </c>
      <c r="CI2" t="s">
        <v>84</v>
      </c>
      <c r="CJ2" t="s">
        <v>85</v>
      </c>
      <c r="CK2" s="5" t="s">
        <v>84</v>
      </c>
      <c r="CL2" s="5" t="s">
        <v>85</v>
      </c>
      <c r="CM2" t="s">
        <v>84</v>
      </c>
      <c r="CN2" t="s">
        <v>85</v>
      </c>
      <c r="CO2" t="s">
        <v>74</v>
      </c>
      <c r="CP2" t="s">
        <v>75</v>
      </c>
      <c r="CR2" s="5" t="s">
        <v>84</v>
      </c>
    </row>
    <row r="3" spans="1:96" ht="12.75">
      <c r="A3" s="1" t="s">
        <v>1</v>
      </c>
      <c r="B3" s="1">
        <v>3</v>
      </c>
      <c r="C3">
        <v>1.62498</v>
      </c>
      <c r="D3">
        <v>0.2381</v>
      </c>
      <c r="E3">
        <v>0.4004</v>
      </c>
      <c r="F3">
        <v>0.1692</v>
      </c>
      <c r="G3">
        <v>2.5058</v>
      </c>
      <c r="H3" s="3">
        <f>C3*D3</f>
        <v>0.38690773800000006</v>
      </c>
      <c r="I3" s="3">
        <f>C3*E3</f>
        <v>0.650641992</v>
      </c>
      <c r="J3" s="3">
        <f>C3*F3</f>
        <v>0.274946616</v>
      </c>
      <c r="K3" s="3">
        <f>C3*G3</f>
        <v>4.071874884</v>
      </c>
      <c r="L3" s="4">
        <v>1</v>
      </c>
      <c r="M3" s="8">
        <v>0</v>
      </c>
      <c r="N3" s="10">
        <v>3</v>
      </c>
      <c r="O3" s="3">
        <f>0.180918+0.1857+0.7538</f>
        <v>1.120418</v>
      </c>
      <c r="P3" s="3">
        <f>1.99962+3.985+0.9779</f>
        <v>6.96252</v>
      </c>
      <c r="Q3">
        <f>0.14283+0.0333+1.20822</f>
        <v>1.38435</v>
      </c>
      <c r="R3" s="3">
        <f>1.675876+1.2521+0.904299</f>
        <v>3.832275</v>
      </c>
      <c r="S3">
        <v>0</v>
      </c>
      <c r="T3">
        <v>0</v>
      </c>
      <c r="U3" s="3">
        <f>O3+S3</f>
        <v>1.120418</v>
      </c>
      <c r="V3" s="3">
        <f>P3+T3</f>
        <v>6.96252</v>
      </c>
      <c r="W3" s="3">
        <f>SQRT(U3*U3+V3*V3)</f>
        <v>7.052093394526479</v>
      </c>
      <c r="X3" s="3">
        <f>DEGREES(ATAN(V3/U3))</f>
        <v>80.85825964660047</v>
      </c>
      <c r="Y3" s="3">
        <f>14.2/((SQRT(3))*W3)</f>
        <v>1.1625447032303766</v>
      </c>
      <c r="Z3" s="3">
        <f>0-X3</f>
        <v>-80.85825964660047</v>
      </c>
      <c r="AA3" s="3">
        <f>V3/U3</f>
        <v>6.2142164799208865</v>
      </c>
      <c r="AB3" s="3">
        <f aca="true" t="shared" si="0" ref="AB3:AB18">1.4*Y3</f>
        <v>1.6275625845225272</v>
      </c>
      <c r="AC3" s="3">
        <f>O3+O3+S3</f>
        <v>2.240836</v>
      </c>
      <c r="AD3" s="3">
        <f>P3+P3+T3</f>
        <v>13.92504</v>
      </c>
      <c r="AE3" s="3">
        <f>SQRT(AC3*AC3+AD3*AD3)</f>
        <v>14.104186789052958</v>
      </c>
      <c r="AF3" s="3">
        <f>DEGREES(ATAN(AD3/AC3))</f>
        <v>80.85825964660047</v>
      </c>
      <c r="AG3" s="3">
        <f>14.2/(SQRT(3)*AE3)</f>
        <v>0.5812723516151883</v>
      </c>
      <c r="AH3" s="3">
        <f>0-AF3</f>
        <v>-80.85825964660047</v>
      </c>
      <c r="AI3" s="3">
        <f>1000*AG3</f>
        <v>581.2723516151883</v>
      </c>
      <c r="AJ3" s="3">
        <f>AE3/SQRT(3)</f>
        <v>8.14305603936049</v>
      </c>
      <c r="AK3" s="3">
        <f>AF3</f>
        <v>80.85825964660047</v>
      </c>
      <c r="AL3" s="3">
        <f>AJ3*COS(AK3*PI()/180)</f>
        <v>1.293747267809805</v>
      </c>
      <c r="AM3" s="3">
        <f>AJ3*SIN(AK3*PI()/180)</f>
        <v>8.039625592476307</v>
      </c>
      <c r="AN3">
        <f>AM3/AL3</f>
        <v>6.214216479920884</v>
      </c>
      <c r="AO3" s="3">
        <f>1.5*AG3</f>
        <v>0.8719085274227825</v>
      </c>
      <c r="AP3" s="3">
        <f>O3+O3+Q3+(3*S3)</f>
        <v>3.625186</v>
      </c>
      <c r="AQ3" s="3">
        <f>P3+P3+R3+(3*T3)</f>
        <v>17.757315</v>
      </c>
      <c r="AR3" s="2">
        <f>SQRT(AP3*AP3+AQ3*AQ3)</f>
        <v>18.123581587087607</v>
      </c>
      <c r="AS3" s="3">
        <f>DEGREES(ATAN(AQ3/AP3))</f>
        <v>78.46152549274295</v>
      </c>
      <c r="AT3" s="12">
        <f>((SQRT(3))*14.2)/AR3</f>
        <v>1.3570784201397137</v>
      </c>
      <c r="AU3" s="3">
        <f>0-AS3</f>
        <v>-78.46152549274295</v>
      </c>
      <c r="AV3" s="3">
        <f>AT3*1000</f>
        <v>1357.0784201397137</v>
      </c>
      <c r="AW3" s="3">
        <f>AR3/3</f>
        <v>6.041193862362536</v>
      </c>
      <c r="AX3" s="3">
        <f>AS3</f>
        <v>78.46152549274295</v>
      </c>
      <c r="AY3" s="3">
        <f>AW3*COS(AX3*PI()/180)</f>
        <v>1.2083953333333333</v>
      </c>
      <c r="AZ3" s="3">
        <f>AW3*SIN(AX3*PI()/180)</f>
        <v>5.919105</v>
      </c>
      <c r="BA3" s="3">
        <f>AZ3/AY3</f>
        <v>4.8983183207703</v>
      </c>
      <c r="BB3" s="3">
        <f>1.52*AT3</f>
        <v>2.062759198612365</v>
      </c>
      <c r="BC3" s="1">
        <v>1</v>
      </c>
      <c r="BD3" s="1">
        <v>120</v>
      </c>
      <c r="BE3" s="3">
        <f>SQRT(O3*O3+P3*P3)</f>
        <v>7.052093394526479</v>
      </c>
      <c r="BF3" s="3">
        <f>DEGREES(ATAN(P3/O3))</f>
        <v>80.85825964660047</v>
      </c>
      <c r="BG3" s="3">
        <f>BC3*BE3</f>
        <v>7.052093394526479</v>
      </c>
      <c r="BH3" s="3">
        <f>BD3+BF3</f>
        <v>200.85825964660046</v>
      </c>
      <c r="BI3" s="3">
        <f>BG3*COS(BH3*PI()/180)</f>
        <v>-6.58992819435723</v>
      </c>
      <c r="BJ3" s="3">
        <f>BG3*SIN(BH3*PI()/180)</f>
        <v>-2.510949549142645</v>
      </c>
      <c r="BK3" s="3">
        <f aca="true" t="shared" si="1" ref="BK3:BK34">Q3+(3*S3)-BI3</f>
        <v>7.974278194357231</v>
      </c>
      <c r="BL3" s="3">
        <f aca="true" t="shared" si="2" ref="BL3:BL34">R3+(3*T3)-BJ3</f>
        <v>6.343224549142645</v>
      </c>
      <c r="BM3" s="3">
        <f>SQRT(BK3*BK3+BL3*BL3)</f>
        <v>10.189485286404173</v>
      </c>
      <c r="BN3" s="3">
        <f>DEGREES(ATAN(BL3/BK3))</f>
        <v>38.50086808501733</v>
      </c>
      <c r="BO3" s="3">
        <f>BE3*BE3</f>
        <v>49.732021245124</v>
      </c>
      <c r="BP3" s="3">
        <f>BF3+BF3</f>
        <v>161.71651929320095</v>
      </c>
      <c r="BQ3" s="3">
        <f>BO3*COS(BP3*PI()/180)</f>
        <v>-47.221348255676</v>
      </c>
      <c r="BR3" s="3">
        <f>BO3*SIN(BP3*PI()/180)</f>
        <v>15.60186546672001</v>
      </c>
      <c r="BS3" s="3">
        <f>O3+O3</f>
        <v>2.240836</v>
      </c>
      <c r="BT3" s="3">
        <f>P3+P3</f>
        <v>13.92504</v>
      </c>
      <c r="BU3" s="3">
        <f>SQRT(BS3*BS3+BT3*BT3)</f>
        <v>14.104186789052958</v>
      </c>
      <c r="BV3" s="3">
        <f>DEGREES(ATAN(BT3/BS3))</f>
        <v>80.85825964660047</v>
      </c>
      <c r="BW3" s="3">
        <f>Q3+(3*S3)</f>
        <v>1.38435</v>
      </c>
      <c r="BX3" s="3">
        <f>R3+(3*T3)</f>
        <v>3.832275</v>
      </c>
      <c r="BY3" s="3">
        <f>SQRT(BW3*BW3+BX3*BX3)</f>
        <v>4.074648033649655</v>
      </c>
      <c r="BZ3" s="3">
        <f>DEGREES(ATAN(BX3/BW3))</f>
        <v>70.13853101194982</v>
      </c>
      <c r="CA3" s="3">
        <f>BU3*BY3</f>
        <v>57.46959696624209</v>
      </c>
      <c r="CB3" s="3">
        <f>BV3+BZ3</f>
        <v>150.9967906585503</v>
      </c>
      <c r="CC3" s="3">
        <f>CA3*COS(CB3*PI()/180)</f>
        <v>-50.26248134940001</v>
      </c>
      <c r="CD3" s="3">
        <f>CA3*SIN(CB3*PI()/180)</f>
        <v>27.864628905899995</v>
      </c>
      <c r="CE3" s="3">
        <f>BQ3+CC3</f>
        <v>-97.48382960507601</v>
      </c>
      <c r="CF3" s="3">
        <f>BR3+CD3</f>
        <v>43.466494372620005</v>
      </c>
      <c r="CG3" s="3">
        <f>SQRT(CE3*CE3+CF3*CF3)</f>
        <v>106.73534169859812</v>
      </c>
      <c r="CH3" s="3">
        <f>DEGREES(ATAN(CF3/CE3))</f>
        <v>-24.031334702452106</v>
      </c>
      <c r="CI3" s="3">
        <f>BM3/CG3</f>
        <v>0.09546496150429247</v>
      </c>
      <c r="CJ3" s="3">
        <f>BN3-CH3</f>
        <v>62.53220278746944</v>
      </c>
      <c r="CK3" s="3">
        <f>14.1*CI3</f>
        <v>1.3460559572105237</v>
      </c>
      <c r="CL3" s="3">
        <f>0+CJ3</f>
        <v>62.53220278746944</v>
      </c>
      <c r="CM3" s="3">
        <f>(CG3/(SQRT(3)*BM3))</f>
        <v>6.047771455537285</v>
      </c>
      <c r="CN3" s="3">
        <f>CJ3</f>
        <v>62.53220278746944</v>
      </c>
      <c r="CO3" s="3">
        <f>CM3*COS(CN3*PI()/180)</f>
        <v>2.7895345876083697</v>
      </c>
      <c r="CP3" s="3">
        <f>CM3*SIN(CN3*PI()/180)</f>
        <v>5.366007488156178</v>
      </c>
      <c r="CQ3" s="3">
        <f>CP3/CO3</f>
        <v>1.9236210628084625</v>
      </c>
      <c r="CR3" s="3">
        <f>1.23*CK3</f>
        <v>1.6556488273689443</v>
      </c>
    </row>
    <row r="4" spans="1:96" ht="12.75">
      <c r="A4" s="1" t="s">
        <v>2</v>
      </c>
      <c r="B4" s="1">
        <v>3</v>
      </c>
      <c r="C4">
        <v>0.20804</v>
      </c>
      <c r="D4">
        <v>0.2381</v>
      </c>
      <c r="E4">
        <v>0.4004</v>
      </c>
      <c r="F4">
        <v>0.1692</v>
      </c>
      <c r="G4">
        <v>2.5058</v>
      </c>
      <c r="H4" s="3">
        <f aca="true" t="shared" si="3" ref="H4:H68">C4*D4</f>
        <v>0.049534324000000005</v>
      </c>
      <c r="I4" s="3">
        <f aca="true" t="shared" si="4" ref="I4:I68">C4*E4</f>
        <v>0.083299216</v>
      </c>
      <c r="J4" s="3">
        <f aca="true" t="shared" si="5" ref="J4:J68">C4*F4</f>
        <v>0.035200367999999996</v>
      </c>
      <c r="K4" s="3">
        <f aca="true" t="shared" si="6" ref="K4:K68">C4*G4</f>
        <v>0.5213066319999999</v>
      </c>
      <c r="L4" s="4">
        <v>2</v>
      </c>
      <c r="M4" s="9">
        <f>M3+C3</f>
        <v>1.62498</v>
      </c>
      <c r="N4" s="11">
        <v>3</v>
      </c>
      <c r="O4" s="3">
        <f aca="true" t="shared" si="7" ref="O4:O17">O3+H3</f>
        <v>1.507325738</v>
      </c>
      <c r="P4" s="3">
        <f aca="true" t="shared" si="8" ref="P4:P17">P3+I3</f>
        <v>7.613161991999999</v>
      </c>
      <c r="Q4" s="3">
        <f aca="true" t="shared" si="9" ref="Q4:Q17">Q3+J3</f>
        <v>1.659296616</v>
      </c>
      <c r="R4" s="3">
        <f aca="true" t="shared" si="10" ref="R4:R17">R3+K3</f>
        <v>7.904149884</v>
      </c>
      <c r="S4">
        <v>0</v>
      </c>
      <c r="T4">
        <v>0</v>
      </c>
      <c r="U4" s="3">
        <f aca="true" t="shared" si="11" ref="U4:U37">O4+S4</f>
        <v>1.507325738</v>
      </c>
      <c r="V4" s="3">
        <f aca="true" t="shared" si="12" ref="V4:V37">P4+T4</f>
        <v>7.613161991999999</v>
      </c>
      <c r="W4" s="3">
        <f aca="true" t="shared" si="13" ref="W4:W37">SQRT(U4*U4+V4*V4)</f>
        <v>7.760944942265126</v>
      </c>
      <c r="X4" s="3">
        <f aca="true" t="shared" si="14" ref="X4:X37">DEGREES(ATAN(V4/U4))</f>
        <v>78.80087577133195</v>
      </c>
      <c r="Y4" s="3">
        <f aca="true" t="shared" si="15" ref="Y4:Y37">14.2/((SQRT(3))*W4)</f>
        <v>1.0563628377061893</v>
      </c>
      <c r="Z4" s="3">
        <f aca="true" t="shared" si="16" ref="Z4:Z37">0-X4</f>
        <v>-78.80087577133195</v>
      </c>
      <c r="AA4" s="3">
        <f aca="true" t="shared" si="17" ref="AA4:AA37">V4/U4</f>
        <v>5.050774228868106</v>
      </c>
      <c r="AB4" s="3">
        <f t="shared" si="0"/>
        <v>1.478907972788665</v>
      </c>
      <c r="AC4" s="3">
        <f aca="true" t="shared" si="18" ref="AC4:AC37">O4+O4+S4</f>
        <v>3.014651476</v>
      </c>
      <c r="AD4" s="3">
        <f aca="true" t="shared" si="19" ref="AD4:AD37">P4+P4+T4</f>
        <v>15.226323983999999</v>
      </c>
      <c r="AE4" s="3">
        <f aca="true" t="shared" si="20" ref="AE4:AE37">SQRT(AC4*AC4+AD4*AD4)</f>
        <v>15.521889884530252</v>
      </c>
      <c r="AF4" s="3">
        <f aca="true" t="shared" si="21" ref="AF4:AF37">DEGREES(ATAN(AD4/AC4))</f>
        <v>78.80087577133195</v>
      </c>
      <c r="AG4" s="3">
        <f aca="true" t="shared" si="22" ref="AG4:AG37">14.2/(SQRT(3)*AE4)</f>
        <v>0.5281814188530947</v>
      </c>
      <c r="AH4" s="3">
        <f aca="true" t="shared" si="23" ref="AH4:AH37">0-AF4</f>
        <v>-78.80087577133195</v>
      </c>
      <c r="AI4" s="3">
        <f aca="true" t="shared" si="24" ref="AI4:AI37">1000*AG4</f>
        <v>528.1814188530947</v>
      </c>
      <c r="AJ4" s="3">
        <f aca="true" t="shared" si="25" ref="AJ4:AJ37">AE4/SQRT(3)</f>
        <v>8.961567303165271</v>
      </c>
      <c r="AK4" s="3">
        <f aca="true" t="shared" si="26" ref="AK4:AK37">AF4</f>
        <v>78.80087577133195</v>
      </c>
      <c r="AL4" s="3">
        <f aca="true" t="shared" si="27" ref="AL4:AL37">AJ4*COS(AK4*PI()/180)</f>
        <v>1.740509841181502</v>
      </c>
      <c r="AM4" s="3">
        <f aca="true" t="shared" si="28" ref="AM4:AM37">AJ4*SIN(AK4*PI()/180)</f>
        <v>8.790922250930855</v>
      </c>
      <c r="AN4">
        <f aca="true" t="shared" si="29" ref="AN4:AN37">AM4/AL4</f>
        <v>5.050774228868108</v>
      </c>
      <c r="AO4" s="3">
        <f>1.41*AG4</f>
        <v>0.7447358005828635</v>
      </c>
      <c r="AP4" s="3">
        <f aca="true" t="shared" si="30" ref="AP4:AP67">O4+O4+Q4+(3*S4)</f>
        <v>4.673948092</v>
      </c>
      <c r="AQ4" s="3">
        <f aca="true" t="shared" si="31" ref="AQ4:AQ67">P4+P4+R4+(3*T4)</f>
        <v>23.130473868</v>
      </c>
      <c r="AR4" s="2">
        <f aca="true" t="shared" si="32" ref="AR4:AR67">SQRT(AP4*AP4+AQ4*AQ4)</f>
        <v>23.597978983907527</v>
      </c>
      <c r="AS4" s="3">
        <f aca="true" t="shared" si="33" ref="AS4:AS67">DEGREES(ATAN(AQ4/AP4))</f>
        <v>78.57613610911254</v>
      </c>
      <c r="AT4" s="12">
        <f aca="true" t="shared" si="34" ref="AT4:AT67">((SQRT(3))*14.2)/AR4</f>
        <v>1.042255418747958</v>
      </c>
      <c r="AU4" s="3">
        <f aca="true" t="shared" si="35" ref="AU4:AU68">0-AS4</f>
        <v>-78.57613610911254</v>
      </c>
      <c r="AV4" s="3">
        <f aca="true" t="shared" si="36" ref="AV4:AV67">AT4*1000</f>
        <v>1042.255418747958</v>
      </c>
      <c r="AW4" s="3">
        <f aca="true" t="shared" si="37" ref="AW4:AW67">AR4/3</f>
        <v>7.8659929946358425</v>
      </c>
      <c r="AX4" s="3">
        <f aca="true" t="shared" si="38" ref="AX4:AX67">AS4</f>
        <v>78.57613610911254</v>
      </c>
      <c r="AY4" s="3">
        <f aca="true" t="shared" si="39" ref="AY4:AY67">AW4*COS(AX4*PI()/180)</f>
        <v>1.5579826973333335</v>
      </c>
      <c r="AZ4" s="3">
        <f aca="true" t="shared" si="40" ref="AZ4:AZ67">AW4*SIN(AX4*PI()/180)</f>
        <v>7.710157956000001</v>
      </c>
      <c r="BA4" s="3">
        <f aca="true" t="shared" si="41" ref="BA4:BA67">AZ4/AY4</f>
        <v>4.948808461863423</v>
      </c>
      <c r="BB4" s="3">
        <f>1.52*AT4</f>
        <v>1.5842282364968963</v>
      </c>
      <c r="BC4" s="1">
        <v>1</v>
      </c>
      <c r="BD4" s="1">
        <v>120</v>
      </c>
      <c r="BE4" s="3">
        <f aca="true" t="shared" si="42" ref="BE4:BE36">SQRT(O4*O4+P4*P4)</f>
        <v>7.760944942265126</v>
      </c>
      <c r="BF4" s="3">
        <f aca="true" t="shared" si="43" ref="BF4:BF37">DEGREES(ATAN(P4/O4))</f>
        <v>78.80087577133195</v>
      </c>
      <c r="BG4" s="3">
        <f aca="true" t="shared" si="44" ref="BG4:BG37">BC4*BE4</f>
        <v>7.760944942265126</v>
      </c>
      <c r="BH4" s="3">
        <f aca="true" t="shared" si="45" ref="BH4:BH37">BD4+BF4</f>
        <v>198.80087577133196</v>
      </c>
      <c r="BI4" s="3">
        <f aca="true" t="shared" si="46" ref="BI4:BI37">BG4*COS(BH4*PI()/180)</f>
        <v>-7.34685455719814</v>
      </c>
      <c r="BJ4" s="3">
        <f aca="true" t="shared" si="47" ref="BJ4:BJ37">BG4*SIN(BH4*PI()/180)</f>
        <v>-2.501198615113875</v>
      </c>
      <c r="BK4" s="3">
        <f t="shared" si="1"/>
        <v>9.00615117319814</v>
      </c>
      <c r="BL4" s="3">
        <f t="shared" si="2"/>
        <v>10.405348499113874</v>
      </c>
      <c r="BM4" s="3">
        <f aca="true" t="shared" si="48" ref="BM4:BM37">SQRT(BK4*BK4+BL4*BL4)</f>
        <v>13.761614597949965</v>
      </c>
      <c r="BN4" s="3">
        <f aca="true" t="shared" si="49" ref="BN4:BN37">DEGREES(ATAN(BL4/BK4))</f>
        <v>49.122797944488376</v>
      </c>
      <c r="BO4" s="3">
        <f aca="true" t="shared" si="50" ref="BO4:BO37">BE4*BE4</f>
        <v>60.232266396870635</v>
      </c>
      <c r="BP4" s="3">
        <f aca="true" t="shared" si="51" ref="BP4:BP37">BF4+BF4</f>
        <v>157.6017515426639</v>
      </c>
      <c r="BQ4" s="3">
        <f aca="true" t="shared" si="52" ref="BQ4:BQ37">BO4*COS(BP4*PI()/180)</f>
        <v>-55.68820463599615</v>
      </c>
      <c r="BR4" s="3">
        <f aca="true" t="shared" si="53" ref="BR4:BR37">BO4*SIN(BP4*PI()/180)</f>
        <v>22.951030036209886</v>
      </c>
      <c r="BS4" s="3">
        <f aca="true" t="shared" si="54" ref="BS4:BS37">O4+O4</f>
        <v>3.014651476</v>
      </c>
      <c r="BT4" s="3">
        <f aca="true" t="shared" si="55" ref="BT4:BT37">P4+P4</f>
        <v>15.226323983999999</v>
      </c>
      <c r="BU4" s="3">
        <f aca="true" t="shared" si="56" ref="BU4:BU37">SQRT(BS4*BS4+BT4*BT4)</f>
        <v>15.521889884530252</v>
      </c>
      <c r="BV4" s="3">
        <f aca="true" t="shared" si="57" ref="BV4:BV37">DEGREES(ATAN(BT4/BS4))</f>
        <v>78.80087577133195</v>
      </c>
      <c r="BW4" s="3">
        <f aca="true" t="shared" si="58" ref="BW4:BW37">Q4+(3*S4)</f>
        <v>1.659296616</v>
      </c>
      <c r="BX4" s="3">
        <f aca="true" t="shared" si="59" ref="BX4:BX37">R4+(3*T4)</f>
        <v>7.904149884</v>
      </c>
      <c r="BY4" s="3">
        <f aca="true" t="shared" si="60" ref="BY4:BY37">SQRT(BW4*BW4+BX4*BX4)</f>
        <v>8.076437992618173</v>
      </c>
      <c r="BZ4" s="3">
        <f aca="true" t="shared" si="61" ref="BZ4:BZ37">DEGREES(ATAN(BX4/BW4))</f>
        <v>78.14421198760655</v>
      </c>
      <c r="CA4" s="3">
        <f aca="true" t="shared" si="62" ref="CA4:CA37">BU4*BY4</f>
        <v>125.36158118065583</v>
      </c>
      <c r="CB4" s="3">
        <f aca="true" t="shared" si="63" ref="CB4:CB37">BV4+BZ4</f>
        <v>156.94508775893848</v>
      </c>
      <c r="CC4" s="3">
        <f aca="true" t="shared" si="64" ref="CC4:CC37">CA4*COS(CB4*PI()/180)</f>
        <v>-115.34894595933379</v>
      </c>
      <c r="CD4" s="3">
        <f aca="true" t="shared" si="65" ref="CD4:CD37">CA4*SIN(CB4*PI()/180)</f>
        <v>49.09324497509667</v>
      </c>
      <c r="CE4" s="3">
        <f aca="true" t="shared" si="66" ref="CE4:CE37">BQ4+CC4</f>
        <v>-171.03715059532993</v>
      </c>
      <c r="CF4" s="3">
        <f aca="true" t="shared" si="67" ref="CF4:CF37">BR4+CD4</f>
        <v>72.04427501130655</v>
      </c>
      <c r="CG4" s="3">
        <f aca="true" t="shared" si="68" ref="CG4:CG37">SQRT(CE4*CE4+CF4*CF4)</f>
        <v>185.59117555981572</v>
      </c>
      <c r="CH4" s="3">
        <f aca="true" t="shared" si="69" ref="CH4:CH37">DEGREES(ATAN(CF4/CE4))</f>
        <v>-22.841800959507147</v>
      </c>
      <c r="CI4" s="3">
        <f aca="true" t="shared" si="70" ref="CI4:CI37">BM4/CG4</f>
        <v>0.07415015588127799</v>
      </c>
      <c r="CJ4" s="3">
        <f aca="true" t="shared" si="71" ref="CJ4:CJ37">BN4-CH4</f>
        <v>71.96459890399552</v>
      </c>
      <c r="CK4" s="3">
        <f aca="true" t="shared" si="72" ref="CK4:CK37">14.1*CI4</f>
        <v>1.0455171979260196</v>
      </c>
      <c r="CL4" s="3">
        <f aca="true" t="shared" si="73" ref="CL4:CL37">0+CJ4</f>
        <v>71.96459890399552</v>
      </c>
      <c r="CM4" s="3">
        <f aca="true" t="shared" si="74" ref="CM4:CM12">(CG4/(SQRT(3)*BM4))</f>
        <v>7.786231361590431</v>
      </c>
      <c r="CN4" s="3">
        <f aca="true" t="shared" si="75" ref="CN4:CN37">CJ4</f>
        <v>71.96459890399552</v>
      </c>
      <c r="CO4" s="3">
        <f aca="true" t="shared" si="76" ref="CO4:CO37">CM4*COS(CN4*PI()/180)</f>
        <v>2.4106527389505072</v>
      </c>
      <c r="CP4" s="3">
        <f aca="true" t="shared" si="77" ref="CP4:CP37">CM4*SIN(CN4*PI()/180)</f>
        <v>7.403658027516181</v>
      </c>
      <c r="CQ4" s="3">
        <f aca="true" t="shared" si="78" ref="CQ4:CQ37">CP4/CO4</f>
        <v>3.071225443586458</v>
      </c>
      <c r="CR4" s="3">
        <f>1.23*CK4</f>
        <v>1.285986153449004</v>
      </c>
    </row>
    <row r="5" spans="1:96" ht="12.75">
      <c r="A5" s="1" t="s">
        <v>3</v>
      </c>
      <c r="B5" s="1">
        <v>3</v>
      </c>
      <c r="C5">
        <v>0.5708</v>
      </c>
      <c r="D5">
        <v>0.2381</v>
      </c>
      <c r="E5">
        <v>0.4004</v>
      </c>
      <c r="F5">
        <v>0.1692</v>
      </c>
      <c r="G5">
        <v>2.5058</v>
      </c>
      <c r="H5" s="3">
        <f t="shared" si="3"/>
        <v>0.13590748</v>
      </c>
      <c r="I5" s="3">
        <f t="shared" si="4"/>
        <v>0.22854831999999997</v>
      </c>
      <c r="J5" s="3">
        <f t="shared" si="5"/>
        <v>0.09657935999999999</v>
      </c>
      <c r="K5" s="3">
        <f t="shared" si="6"/>
        <v>1.4303106399999999</v>
      </c>
      <c r="L5" s="4">
        <v>3</v>
      </c>
      <c r="M5" s="9">
        <f aca="true" t="shared" si="79" ref="M5:M17">M4+C4</f>
        <v>1.83302</v>
      </c>
      <c r="N5" s="10">
        <v>3</v>
      </c>
      <c r="O5" s="3">
        <f t="shared" si="7"/>
        <v>1.556860062</v>
      </c>
      <c r="P5" s="3">
        <f t="shared" si="8"/>
        <v>7.696461208</v>
      </c>
      <c r="Q5" s="3">
        <f t="shared" si="9"/>
        <v>1.694496984</v>
      </c>
      <c r="R5" s="3">
        <f t="shared" si="10"/>
        <v>8.425456516</v>
      </c>
      <c r="S5">
        <v>0</v>
      </c>
      <c r="T5">
        <v>0</v>
      </c>
      <c r="U5" s="3">
        <f t="shared" si="11"/>
        <v>1.556860062</v>
      </c>
      <c r="V5" s="3">
        <f t="shared" si="12"/>
        <v>7.696461208</v>
      </c>
      <c r="W5" s="3">
        <f t="shared" si="13"/>
        <v>7.852345406240065</v>
      </c>
      <c r="X5" s="3">
        <f t="shared" si="14"/>
        <v>78.56437055881756</v>
      </c>
      <c r="Y5" s="3">
        <f t="shared" si="15"/>
        <v>1.0440668868154526</v>
      </c>
      <c r="Z5" s="3">
        <f t="shared" si="16"/>
        <v>-78.56437055881756</v>
      </c>
      <c r="AA5" s="3">
        <f t="shared" si="17"/>
        <v>4.943579320875404</v>
      </c>
      <c r="AB5" s="3">
        <f t="shared" si="0"/>
        <v>1.4616936415416335</v>
      </c>
      <c r="AC5" s="3">
        <f t="shared" si="18"/>
        <v>3.113720124</v>
      </c>
      <c r="AD5" s="3">
        <f t="shared" si="19"/>
        <v>15.392922416</v>
      </c>
      <c r="AE5" s="3">
        <f t="shared" si="20"/>
        <v>15.70469081248013</v>
      </c>
      <c r="AF5" s="3">
        <f t="shared" si="21"/>
        <v>78.56437055881756</v>
      </c>
      <c r="AG5" s="3">
        <f t="shared" si="22"/>
        <v>0.5220334434077263</v>
      </c>
      <c r="AH5" s="3">
        <f t="shared" si="23"/>
        <v>-78.56437055881756</v>
      </c>
      <c r="AI5" s="3">
        <f t="shared" si="24"/>
        <v>522.0334434077263</v>
      </c>
      <c r="AJ5" s="3">
        <f t="shared" si="25"/>
        <v>9.067107468125247</v>
      </c>
      <c r="AK5" s="3">
        <f t="shared" si="26"/>
        <v>78.56437055881756</v>
      </c>
      <c r="AL5" s="3">
        <f t="shared" si="27"/>
        <v>1.797707151772555</v>
      </c>
      <c r="AM5" s="3">
        <f t="shared" si="28"/>
        <v>8.887107900492625</v>
      </c>
      <c r="AN5">
        <f t="shared" si="29"/>
        <v>4.943579320875404</v>
      </c>
      <c r="AO5" s="3">
        <f aca="true" t="shared" si="80" ref="AO5:AO37">1.41*AG5</f>
        <v>0.736067155204894</v>
      </c>
      <c r="AP5" s="3">
        <f t="shared" si="30"/>
        <v>4.808217108</v>
      </c>
      <c r="AQ5" s="3">
        <f t="shared" si="31"/>
        <v>23.818378932</v>
      </c>
      <c r="AR5" s="2">
        <f t="shared" si="32"/>
        <v>24.298850316548013</v>
      </c>
      <c r="AS5" s="3">
        <f t="shared" si="33"/>
        <v>78.58708025031243</v>
      </c>
      <c r="AT5" s="12">
        <f t="shared" si="34"/>
        <v>1.0121928053002687</v>
      </c>
      <c r="AU5" s="3">
        <f t="shared" si="35"/>
        <v>-78.58708025031243</v>
      </c>
      <c r="AV5" s="3">
        <f t="shared" si="36"/>
        <v>1012.1928053002687</v>
      </c>
      <c r="AW5" s="3">
        <f t="shared" si="37"/>
        <v>8.09961677218267</v>
      </c>
      <c r="AX5" s="3">
        <f t="shared" si="38"/>
        <v>78.58708025031243</v>
      </c>
      <c r="AY5" s="3">
        <f t="shared" si="39"/>
        <v>1.602739036000001</v>
      </c>
      <c r="AZ5" s="3">
        <f t="shared" si="40"/>
        <v>7.939459644</v>
      </c>
      <c r="BA5" s="3">
        <f t="shared" si="41"/>
        <v>4.953682081528833</v>
      </c>
      <c r="BB5" s="3">
        <f>1.52*AT5</f>
        <v>1.5385330640564083</v>
      </c>
      <c r="BC5" s="1">
        <v>1</v>
      </c>
      <c r="BD5" s="1">
        <v>120</v>
      </c>
      <c r="BE5" s="3">
        <f t="shared" si="42"/>
        <v>7.852345406240065</v>
      </c>
      <c r="BF5" s="3">
        <f t="shared" si="43"/>
        <v>78.56437055881756</v>
      </c>
      <c r="BG5" s="3">
        <f t="shared" si="44"/>
        <v>7.852345406240065</v>
      </c>
      <c r="BH5" s="3">
        <f t="shared" si="45"/>
        <v>198.56437055881756</v>
      </c>
      <c r="BI5" s="3">
        <f t="shared" si="46"/>
        <v>-7.443760956369468</v>
      </c>
      <c r="BJ5" s="3">
        <f t="shared" si="47"/>
        <v>-2.4999502401705818</v>
      </c>
      <c r="BK5" s="3">
        <f t="shared" si="1"/>
        <v>9.138257940369469</v>
      </c>
      <c r="BL5" s="3">
        <f t="shared" si="2"/>
        <v>10.925406756170583</v>
      </c>
      <c r="BM5" s="3">
        <f t="shared" si="48"/>
        <v>14.24332373333217</v>
      </c>
      <c r="BN5" s="3">
        <f t="shared" si="49"/>
        <v>50.09012481161786</v>
      </c>
      <c r="BO5" s="3">
        <f t="shared" si="50"/>
        <v>61.65932837889945</v>
      </c>
      <c r="BP5" s="3">
        <f t="shared" si="51"/>
        <v>157.12874111763512</v>
      </c>
      <c r="BQ5" s="3">
        <f t="shared" si="52"/>
        <v>-56.81170187359817</v>
      </c>
      <c r="BR5" s="3">
        <f t="shared" si="53"/>
        <v>23.964626146934947</v>
      </c>
      <c r="BS5" s="3">
        <f t="shared" si="54"/>
        <v>3.113720124</v>
      </c>
      <c r="BT5" s="3">
        <f t="shared" si="55"/>
        <v>15.392922416</v>
      </c>
      <c r="BU5" s="3">
        <f t="shared" si="56"/>
        <v>15.70469081248013</v>
      </c>
      <c r="BV5" s="3">
        <f t="shared" si="57"/>
        <v>78.56437055881756</v>
      </c>
      <c r="BW5" s="3">
        <f t="shared" si="58"/>
        <v>1.694496984</v>
      </c>
      <c r="BX5" s="3">
        <f t="shared" si="59"/>
        <v>8.425456516</v>
      </c>
      <c r="BY5" s="3">
        <f t="shared" si="60"/>
        <v>8.594162991926087</v>
      </c>
      <c r="BZ5" s="3">
        <f t="shared" si="61"/>
        <v>78.62857919623113</v>
      </c>
      <c r="CA5" s="3">
        <f t="shared" si="62"/>
        <v>134.96867258025836</v>
      </c>
      <c r="CB5" s="3">
        <f t="shared" si="63"/>
        <v>157.1929497550487</v>
      </c>
      <c r="CC5" s="3">
        <f t="shared" si="64"/>
        <v>-124.41620911103155</v>
      </c>
      <c r="CD5" s="3">
        <f t="shared" si="65"/>
        <v>52.317774116614075</v>
      </c>
      <c r="CE5" s="3">
        <f t="shared" si="66"/>
        <v>-181.22791098462972</v>
      </c>
      <c r="CF5" s="3">
        <f t="shared" si="67"/>
        <v>76.28240026354902</v>
      </c>
      <c r="CG5" s="3">
        <f t="shared" si="68"/>
        <v>196.62797438264263</v>
      </c>
      <c r="CH5" s="3">
        <f t="shared" si="69"/>
        <v>-22.82718502345519</v>
      </c>
      <c r="CI5" s="3">
        <f t="shared" si="70"/>
        <v>0.07243793146957986</v>
      </c>
      <c r="CJ5" s="3">
        <f t="shared" si="71"/>
        <v>72.91730983507306</v>
      </c>
      <c r="CK5" s="3">
        <f t="shared" si="72"/>
        <v>1.021374833721076</v>
      </c>
      <c r="CL5" s="3">
        <f t="shared" si="73"/>
        <v>72.91730983507306</v>
      </c>
      <c r="CM5" s="3">
        <f t="shared" si="74"/>
        <v>7.970275482425706</v>
      </c>
      <c r="CN5" s="3">
        <f t="shared" si="75"/>
        <v>72.91730983507306</v>
      </c>
      <c r="CO5" s="3">
        <f t="shared" si="76"/>
        <v>2.341280806657607</v>
      </c>
      <c r="CP5" s="3">
        <f t="shared" si="77"/>
        <v>7.6186413126050905</v>
      </c>
      <c r="CQ5" s="3">
        <f t="shared" si="78"/>
        <v>3.254048506672465</v>
      </c>
      <c r="CR5" s="3">
        <f>1.23*CK5</f>
        <v>1.2562910454769234</v>
      </c>
    </row>
    <row r="6" spans="1:96" ht="12.75">
      <c r="A6" s="1" t="s">
        <v>4</v>
      </c>
      <c r="B6" s="1">
        <v>3</v>
      </c>
      <c r="C6">
        <v>0.01175</v>
      </c>
      <c r="D6">
        <v>0.2381</v>
      </c>
      <c r="E6">
        <v>0.4004</v>
      </c>
      <c r="F6">
        <v>0.1692</v>
      </c>
      <c r="G6">
        <v>2.5058</v>
      </c>
      <c r="H6" s="3">
        <f t="shared" si="3"/>
        <v>0.002797675</v>
      </c>
      <c r="I6" s="3">
        <f t="shared" si="4"/>
        <v>0.0047047</v>
      </c>
      <c r="J6" s="3">
        <f t="shared" si="5"/>
        <v>0.0019881</v>
      </c>
      <c r="K6" s="3">
        <f t="shared" si="6"/>
        <v>0.029443149999999998</v>
      </c>
      <c r="L6" s="4">
        <v>4</v>
      </c>
      <c r="M6" s="9">
        <f t="shared" si="79"/>
        <v>2.40382</v>
      </c>
      <c r="N6" s="11">
        <v>3</v>
      </c>
      <c r="O6" s="3">
        <f t="shared" si="7"/>
        <v>1.692767542</v>
      </c>
      <c r="P6" s="3">
        <f t="shared" si="8"/>
        <v>7.9250095279999995</v>
      </c>
      <c r="Q6" s="3">
        <f t="shared" si="9"/>
        <v>1.791076344</v>
      </c>
      <c r="R6" s="3">
        <f t="shared" si="10"/>
        <v>9.855767156</v>
      </c>
      <c r="S6">
        <v>0</v>
      </c>
      <c r="T6">
        <v>0</v>
      </c>
      <c r="U6" s="3">
        <f t="shared" si="11"/>
        <v>1.692767542</v>
      </c>
      <c r="V6" s="3">
        <f t="shared" si="12"/>
        <v>7.9250095279999995</v>
      </c>
      <c r="W6" s="3">
        <f t="shared" si="13"/>
        <v>8.103779239968196</v>
      </c>
      <c r="X6" s="3">
        <f t="shared" si="14"/>
        <v>77.9429120775476</v>
      </c>
      <c r="Y6" s="3">
        <f t="shared" si="15"/>
        <v>1.0116728972647657</v>
      </c>
      <c r="Z6" s="3">
        <f t="shared" si="16"/>
        <v>-77.9429120775476</v>
      </c>
      <c r="AA6" s="3">
        <f t="shared" si="17"/>
        <v>4.681688023528986</v>
      </c>
      <c r="AB6" s="3">
        <f t="shared" si="0"/>
        <v>1.4163420561706719</v>
      </c>
      <c r="AC6" s="3">
        <f t="shared" si="18"/>
        <v>3.385535084</v>
      </c>
      <c r="AD6" s="3">
        <f t="shared" si="19"/>
        <v>15.850019055999999</v>
      </c>
      <c r="AE6" s="3">
        <f t="shared" si="20"/>
        <v>16.20755847993639</v>
      </c>
      <c r="AF6" s="3">
        <f t="shared" si="21"/>
        <v>77.9429120775476</v>
      </c>
      <c r="AG6" s="3">
        <f t="shared" si="22"/>
        <v>0.5058364486323829</v>
      </c>
      <c r="AH6" s="3">
        <f t="shared" si="23"/>
        <v>-77.9429120775476</v>
      </c>
      <c r="AI6" s="3">
        <f t="shared" si="24"/>
        <v>505.8364486323829</v>
      </c>
      <c r="AJ6" s="3">
        <f t="shared" si="25"/>
        <v>9.357438251297879</v>
      </c>
      <c r="AK6" s="3">
        <f t="shared" si="26"/>
        <v>77.9429120775476</v>
      </c>
      <c r="AL6" s="3">
        <f t="shared" si="27"/>
        <v>1.9546395920983202</v>
      </c>
      <c r="AM6" s="3">
        <f t="shared" si="28"/>
        <v>9.1510127686423</v>
      </c>
      <c r="AN6">
        <f t="shared" si="29"/>
        <v>4.681688023528992</v>
      </c>
      <c r="AO6" s="3">
        <f t="shared" si="80"/>
        <v>0.7132293925716598</v>
      </c>
      <c r="AP6" s="3">
        <f t="shared" si="30"/>
        <v>5.176611427999999</v>
      </c>
      <c r="AQ6" s="3">
        <f t="shared" si="31"/>
        <v>25.705786212</v>
      </c>
      <c r="AR6" s="2">
        <f t="shared" si="32"/>
        <v>26.22183728600171</v>
      </c>
      <c r="AS6" s="3">
        <f t="shared" si="33"/>
        <v>78.6141030605999</v>
      </c>
      <c r="AT6" s="12">
        <f t="shared" si="34"/>
        <v>0.9379633165753773</v>
      </c>
      <c r="AU6" s="3">
        <f t="shared" si="35"/>
        <v>-78.6141030605999</v>
      </c>
      <c r="AV6" s="3">
        <f t="shared" si="36"/>
        <v>937.9633165753773</v>
      </c>
      <c r="AW6" s="3">
        <f t="shared" si="37"/>
        <v>8.740612428667236</v>
      </c>
      <c r="AX6" s="3">
        <f t="shared" si="38"/>
        <v>78.6141030605999</v>
      </c>
      <c r="AY6" s="3">
        <f t="shared" si="39"/>
        <v>1.7255371426666672</v>
      </c>
      <c r="AZ6" s="3">
        <f t="shared" si="40"/>
        <v>8.568595403999998</v>
      </c>
      <c r="BA6" s="3">
        <f t="shared" si="41"/>
        <v>4.965755411534046</v>
      </c>
      <c r="BB6" s="3">
        <f>1.52*AT6</f>
        <v>1.4257042411945735</v>
      </c>
      <c r="BC6" s="1">
        <v>1</v>
      </c>
      <c r="BD6" s="1">
        <v>120</v>
      </c>
      <c r="BE6" s="3">
        <f t="shared" si="42"/>
        <v>8.103779239968196</v>
      </c>
      <c r="BF6" s="3">
        <f t="shared" si="43"/>
        <v>77.9429120775476</v>
      </c>
      <c r="BG6" s="3">
        <f t="shared" si="44"/>
        <v>8.103779239968196</v>
      </c>
      <c r="BH6" s="3">
        <f t="shared" si="45"/>
        <v>197.9429120775476</v>
      </c>
      <c r="BI6" s="3">
        <f t="shared" si="46"/>
        <v>-7.709643347481724</v>
      </c>
      <c r="BJ6" s="3">
        <f t="shared" si="47"/>
        <v>-2.496525069926257</v>
      </c>
      <c r="BK6" s="3">
        <f t="shared" si="1"/>
        <v>9.500719691481724</v>
      </c>
      <c r="BL6" s="3">
        <f t="shared" si="2"/>
        <v>12.352292225926258</v>
      </c>
      <c r="BM6" s="3">
        <f t="shared" si="48"/>
        <v>15.583414192364485</v>
      </c>
      <c r="BN6" s="3">
        <f t="shared" si="49"/>
        <v>52.43444916664266</v>
      </c>
      <c r="BO6" s="3">
        <f t="shared" si="50"/>
        <v>65.67123797013952</v>
      </c>
      <c r="BP6" s="3">
        <f t="shared" si="51"/>
        <v>155.8858241550952</v>
      </c>
      <c r="BQ6" s="3">
        <f t="shared" si="52"/>
        <v>-59.940314067642085</v>
      </c>
      <c r="BR6" s="3">
        <f t="shared" si="53"/>
        <v>26.830397798078256</v>
      </c>
      <c r="BS6" s="3">
        <f t="shared" si="54"/>
        <v>3.385535084</v>
      </c>
      <c r="BT6" s="3">
        <f t="shared" si="55"/>
        <v>15.850019055999999</v>
      </c>
      <c r="BU6" s="3">
        <f t="shared" si="56"/>
        <v>16.20755847993639</v>
      </c>
      <c r="BV6" s="3">
        <f t="shared" si="57"/>
        <v>77.9429120775476</v>
      </c>
      <c r="BW6" s="3">
        <f t="shared" si="58"/>
        <v>1.791076344</v>
      </c>
      <c r="BX6" s="3">
        <f t="shared" si="59"/>
        <v>9.855767156</v>
      </c>
      <c r="BY6" s="3">
        <f t="shared" si="60"/>
        <v>10.017190259914441</v>
      </c>
      <c r="BZ6" s="3">
        <f t="shared" si="61"/>
        <v>79.70011315089776</v>
      </c>
      <c r="CA6" s="3">
        <f t="shared" si="62"/>
        <v>162.35419694221252</v>
      </c>
      <c r="CB6" s="3">
        <f t="shared" si="63"/>
        <v>157.64302522844537</v>
      </c>
      <c r="CC6" s="3">
        <f t="shared" si="64"/>
        <v>-150.15034543336452</v>
      </c>
      <c r="CD6" s="3">
        <f t="shared" si="65"/>
        <v>61.75563966952366</v>
      </c>
      <c r="CE6" s="3">
        <f t="shared" si="66"/>
        <v>-210.0906595010066</v>
      </c>
      <c r="CF6" s="3">
        <f t="shared" si="67"/>
        <v>88.58603746760191</v>
      </c>
      <c r="CG6" s="3">
        <f t="shared" si="68"/>
        <v>228.00344568400553</v>
      </c>
      <c r="CH6" s="3">
        <f t="shared" si="69"/>
        <v>-22.863024056342653</v>
      </c>
      <c r="CI6" s="3">
        <f t="shared" si="70"/>
        <v>0.06834727495286122</v>
      </c>
      <c r="CJ6" s="3">
        <f t="shared" si="71"/>
        <v>75.2974732229853</v>
      </c>
      <c r="CK6" s="3">
        <f t="shared" si="72"/>
        <v>0.9636965768353432</v>
      </c>
      <c r="CL6" s="3">
        <f t="shared" si="73"/>
        <v>75.2974732229853</v>
      </c>
      <c r="CM6" s="3">
        <f t="shared" si="74"/>
        <v>8.44730487920435</v>
      </c>
      <c r="CN6" s="3">
        <f t="shared" si="75"/>
        <v>75.2974732229853</v>
      </c>
      <c r="CO6" s="3">
        <f t="shared" si="76"/>
        <v>2.143931058596546</v>
      </c>
      <c r="CP6" s="3">
        <f t="shared" si="77"/>
        <v>8.1707110668665</v>
      </c>
      <c r="CQ6" s="3">
        <f t="shared" si="78"/>
        <v>3.8110885301578623</v>
      </c>
      <c r="CR6" s="3">
        <f>1.3*CK6</f>
        <v>1.252805549885946</v>
      </c>
    </row>
    <row r="7" spans="1:96" ht="12.75">
      <c r="A7" s="1" t="s">
        <v>5</v>
      </c>
      <c r="B7" s="1">
        <v>3</v>
      </c>
      <c r="C7">
        <v>0.83494</v>
      </c>
      <c r="D7">
        <v>0.2381</v>
      </c>
      <c r="E7">
        <v>0.4004</v>
      </c>
      <c r="F7">
        <v>0.1692</v>
      </c>
      <c r="G7">
        <v>2.5058</v>
      </c>
      <c r="H7" s="3">
        <f t="shared" si="3"/>
        <v>0.198799214</v>
      </c>
      <c r="I7" s="3">
        <f t="shared" si="4"/>
        <v>0.334309976</v>
      </c>
      <c r="J7" s="3">
        <f t="shared" si="5"/>
        <v>0.141271848</v>
      </c>
      <c r="K7" s="3">
        <f t="shared" si="6"/>
        <v>2.092192652</v>
      </c>
      <c r="L7" s="4">
        <v>5</v>
      </c>
      <c r="M7" s="9">
        <f t="shared" si="79"/>
        <v>2.41557</v>
      </c>
      <c r="N7" s="10">
        <v>3</v>
      </c>
      <c r="O7" s="3">
        <f t="shared" si="7"/>
        <v>1.695565217</v>
      </c>
      <c r="P7" s="3">
        <f t="shared" si="8"/>
        <v>7.929714227999999</v>
      </c>
      <c r="Q7" s="3">
        <f t="shared" si="9"/>
        <v>1.7930644439999999</v>
      </c>
      <c r="R7" s="3">
        <f t="shared" si="10"/>
        <v>9.885210306000001</v>
      </c>
      <c r="S7">
        <v>0</v>
      </c>
      <c r="T7">
        <v>0</v>
      </c>
      <c r="U7" s="3">
        <f t="shared" si="11"/>
        <v>1.695565217</v>
      </c>
      <c r="V7" s="3">
        <f t="shared" si="12"/>
        <v>7.929714227999999</v>
      </c>
      <c r="W7" s="3">
        <f t="shared" si="13"/>
        <v>8.108964739277503</v>
      </c>
      <c r="X7" s="3">
        <f t="shared" si="14"/>
        <v>77.9305243543554</v>
      </c>
      <c r="Y7" s="3">
        <f t="shared" si="15"/>
        <v>1.0110259553580385</v>
      </c>
      <c r="Z7" s="3">
        <f t="shared" si="16"/>
        <v>-77.9305243543554</v>
      </c>
      <c r="AA7" s="3">
        <f t="shared" si="17"/>
        <v>4.676737968257106</v>
      </c>
      <c r="AB7" s="3">
        <f t="shared" si="0"/>
        <v>1.4154363375012537</v>
      </c>
      <c r="AC7" s="3">
        <f t="shared" si="18"/>
        <v>3.391130434</v>
      </c>
      <c r="AD7" s="3">
        <f t="shared" si="19"/>
        <v>15.859428455999998</v>
      </c>
      <c r="AE7" s="3">
        <f t="shared" si="20"/>
        <v>16.217929478555007</v>
      </c>
      <c r="AF7" s="3">
        <f t="shared" si="21"/>
        <v>77.9305243543554</v>
      </c>
      <c r="AG7" s="3">
        <f t="shared" si="22"/>
        <v>0.5055129776790193</v>
      </c>
      <c r="AH7" s="3">
        <f t="shared" si="23"/>
        <v>-77.9305243543554</v>
      </c>
      <c r="AI7" s="3">
        <f t="shared" si="24"/>
        <v>505.5129776790193</v>
      </c>
      <c r="AJ7" s="3">
        <f t="shared" si="25"/>
        <v>9.363425950142101</v>
      </c>
      <c r="AK7" s="3">
        <f t="shared" si="26"/>
        <v>77.9305243543554</v>
      </c>
      <c r="AL7" s="3">
        <f t="shared" si="27"/>
        <v>1.9578700689270345</v>
      </c>
      <c r="AM7" s="3">
        <f t="shared" si="28"/>
        <v>9.15644528826521</v>
      </c>
      <c r="AN7">
        <f t="shared" si="29"/>
        <v>4.676737968257101</v>
      </c>
      <c r="AO7" s="3">
        <f t="shared" si="80"/>
        <v>0.7127732985274171</v>
      </c>
      <c r="AP7" s="3">
        <f t="shared" si="30"/>
        <v>5.184194878</v>
      </c>
      <c r="AQ7" s="3">
        <f t="shared" si="31"/>
        <v>25.744638762</v>
      </c>
      <c r="AR7" s="2">
        <f t="shared" si="32"/>
        <v>26.261422305712124</v>
      </c>
      <c r="AS7" s="3">
        <f t="shared" si="33"/>
        <v>78.61461775788864</v>
      </c>
      <c r="AT7" s="12">
        <f t="shared" si="34"/>
        <v>0.936549482399069</v>
      </c>
      <c r="AU7" s="3">
        <f t="shared" si="35"/>
        <v>-78.61461775788864</v>
      </c>
      <c r="AV7" s="3">
        <f t="shared" si="36"/>
        <v>936.549482399069</v>
      </c>
      <c r="AW7" s="3">
        <f t="shared" si="37"/>
        <v>8.753807435237375</v>
      </c>
      <c r="AX7" s="3">
        <f t="shared" si="38"/>
        <v>78.61461775788864</v>
      </c>
      <c r="AY7" s="3">
        <f t="shared" si="39"/>
        <v>1.7280649593333361</v>
      </c>
      <c r="AZ7" s="3">
        <f t="shared" si="40"/>
        <v>8.581546254</v>
      </c>
      <c r="BA7" s="3">
        <f t="shared" si="41"/>
        <v>4.965985918324877</v>
      </c>
      <c r="BB7" s="3">
        <f>1.52*AT7</f>
        <v>1.423555213246585</v>
      </c>
      <c r="BC7" s="1">
        <v>1</v>
      </c>
      <c r="BD7" s="1">
        <v>120</v>
      </c>
      <c r="BE7" s="3">
        <f t="shared" si="42"/>
        <v>8.108964739277503</v>
      </c>
      <c r="BF7" s="3">
        <f t="shared" si="43"/>
        <v>77.9305243543554</v>
      </c>
      <c r="BG7" s="3">
        <f t="shared" si="44"/>
        <v>8.108964739277503</v>
      </c>
      <c r="BH7" s="3">
        <f t="shared" si="45"/>
        <v>197.93052435435538</v>
      </c>
      <c r="BI7" s="3">
        <f t="shared" si="46"/>
        <v>-7.715116574698908</v>
      </c>
      <c r="BJ7" s="3">
        <f t="shared" si="47"/>
        <v>-2.4964545623047214</v>
      </c>
      <c r="BK7" s="3">
        <f t="shared" si="1"/>
        <v>9.508181018698908</v>
      </c>
      <c r="BL7" s="3">
        <f t="shared" si="2"/>
        <v>12.381664868304723</v>
      </c>
      <c r="BM7" s="3">
        <f t="shared" si="48"/>
        <v>15.61125014838202</v>
      </c>
      <c r="BN7" s="3">
        <f t="shared" si="49"/>
        <v>52.47846653989501</v>
      </c>
      <c r="BO7" s="3">
        <f t="shared" si="50"/>
        <v>65.75530914284587</v>
      </c>
      <c r="BP7" s="3">
        <f t="shared" si="51"/>
        <v>155.8610487087108</v>
      </c>
      <c r="BQ7" s="3">
        <f t="shared" si="52"/>
        <v>-60.00542633264535</v>
      </c>
      <c r="BR7" s="3">
        <f t="shared" si="53"/>
        <v>26.890695251493636</v>
      </c>
      <c r="BS7" s="3">
        <f t="shared" si="54"/>
        <v>3.391130434</v>
      </c>
      <c r="BT7" s="3">
        <f t="shared" si="55"/>
        <v>15.859428455999998</v>
      </c>
      <c r="BU7" s="3">
        <f t="shared" si="56"/>
        <v>16.217929478555007</v>
      </c>
      <c r="BV7" s="3">
        <f t="shared" si="57"/>
        <v>77.9305243543554</v>
      </c>
      <c r="BW7" s="3">
        <f t="shared" si="58"/>
        <v>1.7930644439999999</v>
      </c>
      <c r="BX7" s="3">
        <f t="shared" si="59"/>
        <v>9.885210306000001</v>
      </c>
      <c r="BY7" s="3">
        <f t="shared" si="60"/>
        <v>10.046514962621899</v>
      </c>
      <c r="BZ7" s="3">
        <f t="shared" si="61"/>
        <v>79.71898101248068</v>
      </c>
      <c r="CA7" s="3">
        <f t="shared" si="62"/>
        <v>162.93367116904966</v>
      </c>
      <c r="CB7" s="3">
        <f t="shared" si="63"/>
        <v>157.64950536683608</v>
      </c>
      <c r="CC7" s="3">
        <f t="shared" si="64"/>
        <v>-150.69327021434918</v>
      </c>
      <c r="CD7" s="3">
        <f t="shared" si="65"/>
        <v>61.95901478178248</v>
      </c>
      <c r="CE7" s="3">
        <f t="shared" si="66"/>
        <v>-210.69869654699454</v>
      </c>
      <c r="CF7" s="3">
        <f t="shared" si="67"/>
        <v>88.84971003327611</v>
      </c>
      <c r="CG7" s="3">
        <f t="shared" si="68"/>
        <v>228.66615774880142</v>
      </c>
      <c r="CH7" s="3">
        <f t="shared" si="69"/>
        <v>-22.86470715936338</v>
      </c>
      <c r="CI7" s="3">
        <f t="shared" si="70"/>
        <v>0.06827092518662765</v>
      </c>
      <c r="CJ7" s="3">
        <f t="shared" si="71"/>
        <v>75.34317369925839</v>
      </c>
      <c r="CK7" s="3">
        <f t="shared" si="72"/>
        <v>0.9626200451314499</v>
      </c>
      <c r="CL7" s="3">
        <f t="shared" si="73"/>
        <v>75.34317369925839</v>
      </c>
      <c r="CM7" s="3">
        <f t="shared" si="74"/>
        <v>8.456751796044392</v>
      </c>
      <c r="CN7" s="3">
        <f t="shared" si="75"/>
        <v>75.34317369925839</v>
      </c>
      <c r="CO7" s="3">
        <f t="shared" si="76"/>
        <v>2.139803567899672</v>
      </c>
      <c r="CP7" s="3">
        <f t="shared" si="77"/>
        <v>8.181558019760288</v>
      </c>
      <c r="CQ7" s="3">
        <f t="shared" si="78"/>
        <v>3.8235089157230036</v>
      </c>
      <c r="CR7" s="3">
        <f>1.3*CK7</f>
        <v>1.251406058670885</v>
      </c>
    </row>
    <row r="8" spans="1:96" ht="12.75">
      <c r="A8" s="1" t="s">
        <v>6</v>
      </c>
      <c r="B8" s="1">
        <v>3</v>
      </c>
      <c r="C8">
        <v>0.21757</v>
      </c>
      <c r="D8">
        <v>0.2381</v>
      </c>
      <c r="E8">
        <v>0.4004</v>
      </c>
      <c r="F8">
        <v>0.1692</v>
      </c>
      <c r="G8">
        <v>2.5058</v>
      </c>
      <c r="H8" s="3">
        <f t="shared" si="3"/>
        <v>0.051803417000000004</v>
      </c>
      <c r="I8" s="3">
        <f t="shared" si="4"/>
        <v>0.087115028</v>
      </c>
      <c r="J8" s="3">
        <f t="shared" si="5"/>
        <v>0.036812844</v>
      </c>
      <c r="K8" s="3">
        <f t="shared" si="6"/>
        <v>0.545186906</v>
      </c>
      <c r="L8" s="4">
        <v>6</v>
      </c>
      <c r="M8" s="9">
        <f t="shared" si="79"/>
        <v>3.2505100000000002</v>
      </c>
      <c r="N8" s="11">
        <v>3</v>
      </c>
      <c r="O8" s="3">
        <f t="shared" si="7"/>
        <v>1.894364431</v>
      </c>
      <c r="P8" s="3">
        <f t="shared" si="8"/>
        <v>8.264024203999998</v>
      </c>
      <c r="Q8" s="3">
        <f t="shared" si="9"/>
        <v>1.9343362919999998</v>
      </c>
      <c r="R8" s="3">
        <f t="shared" si="10"/>
        <v>11.977402958</v>
      </c>
      <c r="S8">
        <v>0</v>
      </c>
      <c r="T8">
        <v>0</v>
      </c>
      <c r="U8" s="3">
        <f t="shared" si="11"/>
        <v>1.894364431</v>
      </c>
      <c r="V8" s="3">
        <f t="shared" si="12"/>
        <v>8.264024203999998</v>
      </c>
      <c r="W8" s="3">
        <f t="shared" si="13"/>
        <v>8.478367333498575</v>
      </c>
      <c r="X8" s="3">
        <f t="shared" si="14"/>
        <v>77.08912946022961</v>
      </c>
      <c r="Y8" s="3">
        <f t="shared" si="15"/>
        <v>0.9669755390404451</v>
      </c>
      <c r="Z8" s="3">
        <f t="shared" si="16"/>
        <v>-77.08912946022961</v>
      </c>
      <c r="AA8" s="3">
        <f t="shared" si="17"/>
        <v>4.36242576600616</v>
      </c>
      <c r="AB8" s="3">
        <f t="shared" si="0"/>
        <v>1.353765754656623</v>
      </c>
      <c r="AC8" s="3">
        <f t="shared" si="18"/>
        <v>3.788728862</v>
      </c>
      <c r="AD8" s="3">
        <f t="shared" si="19"/>
        <v>16.528048407999997</v>
      </c>
      <c r="AE8" s="3">
        <f t="shared" si="20"/>
        <v>16.95673466699715</v>
      </c>
      <c r="AF8" s="3">
        <f t="shared" si="21"/>
        <v>77.08912946022961</v>
      </c>
      <c r="AG8" s="3">
        <f t="shared" si="22"/>
        <v>0.48348776952022254</v>
      </c>
      <c r="AH8" s="3">
        <f t="shared" si="23"/>
        <v>-77.08912946022961</v>
      </c>
      <c r="AI8" s="3">
        <f t="shared" si="24"/>
        <v>483.48776952022257</v>
      </c>
      <c r="AJ8" s="3">
        <f t="shared" si="25"/>
        <v>9.789975324567864</v>
      </c>
      <c r="AK8" s="3">
        <f t="shared" si="26"/>
        <v>77.08912946022961</v>
      </c>
      <c r="AL8" s="3">
        <f t="shared" si="27"/>
        <v>2.187423628362205</v>
      </c>
      <c r="AM8" s="3">
        <f t="shared" si="28"/>
        <v>9.542473197537962</v>
      </c>
      <c r="AN8">
        <f t="shared" si="29"/>
        <v>4.362425766006159</v>
      </c>
      <c r="AO8" s="3">
        <f t="shared" si="80"/>
        <v>0.6817177550235137</v>
      </c>
      <c r="AP8" s="3">
        <f t="shared" si="30"/>
        <v>5.723065154</v>
      </c>
      <c r="AQ8" s="3">
        <f t="shared" si="31"/>
        <v>28.505451365999996</v>
      </c>
      <c r="AR8" s="2">
        <f t="shared" si="32"/>
        <v>29.074288165599516</v>
      </c>
      <c r="AS8" s="3">
        <f t="shared" si="33"/>
        <v>78.64760327774874</v>
      </c>
      <c r="AT8" s="12">
        <f t="shared" si="34"/>
        <v>0.8459406238044659</v>
      </c>
      <c r="AU8" s="3">
        <f t="shared" si="35"/>
        <v>-78.64760327774874</v>
      </c>
      <c r="AV8" s="3">
        <f t="shared" si="36"/>
        <v>845.9406238044659</v>
      </c>
      <c r="AW8" s="3">
        <f t="shared" si="37"/>
        <v>9.691429388533171</v>
      </c>
      <c r="AX8" s="3">
        <f t="shared" si="38"/>
        <v>78.64760327774874</v>
      </c>
      <c r="AY8" s="3">
        <f t="shared" si="39"/>
        <v>1.9076883846666688</v>
      </c>
      <c r="AZ8" s="3">
        <f t="shared" si="40"/>
        <v>9.501817121999999</v>
      </c>
      <c r="BA8" s="3">
        <f t="shared" si="41"/>
        <v>4.980801475949781</v>
      </c>
      <c r="BB8" s="3">
        <f aca="true" t="shared" si="81" ref="BB8:BB26">1.6*AT8</f>
        <v>1.3535049980871454</v>
      </c>
      <c r="BC8" s="1">
        <v>1</v>
      </c>
      <c r="BD8" s="1">
        <v>120</v>
      </c>
      <c r="BE8" s="3">
        <f t="shared" si="42"/>
        <v>8.478367333498575</v>
      </c>
      <c r="BF8" s="3">
        <f t="shared" si="43"/>
        <v>77.08912946022961</v>
      </c>
      <c r="BG8" s="3">
        <f t="shared" si="44"/>
        <v>8.478367333498575</v>
      </c>
      <c r="BH8" s="3">
        <f t="shared" si="45"/>
        <v>197.08912946022963</v>
      </c>
      <c r="BI8" s="3">
        <f t="shared" si="46"/>
        <v>-8.10403711365347</v>
      </c>
      <c r="BJ8" s="3">
        <f t="shared" si="47"/>
        <v>-2.4914443807283484</v>
      </c>
      <c r="BK8" s="3">
        <f t="shared" si="1"/>
        <v>10.03837340565347</v>
      </c>
      <c r="BL8" s="3">
        <f t="shared" si="2"/>
        <v>14.468847338728349</v>
      </c>
      <c r="BM8" s="3">
        <f t="shared" si="48"/>
        <v>17.61012447266507</v>
      </c>
      <c r="BN8" s="3">
        <f t="shared" si="49"/>
        <v>55.24738858972703</v>
      </c>
      <c r="BO8" s="3">
        <f t="shared" si="50"/>
        <v>71.88271264173574</v>
      </c>
      <c r="BP8" s="3">
        <f t="shared" si="51"/>
        <v>154.17825892045923</v>
      </c>
      <c r="BQ8" s="3">
        <f t="shared" si="52"/>
        <v>-64.70547944685983</v>
      </c>
      <c r="BR8" s="3">
        <f t="shared" si="53"/>
        <v>31.310147017961366</v>
      </c>
      <c r="BS8" s="3">
        <f t="shared" si="54"/>
        <v>3.788728862</v>
      </c>
      <c r="BT8" s="3">
        <f t="shared" si="55"/>
        <v>16.528048407999997</v>
      </c>
      <c r="BU8" s="3">
        <f t="shared" si="56"/>
        <v>16.95673466699715</v>
      </c>
      <c r="BV8" s="3">
        <f t="shared" si="57"/>
        <v>77.08912946022961</v>
      </c>
      <c r="BW8" s="3">
        <f t="shared" si="58"/>
        <v>1.9343362919999998</v>
      </c>
      <c r="BX8" s="3">
        <f t="shared" si="59"/>
        <v>11.977402958</v>
      </c>
      <c r="BY8" s="3">
        <f t="shared" si="60"/>
        <v>12.132594055223949</v>
      </c>
      <c r="BZ8" s="3">
        <f t="shared" si="61"/>
        <v>80.82601091531299</v>
      </c>
      <c r="CA8" s="3">
        <f t="shared" si="62"/>
        <v>205.72917821681946</v>
      </c>
      <c r="CB8" s="3">
        <f t="shared" si="63"/>
        <v>157.9151403755426</v>
      </c>
      <c r="CC8" s="3">
        <f t="shared" si="64"/>
        <v>-190.63442015363185</v>
      </c>
      <c r="CD8" s="3">
        <f t="shared" si="65"/>
        <v>77.34993615030606</v>
      </c>
      <c r="CE8" s="3">
        <f t="shared" si="66"/>
        <v>-255.33989960049166</v>
      </c>
      <c r="CF8" s="3">
        <f t="shared" si="67"/>
        <v>108.66008316826743</v>
      </c>
      <c r="CG8" s="3">
        <f t="shared" si="68"/>
        <v>277.4986090093497</v>
      </c>
      <c r="CH8" s="3">
        <f t="shared" si="69"/>
        <v>-23.052214132447947</v>
      </c>
      <c r="CI8" s="3">
        <f t="shared" si="70"/>
        <v>0.0634602261089955</v>
      </c>
      <c r="CJ8" s="3">
        <f t="shared" si="71"/>
        <v>78.29960272217498</v>
      </c>
      <c r="CK8" s="3">
        <f t="shared" si="72"/>
        <v>0.8947891881368365</v>
      </c>
      <c r="CL8" s="3">
        <f t="shared" si="73"/>
        <v>78.29960272217498</v>
      </c>
      <c r="CM8" s="3">
        <f t="shared" si="74"/>
        <v>9.097828743912814</v>
      </c>
      <c r="CN8" s="3">
        <f t="shared" si="75"/>
        <v>78.29960272217498</v>
      </c>
      <c r="CO8" s="3">
        <f t="shared" si="76"/>
        <v>1.8449858564521138</v>
      </c>
      <c r="CP8" s="3">
        <f t="shared" si="77"/>
        <v>8.908788640609782</v>
      </c>
      <c r="CQ8" s="3">
        <f t="shared" si="78"/>
        <v>4.8286487451677695</v>
      </c>
      <c r="CR8" s="3">
        <f>1.47*CK8</f>
        <v>1.3153401065611496</v>
      </c>
    </row>
    <row r="9" spans="1:96" ht="12.75">
      <c r="A9" s="1" t="s">
        <v>7</v>
      </c>
      <c r="B9" s="1">
        <v>3</v>
      </c>
      <c r="C9">
        <v>0.26902</v>
      </c>
      <c r="D9">
        <v>0.2381</v>
      </c>
      <c r="E9">
        <v>0.4004</v>
      </c>
      <c r="F9">
        <v>0.1692</v>
      </c>
      <c r="G9">
        <v>2.5058</v>
      </c>
      <c r="H9" s="3">
        <f t="shared" si="3"/>
        <v>0.064053662</v>
      </c>
      <c r="I9" s="3">
        <f t="shared" si="4"/>
        <v>0.10771560799999999</v>
      </c>
      <c r="J9" s="3">
        <f t="shared" si="5"/>
        <v>0.045518183999999996</v>
      </c>
      <c r="K9" s="3">
        <f t="shared" si="6"/>
        <v>0.6741103159999999</v>
      </c>
      <c r="L9" s="4">
        <v>7</v>
      </c>
      <c r="M9" s="9">
        <f t="shared" si="79"/>
        <v>3.46808</v>
      </c>
      <c r="N9" s="10">
        <v>3</v>
      </c>
      <c r="O9" s="3">
        <f t="shared" si="7"/>
        <v>1.946167848</v>
      </c>
      <c r="P9" s="3">
        <f t="shared" si="8"/>
        <v>8.351139231999998</v>
      </c>
      <c r="Q9" s="3">
        <f t="shared" si="9"/>
        <v>1.9711491359999997</v>
      </c>
      <c r="R9" s="3">
        <f t="shared" si="10"/>
        <v>12.522589864</v>
      </c>
      <c r="S9">
        <v>0</v>
      </c>
      <c r="T9">
        <v>0</v>
      </c>
      <c r="U9" s="3">
        <f t="shared" si="11"/>
        <v>1.946167848</v>
      </c>
      <c r="V9" s="3">
        <f t="shared" si="12"/>
        <v>8.351139231999998</v>
      </c>
      <c r="W9" s="3">
        <f t="shared" si="13"/>
        <v>8.574910831305388</v>
      </c>
      <c r="X9" s="3">
        <f t="shared" si="14"/>
        <v>76.88179821598598</v>
      </c>
      <c r="Y9" s="3">
        <f t="shared" si="15"/>
        <v>0.956088521942638</v>
      </c>
      <c r="Z9" s="3">
        <f t="shared" si="16"/>
        <v>-76.88179821598598</v>
      </c>
      <c r="AA9" s="3">
        <f t="shared" si="17"/>
        <v>4.291068337493159</v>
      </c>
      <c r="AB9" s="3">
        <f t="shared" si="0"/>
        <v>1.3385239307196932</v>
      </c>
      <c r="AC9" s="3">
        <f t="shared" si="18"/>
        <v>3.892335696</v>
      </c>
      <c r="AD9" s="3">
        <f t="shared" si="19"/>
        <v>16.702278463999995</v>
      </c>
      <c r="AE9" s="3">
        <f t="shared" si="20"/>
        <v>17.149821662610776</v>
      </c>
      <c r="AF9" s="3">
        <f t="shared" si="21"/>
        <v>76.88179821598598</v>
      </c>
      <c r="AG9" s="3">
        <f t="shared" si="22"/>
        <v>0.478044260971319</v>
      </c>
      <c r="AH9" s="3">
        <f t="shared" si="23"/>
        <v>-76.88179821598598</v>
      </c>
      <c r="AI9" s="3">
        <f t="shared" si="24"/>
        <v>478.04426097131903</v>
      </c>
      <c r="AJ9" s="3">
        <f t="shared" si="25"/>
        <v>9.901454153462408</v>
      </c>
      <c r="AK9" s="3">
        <f t="shared" si="26"/>
        <v>76.88179821598598</v>
      </c>
      <c r="AL9" s="3">
        <f t="shared" si="27"/>
        <v>2.2472410618619905</v>
      </c>
      <c r="AM9" s="3">
        <f t="shared" si="28"/>
        <v>9.643064967270487</v>
      </c>
      <c r="AN9">
        <f t="shared" si="29"/>
        <v>4.291068337493156</v>
      </c>
      <c r="AO9" s="3">
        <f t="shared" si="80"/>
        <v>0.6740424079695598</v>
      </c>
      <c r="AP9" s="3">
        <f t="shared" si="30"/>
        <v>5.863484831999999</v>
      </c>
      <c r="AQ9" s="3">
        <f t="shared" si="31"/>
        <v>29.224868327999996</v>
      </c>
      <c r="AR9" s="2">
        <f t="shared" si="32"/>
        <v>29.807270642647428</v>
      </c>
      <c r="AS9" s="3">
        <f t="shared" si="33"/>
        <v>78.655176192835</v>
      </c>
      <c r="AT9" s="12">
        <f t="shared" si="34"/>
        <v>0.8251383282402257</v>
      </c>
      <c r="AU9" s="3">
        <f t="shared" si="35"/>
        <v>-78.655176192835</v>
      </c>
      <c r="AV9" s="3">
        <f t="shared" si="36"/>
        <v>825.1383282402257</v>
      </c>
      <c r="AW9" s="3">
        <f t="shared" si="37"/>
        <v>9.935756880882476</v>
      </c>
      <c r="AX9" s="3">
        <f t="shared" si="38"/>
        <v>78.655176192835</v>
      </c>
      <c r="AY9" s="3">
        <f t="shared" si="39"/>
        <v>1.954494943999999</v>
      </c>
      <c r="AZ9" s="3">
        <f t="shared" si="40"/>
        <v>9.741622775999998</v>
      </c>
      <c r="BA9" s="3">
        <f t="shared" si="41"/>
        <v>4.984214876536413</v>
      </c>
      <c r="BB9" s="3">
        <f t="shared" si="81"/>
        <v>1.3202213251843613</v>
      </c>
      <c r="BC9" s="1">
        <v>1</v>
      </c>
      <c r="BD9" s="1">
        <v>120</v>
      </c>
      <c r="BE9" s="3">
        <f t="shared" si="42"/>
        <v>8.574910831305388</v>
      </c>
      <c r="BF9" s="3">
        <f t="shared" si="43"/>
        <v>76.88179821598598</v>
      </c>
      <c r="BG9" s="3">
        <f t="shared" si="44"/>
        <v>8.574910831305388</v>
      </c>
      <c r="BH9" s="3">
        <f t="shared" si="45"/>
        <v>196.88179821598598</v>
      </c>
      <c r="BI9" s="3">
        <f t="shared" si="46"/>
        <v>-8.205382649452865</v>
      </c>
      <c r="BJ9" s="3">
        <f t="shared" si="47"/>
        <v>-2.4901388196035064</v>
      </c>
      <c r="BK9" s="3">
        <f t="shared" si="1"/>
        <v>10.176531785452864</v>
      </c>
      <c r="BL9" s="3">
        <f t="shared" si="2"/>
        <v>15.012728683603507</v>
      </c>
      <c r="BM9" s="3">
        <f t="shared" si="48"/>
        <v>18.136808476350627</v>
      </c>
      <c r="BN9" s="3">
        <f t="shared" si="49"/>
        <v>55.86821577682121</v>
      </c>
      <c r="BO9" s="3">
        <f t="shared" si="50"/>
        <v>73.52909576483846</v>
      </c>
      <c r="BP9" s="3">
        <f t="shared" si="51"/>
        <v>153.76359643197196</v>
      </c>
      <c r="BQ9" s="3">
        <f t="shared" si="52"/>
        <v>-65.95395717966055</v>
      </c>
      <c r="BR9" s="3">
        <f t="shared" si="53"/>
        <v>32.505437334979625</v>
      </c>
      <c r="BS9" s="3">
        <f t="shared" si="54"/>
        <v>3.892335696</v>
      </c>
      <c r="BT9" s="3">
        <f t="shared" si="55"/>
        <v>16.702278463999995</v>
      </c>
      <c r="BU9" s="3">
        <f t="shared" si="56"/>
        <v>17.149821662610776</v>
      </c>
      <c r="BV9" s="3">
        <f t="shared" si="57"/>
        <v>76.88179821598598</v>
      </c>
      <c r="BW9" s="3">
        <f t="shared" si="58"/>
        <v>1.9711491359999997</v>
      </c>
      <c r="BX9" s="3">
        <f t="shared" si="59"/>
        <v>12.522589864</v>
      </c>
      <c r="BY9" s="3">
        <f t="shared" si="60"/>
        <v>12.676777422448856</v>
      </c>
      <c r="BZ9" s="3">
        <f t="shared" si="61"/>
        <v>81.05461490056467</v>
      </c>
      <c r="CA9" s="3">
        <f t="shared" si="62"/>
        <v>217.4044720516086</v>
      </c>
      <c r="CB9" s="3">
        <f t="shared" si="63"/>
        <v>157.93641311655065</v>
      </c>
      <c r="CC9" s="3">
        <f t="shared" si="64"/>
        <v>-201.48340885479945</v>
      </c>
      <c r="CD9" s="3">
        <f t="shared" si="65"/>
        <v>81.66480529756001</v>
      </c>
      <c r="CE9" s="3">
        <f t="shared" si="66"/>
        <v>-267.43736603446</v>
      </c>
      <c r="CF9" s="3">
        <f t="shared" si="67"/>
        <v>114.17024263253964</v>
      </c>
      <c r="CG9" s="3">
        <f t="shared" si="68"/>
        <v>290.7878763879655</v>
      </c>
      <c r="CH9" s="3">
        <f t="shared" si="69"/>
        <v>-23.117859072058383</v>
      </c>
      <c r="CI9" s="3">
        <f t="shared" si="70"/>
        <v>0.062371267680199724</v>
      </c>
      <c r="CJ9" s="3">
        <f t="shared" si="71"/>
        <v>78.9860748488796</v>
      </c>
      <c r="CK9" s="3">
        <f t="shared" si="72"/>
        <v>0.8794348742908161</v>
      </c>
      <c r="CL9" s="3">
        <f t="shared" si="73"/>
        <v>78.9860748488796</v>
      </c>
      <c r="CM9" s="3">
        <f t="shared" si="74"/>
        <v>9.2566704295624</v>
      </c>
      <c r="CN9" s="3">
        <f t="shared" si="75"/>
        <v>78.9860748488796</v>
      </c>
      <c r="CO9" s="3">
        <f t="shared" si="76"/>
        <v>1.768464337709266</v>
      </c>
      <c r="CP9" s="3">
        <f t="shared" si="77"/>
        <v>9.086169783125642</v>
      </c>
      <c r="CQ9" s="3">
        <f t="shared" si="78"/>
        <v>5.13788691656354</v>
      </c>
      <c r="CR9" s="3">
        <f aca="true" t="shared" si="82" ref="CR9:CR17">1.47*CK9</f>
        <v>1.2927692652074996</v>
      </c>
    </row>
    <row r="10" spans="1:96" ht="12.75">
      <c r="A10" s="1" t="s">
        <v>8</v>
      </c>
      <c r="B10" s="1">
        <v>3</v>
      </c>
      <c r="C10">
        <v>0.12451</v>
      </c>
      <c r="D10">
        <v>0.2381</v>
      </c>
      <c r="E10">
        <v>0.4004</v>
      </c>
      <c r="F10">
        <v>0.1692</v>
      </c>
      <c r="G10">
        <v>2.5058</v>
      </c>
      <c r="H10" s="3">
        <f t="shared" si="3"/>
        <v>0.029645831</v>
      </c>
      <c r="I10" s="3">
        <f t="shared" si="4"/>
        <v>0.049853803999999995</v>
      </c>
      <c r="J10" s="3">
        <f t="shared" si="5"/>
        <v>0.021067092</v>
      </c>
      <c r="K10" s="3">
        <f t="shared" si="6"/>
        <v>0.31199715799999994</v>
      </c>
      <c r="L10" s="4">
        <v>8</v>
      </c>
      <c r="M10" s="9">
        <f t="shared" si="79"/>
        <v>3.7371</v>
      </c>
      <c r="N10" s="11">
        <v>3</v>
      </c>
      <c r="O10" s="3">
        <f t="shared" si="7"/>
        <v>2.01022151</v>
      </c>
      <c r="P10" s="3">
        <f t="shared" si="8"/>
        <v>8.458854839999997</v>
      </c>
      <c r="Q10" s="3">
        <f t="shared" si="9"/>
        <v>2.01666732</v>
      </c>
      <c r="R10" s="3">
        <f t="shared" si="10"/>
        <v>13.19670018</v>
      </c>
      <c r="S10">
        <v>0</v>
      </c>
      <c r="T10">
        <v>0</v>
      </c>
      <c r="U10" s="3">
        <f t="shared" si="11"/>
        <v>2.01022151</v>
      </c>
      <c r="V10" s="3">
        <f t="shared" si="12"/>
        <v>8.458854839999997</v>
      </c>
      <c r="W10" s="3">
        <f t="shared" si="13"/>
        <v>8.69443590599517</v>
      </c>
      <c r="X10" s="3">
        <f t="shared" si="14"/>
        <v>76.63180883604434</v>
      </c>
      <c r="Y10" s="3">
        <f t="shared" si="15"/>
        <v>0.9429448800513406</v>
      </c>
      <c r="Z10" s="3">
        <f t="shared" si="16"/>
        <v>-76.63180883604434</v>
      </c>
      <c r="AA10" s="3">
        <f t="shared" si="17"/>
        <v>4.207921762811103</v>
      </c>
      <c r="AB10" s="3">
        <f t="shared" si="0"/>
        <v>1.3201228320718768</v>
      </c>
      <c r="AC10" s="3">
        <f t="shared" si="18"/>
        <v>4.02044302</v>
      </c>
      <c r="AD10" s="3">
        <f t="shared" si="19"/>
        <v>16.917709679999994</v>
      </c>
      <c r="AE10" s="3">
        <f t="shared" si="20"/>
        <v>17.38887181199034</v>
      </c>
      <c r="AF10" s="3">
        <f t="shared" si="21"/>
        <v>76.63180883604434</v>
      </c>
      <c r="AG10" s="3">
        <f t="shared" si="22"/>
        <v>0.4714724400256703</v>
      </c>
      <c r="AH10" s="3">
        <f t="shared" si="23"/>
        <v>-76.63180883604434</v>
      </c>
      <c r="AI10" s="3">
        <f t="shared" si="24"/>
        <v>471.47244002567027</v>
      </c>
      <c r="AJ10" s="3">
        <f t="shared" si="25"/>
        <v>10.03946982155652</v>
      </c>
      <c r="AK10" s="3">
        <f t="shared" si="26"/>
        <v>76.63180883604434</v>
      </c>
      <c r="AL10" s="3">
        <f t="shared" si="27"/>
        <v>2.321203859858554</v>
      </c>
      <c r="AM10" s="3">
        <f t="shared" si="28"/>
        <v>9.767444237819936</v>
      </c>
      <c r="AN10">
        <f t="shared" si="29"/>
        <v>4.2079217628111</v>
      </c>
      <c r="AO10" s="3">
        <f t="shared" si="80"/>
        <v>0.664776140436195</v>
      </c>
      <c r="AP10" s="3">
        <f t="shared" si="30"/>
        <v>6.03711034</v>
      </c>
      <c r="AQ10" s="3">
        <f t="shared" si="31"/>
        <v>30.114409859999995</v>
      </c>
      <c r="AR10" s="2">
        <f t="shared" si="32"/>
        <v>30.713586284792594</v>
      </c>
      <c r="AS10" s="3">
        <f t="shared" si="33"/>
        <v>78.66404014094185</v>
      </c>
      <c r="AT10" s="12">
        <f t="shared" si="34"/>
        <v>0.8007896322955939</v>
      </c>
      <c r="AU10" s="3">
        <f t="shared" si="35"/>
        <v>-78.66404014094185</v>
      </c>
      <c r="AV10" s="3">
        <f t="shared" si="36"/>
        <v>800.7896322955938</v>
      </c>
      <c r="AW10" s="3">
        <f t="shared" si="37"/>
        <v>10.237862094930865</v>
      </c>
      <c r="AX10" s="3">
        <f t="shared" si="38"/>
        <v>78.66404014094185</v>
      </c>
      <c r="AY10" s="3">
        <f t="shared" si="39"/>
        <v>2.0123701133333327</v>
      </c>
      <c r="AZ10" s="3">
        <f t="shared" si="40"/>
        <v>10.038136619999998</v>
      </c>
      <c r="BA10" s="3">
        <f t="shared" si="41"/>
        <v>4.9882159119192115</v>
      </c>
      <c r="BB10" s="3">
        <f t="shared" si="81"/>
        <v>1.2812634116729502</v>
      </c>
      <c r="BC10" s="1">
        <v>1</v>
      </c>
      <c r="BD10" s="1">
        <v>120</v>
      </c>
      <c r="BE10" s="3">
        <f t="shared" si="42"/>
        <v>8.69443590599517</v>
      </c>
      <c r="BF10" s="3">
        <f t="shared" si="43"/>
        <v>76.63180883604434</v>
      </c>
      <c r="BG10" s="3">
        <f t="shared" si="44"/>
        <v>8.69443590599517</v>
      </c>
      <c r="BH10" s="3">
        <f t="shared" si="45"/>
        <v>196.63180883604434</v>
      </c>
      <c r="BI10" s="3">
        <f t="shared" si="46"/>
        <v>-8.330693933364952</v>
      </c>
      <c r="BJ10" s="3">
        <f t="shared" si="47"/>
        <v>-2.488524525106085</v>
      </c>
      <c r="BK10" s="3">
        <f t="shared" si="1"/>
        <v>10.347361253364951</v>
      </c>
      <c r="BL10" s="3">
        <f t="shared" si="2"/>
        <v>15.685224705106085</v>
      </c>
      <c r="BM10" s="3">
        <f t="shared" si="48"/>
        <v>18.790799848790595</v>
      </c>
      <c r="BN10" s="3">
        <f t="shared" si="49"/>
        <v>56.587625587456955</v>
      </c>
      <c r="BO10" s="3">
        <f t="shared" si="50"/>
        <v>75.59321572345807</v>
      </c>
      <c r="BP10" s="3">
        <f t="shared" si="51"/>
        <v>153.26361767208869</v>
      </c>
      <c r="BQ10" s="3">
        <f t="shared" si="52"/>
        <v>-67.5112346849247</v>
      </c>
      <c r="BR10" s="3">
        <f t="shared" si="53"/>
        <v>34.008343898671235</v>
      </c>
      <c r="BS10" s="3">
        <f t="shared" si="54"/>
        <v>4.02044302</v>
      </c>
      <c r="BT10" s="3">
        <f t="shared" si="55"/>
        <v>16.917709679999994</v>
      </c>
      <c r="BU10" s="3">
        <f t="shared" si="56"/>
        <v>17.38887181199034</v>
      </c>
      <c r="BV10" s="3">
        <f t="shared" si="57"/>
        <v>76.63180883604434</v>
      </c>
      <c r="BW10" s="3">
        <f t="shared" si="58"/>
        <v>2.01666732</v>
      </c>
      <c r="BX10" s="3">
        <f t="shared" si="59"/>
        <v>13.19670018</v>
      </c>
      <c r="BY10" s="3">
        <f t="shared" si="60"/>
        <v>13.349900476047303</v>
      </c>
      <c r="BZ10" s="3">
        <f t="shared" si="61"/>
        <v>81.31150377466635</v>
      </c>
      <c r="CA10" s="3">
        <f t="shared" si="62"/>
        <v>232.13970808081538</v>
      </c>
      <c r="CB10" s="3">
        <f t="shared" si="63"/>
        <v>157.94331261071068</v>
      </c>
      <c r="CC10" s="3">
        <f t="shared" si="64"/>
        <v>-215.15004632888753</v>
      </c>
      <c r="CD10" s="3">
        <f t="shared" si="65"/>
        <v>87.17397336661745</v>
      </c>
      <c r="CE10" s="3">
        <f t="shared" si="66"/>
        <v>-282.66128101381224</v>
      </c>
      <c r="CF10" s="3">
        <f t="shared" si="67"/>
        <v>121.18231726528867</v>
      </c>
      <c r="CG10" s="3">
        <f t="shared" si="68"/>
        <v>307.54276743593636</v>
      </c>
      <c r="CH10" s="3">
        <f t="shared" si="69"/>
        <v>-23.20574284351123</v>
      </c>
      <c r="CI10" s="3">
        <f t="shared" si="70"/>
        <v>0.06109979436503858</v>
      </c>
      <c r="CJ10" s="3">
        <f t="shared" si="71"/>
        <v>79.79336843096819</v>
      </c>
      <c r="CK10" s="3">
        <f t="shared" si="72"/>
        <v>0.8615071005470439</v>
      </c>
      <c r="CL10" s="3">
        <f t="shared" si="73"/>
        <v>79.79336843096819</v>
      </c>
      <c r="CM10" s="3">
        <f t="shared" si="74"/>
        <v>9.449299710245615</v>
      </c>
      <c r="CN10" s="3">
        <f t="shared" si="75"/>
        <v>79.79336843096819</v>
      </c>
      <c r="CO10" s="3">
        <f t="shared" si="76"/>
        <v>1.6744031767081269</v>
      </c>
      <c r="CP10" s="3">
        <f t="shared" si="77"/>
        <v>9.299765535532474</v>
      </c>
      <c r="CQ10" s="3">
        <f t="shared" si="78"/>
        <v>5.554077814051807</v>
      </c>
      <c r="CR10" s="3">
        <f t="shared" si="82"/>
        <v>1.2664154378041546</v>
      </c>
    </row>
    <row r="11" spans="1:96" ht="12.75">
      <c r="A11" s="1" t="s">
        <v>9</v>
      </c>
      <c r="B11" s="1">
        <v>3</v>
      </c>
      <c r="C11">
        <v>0.03307</v>
      </c>
      <c r="D11">
        <v>0.2381</v>
      </c>
      <c r="E11">
        <v>0.4004</v>
      </c>
      <c r="F11">
        <v>0.1692</v>
      </c>
      <c r="G11">
        <v>2.5058</v>
      </c>
      <c r="H11" s="3">
        <f t="shared" si="3"/>
        <v>0.007873967</v>
      </c>
      <c r="I11" s="3">
        <f t="shared" si="4"/>
        <v>0.013241228</v>
      </c>
      <c r="J11" s="3">
        <f t="shared" si="5"/>
        <v>0.005595444</v>
      </c>
      <c r="K11" s="3">
        <f t="shared" si="6"/>
        <v>0.082866806</v>
      </c>
      <c r="L11" s="4">
        <v>9</v>
      </c>
      <c r="M11" s="9">
        <f t="shared" si="79"/>
        <v>3.8616099999999998</v>
      </c>
      <c r="N11" s="10">
        <v>3</v>
      </c>
      <c r="O11" s="3">
        <f t="shared" si="7"/>
        <v>2.039867341</v>
      </c>
      <c r="P11" s="3">
        <f t="shared" si="8"/>
        <v>8.508708643999997</v>
      </c>
      <c r="Q11" s="3">
        <f t="shared" si="9"/>
        <v>2.037734412</v>
      </c>
      <c r="R11" s="3">
        <f t="shared" si="10"/>
        <v>13.508697338000001</v>
      </c>
      <c r="S11">
        <v>0</v>
      </c>
      <c r="T11">
        <v>0</v>
      </c>
      <c r="U11" s="3">
        <f t="shared" si="11"/>
        <v>2.039867341</v>
      </c>
      <c r="V11" s="3">
        <f t="shared" si="12"/>
        <v>8.508708643999997</v>
      </c>
      <c r="W11" s="3">
        <f t="shared" si="13"/>
        <v>8.749810372651437</v>
      </c>
      <c r="X11" s="3">
        <f t="shared" si="14"/>
        <v>76.5184197900785</v>
      </c>
      <c r="Y11" s="3">
        <f t="shared" si="15"/>
        <v>0.936977314173307</v>
      </c>
      <c r="Z11" s="3">
        <f t="shared" si="16"/>
        <v>-76.5184197900785</v>
      </c>
      <c r="AA11" s="3">
        <f t="shared" si="17"/>
        <v>4.171206858887594</v>
      </c>
      <c r="AB11" s="3">
        <f t="shared" si="0"/>
        <v>1.3117682398426298</v>
      </c>
      <c r="AC11" s="3">
        <f t="shared" si="18"/>
        <v>4.079734682</v>
      </c>
      <c r="AD11" s="3">
        <f t="shared" si="19"/>
        <v>17.017417287999994</v>
      </c>
      <c r="AE11" s="3">
        <f t="shared" si="20"/>
        <v>17.499620745302874</v>
      </c>
      <c r="AF11" s="3">
        <f t="shared" si="21"/>
        <v>76.5184197900785</v>
      </c>
      <c r="AG11" s="3">
        <f t="shared" si="22"/>
        <v>0.4684886570866535</v>
      </c>
      <c r="AH11" s="3">
        <f t="shared" si="23"/>
        <v>-76.5184197900785</v>
      </c>
      <c r="AI11" s="3">
        <f t="shared" si="24"/>
        <v>468.4886570866535</v>
      </c>
      <c r="AJ11" s="3">
        <f t="shared" si="25"/>
        <v>10.103410748016975</v>
      </c>
      <c r="AK11" s="3">
        <f t="shared" si="26"/>
        <v>76.5184197900785</v>
      </c>
      <c r="AL11" s="3">
        <f t="shared" si="27"/>
        <v>2.3554359168749555</v>
      </c>
      <c r="AM11" s="3">
        <f t="shared" si="28"/>
        <v>9.825010452138988</v>
      </c>
      <c r="AN11">
        <f t="shared" si="29"/>
        <v>4.1712068588875875</v>
      </c>
      <c r="AO11" s="3">
        <f t="shared" si="80"/>
        <v>0.6605690064921814</v>
      </c>
      <c r="AP11" s="3">
        <f t="shared" si="30"/>
        <v>6.117469094</v>
      </c>
      <c r="AQ11" s="3">
        <f t="shared" si="31"/>
        <v>30.526114625999995</v>
      </c>
      <c r="AR11" s="2">
        <f t="shared" si="32"/>
        <v>31.133054817600794</v>
      </c>
      <c r="AS11" s="3">
        <f t="shared" si="33"/>
        <v>78.6679679226455</v>
      </c>
      <c r="AT11" s="12">
        <f t="shared" si="34"/>
        <v>0.7900002621513846</v>
      </c>
      <c r="AU11" s="3">
        <f t="shared" si="35"/>
        <v>-78.6679679226455</v>
      </c>
      <c r="AV11" s="3">
        <f t="shared" si="36"/>
        <v>790.0002621513846</v>
      </c>
      <c r="AW11" s="3">
        <f t="shared" si="37"/>
        <v>10.377684939200265</v>
      </c>
      <c r="AX11" s="3">
        <f t="shared" si="38"/>
        <v>78.6679679226455</v>
      </c>
      <c r="AY11" s="3">
        <f t="shared" si="39"/>
        <v>2.0391563646666664</v>
      </c>
      <c r="AZ11" s="3">
        <f t="shared" si="40"/>
        <v>10.175371541999999</v>
      </c>
      <c r="BA11" s="3">
        <f t="shared" si="41"/>
        <v>4.989990820867399</v>
      </c>
      <c r="BB11" s="3">
        <f t="shared" si="81"/>
        <v>1.2640004194422154</v>
      </c>
      <c r="BC11" s="1">
        <v>1</v>
      </c>
      <c r="BD11" s="1">
        <v>120</v>
      </c>
      <c r="BE11" s="3">
        <f t="shared" si="42"/>
        <v>8.749810372651437</v>
      </c>
      <c r="BF11" s="3">
        <f t="shared" si="43"/>
        <v>76.5184197900785</v>
      </c>
      <c r="BG11" s="3">
        <f t="shared" si="44"/>
        <v>8.749810372651437</v>
      </c>
      <c r="BH11" s="3">
        <f t="shared" si="45"/>
        <v>196.5184197900785</v>
      </c>
      <c r="BI11" s="3">
        <f t="shared" si="46"/>
        <v>-8.388691509604241</v>
      </c>
      <c r="BJ11" s="3">
        <f t="shared" si="47"/>
        <v>-2.487777384343784</v>
      </c>
      <c r="BK11" s="3">
        <f t="shared" si="1"/>
        <v>10.426425921604242</v>
      </c>
      <c r="BL11" s="3">
        <f t="shared" si="2"/>
        <v>15.996474722343784</v>
      </c>
      <c r="BM11" s="3">
        <f t="shared" si="48"/>
        <v>19.09443796086401</v>
      </c>
      <c r="BN11" s="3">
        <f t="shared" si="49"/>
        <v>56.90388306444283</v>
      </c>
      <c r="BO11" s="3">
        <f t="shared" si="50"/>
        <v>76.55918155735868</v>
      </c>
      <c r="BP11" s="3">
        <f t="shared" si="51"/>
        <v>153.036839580157</v>
      </c>
      <c r="BQ11" s="3">
        <f t="shared" si="52"/>
        <v>-68.23706401960185</v>
      </c>
      <c r="BR11" s="3">
        <f t="shared" si="53"/>
        <v>34.713273753960024</v>
      </c>
      <c r="BS11" s="3">
        <f t="shared" si="54"/>
        <v>4.079734682</v>
      </c>
      <c r="BT11" s="3">
        <f t="shared" si="55"/>
        <v>17.017417287999994</v>
      </c>
      <c r="BU11" s="3">
        <f t="shared" si="56"/>
        <v>17.499620745302874</v>
      </c>
      <c r="BV11" s="3">
        <f t="shared" si="57"/>
        <v>76.5184197900785</v>
      </c>
      <c r="BW11" s="3">
        <f t="shared" si="58"/>
        <v>2.037734412</v>
      </c>
      <c r="BX11" s="3">
        <f t="shared" si="59"/>
        <v>13.508697338000001</v>
      </c>
      <c r="BY11" s="3">
        <f t="shared" si="60"/>
        <v>13.66152499919161</v>
      </c>
      <c r="BZ11" s="3">
        <f t="shared" si="61"/>
        <v>81.4218286530356</v>
      </c>
      <c r="CA11" s="3">
        <f t="shared" si="62"/>
        <v>239.07150628832733</v>
      </c>
      <c r="CB11" s="3">
        <f t="shared" si="63"/>
        <v>157.94024844311411</v>
      </c>
      <c r="CC11" s="3">
        <f t="shared" si="64"/>
        <v>-221.56972386469943</v>
      </c>
      <c r="CD11" s="3">
        <f t="shared" si="65"/>
        <v>89.788877849601</v>
      </c>
      <c r="CE11" s="3">
        <f t="shared" si="66"/>
        <v>-289.8067878843013</v>
      </c>
      <c r="CF11" s="3">
        <f t="shared" si="67"/>
        <v>124.50215160356102</v>
      </c>
      <c r="CG11" s="3">
        <f t="shared" si="68"/>
        <v>315.4183889023157</v>
      </c>
      <c r="CH11" s="3">
        <f t="shared" si="69"/>
        <v>-23.24855288130312</v>
      </c>
      <c r="CI11" s="3">
        <f t="shared" si="70"/>
        <v>0.06053685717980606</v>
      </c>
      <c r="CJ11" s="3">
        <f t="shared" si="71"/>
        <v>80.15243594574595</v>
      </c>
      <c r="CK11" s="3">
        <f t="shared" si="72"/>
        <v>0.8535696862352654</v>
      </c>
      <c r="CL11" s="3">
        <f t="shared" si="73"/>
        <v>80.15243594574595</v>
      </c>
      <c r="CM11" s="3">
        <f t="shared" si="74"/>
        <v>9.537169520954563</v>
      </c>
      <c r="CN11" s="3">
        <f t="shared" si="75"/>
        <v>80.15243594574595</v>
      </c>
      <c r="CO11" s="3">
        <f t="shared" si="76"/>
        <v>1.6311180327933095</v>
      </c>
      <c r="CP11" s="3">
        <f t="shared" si="77"/>
        <v>9.396651341542963</v>
      </c>
      <c r="CQ11" s="3">
        <f t="shared" si="78"/>
        <v>5.760865340597752</v>
      </c>
      <c r="CR11" s="3">
        <f t="shared" si="82"/>
        <v>1.2547474387658402</v>
      </c>
    </row>
    <row r="12" spans="1:96" ht="12.75">
      <c r="A12" s="1" t="s">
        <v>10</v>
      </c>
      <c r="B12" s="1">
        <v>3</v>
      </c>
      <c r="C12">
        <v>0.11003</v>
      </c>
      <c r="D12">
        <v>0.2381</v>
      </c>
      <c r="E12">
        <v>0.4004</v>
      </c>
      <c r="F12">
        <v>0.1692</v>
      </c>
      <c r="G12">
        <v>2.5058</v>
      </c>
      <c r="H12" s="3">
        <f t="shared" si="3"/>
        <v>0.026198143</v>
      </c>
      <c r="I12" s="3">
        <f t="shared" si="4"/>
        <v>0.044056012</v>
      </c>
      <c r="J12" s="3">
        <f t="shared" si="5"/>
        <v>0.018617076</v>
      </c>
      <c r="K12" s="3">
        <f t="shared" si="6"/>
        <v>0.275713174</v>
      </c>
      <c r="L12" s="4">
        <v>10</v>
      </c>
      <c r="M12" s="9">
        <f t="shared" si="79"/>
        <v>3.8946799999999997</v>
      </c>
      <c r="N12" s="11">
        <v>3</v>
      </c>
      <c r="O12" s="3">
        <f t="shared" si="7"/>
        <v>2.047741308</v>
      </c>
      <c r="P12" s="3">
        <f t="shared" si="8"/>
        <v>8.521949871999997</v>
      </c>
      <c r="Q12" s="3">
        <f t="shared" si="9"/>
        <v>2.0433298559999997</v>
      </c>
      <c r="R12" s="3">
        <f t="shared" si="10"/>
        <v>13.591564144000001</v>
      </c>
      <c r="S12">
        <v>0</v>
      </c>
      <c r="T12">
        <v>0</v>
      </c>
      <c r="U12" s="3">
        <f t="shared" si="11"/>
        <v>2.047741308</v>
      </c>
      <c r="V12" s="3">
        <f t="shared" si="12"/>
        <v>8.521949871999997</v>
      </c>
      <c r="W12" s="3">
        <f t="shared" si="13"/>
        <v>8.764523608580806</v>
      </c>
      <c r="X12" s="3">
        <f t="shared" si="14"/>
        <v>76.48854437868978</v>
      </c>
      <c r="Y12" s="3">
        <f t="shared" si="15"/>
        <v>0.935404385751915</v>
      </c>
      <c r="Z12" s="3">
        <f t="shared" si="16"/>
        <v>-76.48854437868978</v>
      </c>
      <c r="AA12" s="3">
        <f t="shared" si="17"/>
        <v>4.161634010461636</v>
      </c>
      <c r="AB12" s="3">
        <f t="shared" si="0"/>
        <v>1.3095661400526808</v>
      </c>
      <c r="AC12" s="3">
        <f t="shared" si="18"/>
        <v>4.095482616</v>
      </c>
      <c r="AD12" s="3">
        <f t="shared" si="19"/>
        <v>17.043899743999994</v>
      </c>
      <c r="AE12" s="3">
        <f t="shared" si="20"/>
        <v>17.52904721716161</v>
      </c>
      <c r="AF12" s="3">
        <f t="shared" si="21"/>
        <v>76.48854437868978</v>
      </c>
      <c r="AG12" s="3">
        <f t="shared" si="22"/>
        <v>0.4677021928759575</v>
      </c>
      <c r="AH12" s="3">
        <f t="shared" si="23"/>
        <v>-76.48854437868978</v>
      </c>
      <c r="AI12" s="3">
        <f t="shared" si="24"/>
        <v>467.7021928759575</v>
      </c>
      <c r="AJ12" s="3">
        <f t="shared" si="25"/>
        <v>10.120400129465917</v>
      </c>
      <c r="AK12" s="3">
        <f t="shared" si="26"/>
        <v>76.48854437868978</v>
      </c>
      <c r="AL12" s="3">
        <f t="shared" si="27"/>
        <v>2.364527990809035</v>
      </c>
      <c r="AM12" s="3">
        <f t="shared" si="28"/>
        <v>9.84030010523939</v>
      </c>
      <c r="AN12">
        <f t="shared" si="29"/>
        <v>4.161634010461632</v>
      </c>
      <c r="AO12" s="3">
        <f t="shared" si="80"/>
        <v>0.6594600919551</v>
      </c>
      <c r="AP12" s="3">
        <f t="shared" si="30"/>
        <v>6.138812472</v>
      </c>
      <c r="AQ12" s="3">
        <f t="shared" si="31"/>
        <v>30.635463887999997</v>
      </c>
      <c r="AR12" s="2">
        <f t="shared" si="32"/>
        <v>31.24446616921682</v>
      </c>
      <c r="AS12" s="3">
        <f t="shared" si="33"/>
        <v>78.66899342042741</v>
      </c>
      <c r="AT12" s="12">
        <f t="shared" si="34"/>
        <v>0.7871832834100414</v>
      </c>
      <c r="AU12" s="3">
        <f t="shared" si="35"/>
        <v>-78.66899342042741</v>
      </c>
      <c r="AV12" s="3">
        <f t="shared" si="36"/>
        <v>787.1832834100414</v>
      </c>
      <c r="AW12" s="3">
        <f t="shared" si="37"/>
        <v>10.414822056405606</v>
      </c>
      <c r="AX12" s="3">
        <f t="shared" si="38"/>
        <v>78.66899342042741</v>
      </c>
      <c r="AY12" s="3">
        <f t="shared" si="39"/>
        <v>2.0462708239999987</v>
      </c>
      <c r="AZ12" s="3">
        <f t="shared" si="40"/>
        <v>10.211821295999998</v>
      </c>
      <c r="BA12" s="3">
        <f t="shared" si="41"/>
        <v>4.9904544287242425</v>
      </c>
      <c r="BB12" s="3">
        <f t="shared" si="81"/>
        <v>1.2594932534560663</v>
      </c>
      <c r="BC12" s="1">
        <v>1</v>
      </c>
      <c r="BD12" s="1">
        <v>120</v>
      </c>
      <c r="BE12" s="3">
        <f t="shared" si="42"/>
        <v>8.764523608580806</v>
      </c>
      <c r="BF12" s="3">
        <f t="shared" si="43"/>
        <v>76.48854437868978</v>
      </c>
      <c r="BG12" s="3">
        <f t="shared" si="44"/>
        <v>8.764523608580806</v>
      </c>
      <c r="BH12" s="3">
        <f t="shared" si="45"/>
        <v>196.48854437868977</v>
      </c>
      <c r="BI12" s="3">
        <f t="shared" si="46"/>
        <v>-8.404095732929543</v>
      </c>
      <c r="BJ12" s="3">
        <f t="shared" si="47"/>
        <v>-2.487578942893222</v>
      </c>
      <c r="BK12" s="3">
        <f t="shared" si="1"/>
        <v>10.447425588929542</v>
      </c>
      <c r="BL12" s="3">
        <f t="shared" si="2"/>
        <v>16.07914308689322</v>
      </c>
      <c r="BM12" s="3">
        <f t="shared" si="48"/>
        <v>19.175180412319616</v>
      </c>
      <c r="BN12" s="3">
        <f t="shared" si="49"/>
        <v>56.98619721782005</v>
      </c>
      <c r="BO12" s="3">
        <f t="shared" si="50"/>
        <v>76.81687408537032</v>
      </c>
      <c r="BP12" s="3">
        <f t="shared" si="51"/>
        <v>152.97708875737956</v>
      </c>
      <c r="BQ12" s="3">
        <f t="shared" si="52"/>
        <v>-68.4303851563912</v>
      </c>
      <c r="BR12" s="3">
        <f t="shared" si="53"/>
        <v>34.90149755519945</v>
      </c>
      <c r="BS12" s="3">
        <f t="shared" si="54"/>
        <v>4.095482616</v>
      </c>
      <c r="BT12" s="3">
        <f t="shared" si="55"/>
        <v>17.043899743999994</v>
      </c>
      <c r="BU12" s="3">
        <f t="shared" si="56"/>
        <v>17.52904721716161</v>
      </c>
      <c r="BV12" s="3">
        <f t="shared" si="57"/>
        <v>76.48854437868978</v>
      </c>
      <c r="BW12" s="3">
        <f t="shared" si="58"/>
        <v>2.0433298559999997</v>
      </c>
      <c r="BX12" s="3">
        <f t="shared" si="59"/>
        <v>13.591564144000001</v>
      </c>
      <c r="BY12" s="3">
        <f t="shared" si="60"/>
        <v>13.744301101943579</v>
      </c>
      <c r="BZ12" s="3">
        <f t="shared" si="61"/>
        <v>81.45029020224612</v>
      </c>
      <c r="CA12" s="3">
        <f t="shared" si="62"/>
        <v>240.92450298285536</v>
      </c>
      <c r="CB12" s="3">
        <f t="shared" si="63"/>
        <v>157.93883458093592</v>
      </c>
      <c r="CC12" s="3">
        <f t="shared" si="64"/>
        <v>-223.28483473047933</v>
      </c>
      <c r="CD12" s="3">
        <f t="shared" si="65"/>
        <v>90.49032388558685</v>
      </c>
      <c r="CE12" s="3">
        <f t="shared" si="66"/>
        <v>-291.7152198868705</v>
      </c>
      <c r="CF12" s="3">
        <f t="shared" si="67"/>
        <v>125.39182144078629</v>
      </c>
      <c r="CG12" s="3">
        <f t="shared" si="68"/>
        <v>317.5230360113786</v>
      </c>
      <c r="CH12" s="3">
        <f t="shared" si="69"/>
        <v>-23.26012527940664</v>
      </c>
      <c r="CI12" s="3">
        <f t="shared" si="70"/>
        <v>0.06038988746514903</v>
      </c>
      <c r="CJ12" s="3">
        <f t="shared" si="71"/>
        <v>80.24632249722669</v>
      </c>
      <c r="CK12" s="3">
        <f t="shared" si="72"/>
        <v>0.8514974132586013</v>
      </c>
      <c r="CL12" s="3">
        <f t="shared" si="73"/>
        <v>80.24632249722669</v>
      </c>
      <c r="CM12" s="3">
        <f t="shared" si="74"/>
        <v>9.56037994809668</v>
      </c>
      <c r="CN12" s="3">
        <f t="shared" si="75"/>
        <v>80.24632249722669</v>
      </c>
      <c r="CO12" s="3">
        <f t="shared" si="76"/>
        <v>1.6196503627783418</v>
      </c>
      <c r="CP12" s="3">
        <f t="shared" si="77"/>
        <v>9.422186447652214</v>
      </c>
      <c r="CQ12" s="3">
        <f t="shared" si="78"/>
        <v>5.817420021126925</v>
      </c>
      <c r="CR12" s="3">
        <f t="shared" si="82"/>
        <v>1.251701197490144</v>
      </c>
    </row>
    <row r="13" spans="1:96" ht="12.75">
      <c r="A13" s="1" t="s">
        <v>11</v>
      </c>
      <c r="B13" s="1">
        <v>3</v>
      </c>
      <c r="C13">
        <v>0.11749</v>
      </c>
      <c r="D13">
        <v>0.2381</v>
      </c>
      <c r="E13">
        <v>0.4004</v>
      </c>
      <c r="F13">
        <v>0.1692</v>
      </c>
      <c r="G13">
        <v>2.5058</v>
      </c>
      <c r="H13" s="3">
        <f t="shared" si="3"/>
        <v>0.027974369</v>
      </c>
      <c r="I13" s="3">
        <f t="shared" si="4"/>
        <v>0.047042996</v>
      </c>
      <c r="J13" s="3">
        <f t="shared" si="5"/>
        <v>0.019879308</v>
      </c>
      <c r="K13" s="3">
        <f t="shared" si="6"/>
        <v>0.294406442</v>
      </c>
      <c r="L13" s="4">
        <v>11</v>
      </c>
      <c r="M13" s="9">
        <f t="shared" si="79"/>
        <v>4.004709999999999</v>
      </c>
      <c r="N13" s="10">
        <v>3</v>
      </c>
      <c r="O13" s="3">
        <f t="shared" si="7"/>
        <v>2.0739394509999998</v>
      </c>
      <c r="P13" s="3">
        <f t="shared" si="8"/>
        <v>8.566005883999997</v>
      </c>
      <c r="Q13" s="3">
        <f t="shared" si="9"/>
        <v>2.0619469319999997</v>
      </c>
      <c r="R13" s="3">
        <f t="shared" si="10"/>
        <v>13.867277318000001</v>
      </c>
      <c r="S13">
        <v>0</v>
      </c>
      <c r="T13">
        <v>0</v>
      </c>
      <c r="U13" s="3">
        <f t="shared" si="11"/>
        <v>2.0739394509999998</v>
      </c>
      <c r="V13" s="3">
        <f t="shared" si="12"/>
        <v>8.566005883999997</v>
      </c>
      <c r="W13" s="3">
        <f t="shared" si="13"/>
        <v>8.813494292908844</v>
      </c>
      <c r="X13" s="3">
        <f t="shared" si="14"/>
        <v>76.38986156568623</v>
      </c>
      <c r="Y13" s="3">
        <f t="shared" si="15"/>
        <v>0.9302069701331659</v>
      </c>
      <c r="Z13" s="3">
        <f t="shared" si="16"/>
        <v>-76.38986156568623</v>
      </c>
      <c r="AA13" s="3">
        <f t="shared" si="17"/>
        <v>4.130306639313742</v>
      </c>
      <c r="AB13" s="3">
        <f t="shared" si="0"/>
        <v>1.3022897581864321</v>
      </c>
      <c r="AC13" s="3">
        <f t="shared" si="18"/>
        <v>4.1478789019999995</v>
      </c>
      <c r="AD13" s="3">
        <f t="shared" si="19"/>
        <v>17.132011767999995</v>
      </c>
      <c r="AE13" s="3">
        <f t="shared" si="20"/>
        <v>17.62698858581769</v>
      </c>
      <c r="AF13" s="3">
        <f t="shared" si="21"/>
        <v>76.38986156568623</v>
      </c>
      <c r="AG13" s="3">
        <f t="shared" si="22"/>
        <v>0.46510348506658294</v>
      </c>
      <c r="AH13" s="3">
        <f t="shared" si="23"/>
        <v>-76.38986156568623</v>
      </c>
      <c r="AI13" s="3">
        <f t="shared" si="24"/>
        <v>465.10348506658295</v>
      </c>
      <c r="AJ13" s="3">
        <f t="shared" si="25"/>
        <v>10.176946605024304</v>
      </c>
      <c r="AK13" s="3">
        <f t="shared" si="26"/>
        <v>76.38986156568623</v>
      </c>
      <c r="AL13" s="3">
        <f t="shared" si="27"/>
        <v>2.3947790006356695</v>
      </c>
      <c r="AM13" s="3">
        <f t="shared" si="28"/>
        <v>9.891171606014636</v>
      </c>
      <c r="AN13">
        <f t="shared" si="29"/>
        <v>4.130306639313742</v>
      </c>
      <c r="AO13" s="3">
        <f t="shared" si="80"/>
        <v>0.6557959139438819</v>
      </c>
      <c r="AP13" s="3">
        <f t="shared" si="30"/>
        <v>6.209825833999999</v>
      </c>
      <c r="AQ13" s="3">
        <f t="shared" si="31"/>
        <v>30.999289085999997</v>
      </c>
      <c r="AR13" s="2">
        <f t="shared" si="32"/>
        <v>31.61515239131408</v>
      </c>
      <c r="AS13" s="3">
        <f t="shared" si="33"/>
        <v>78.6723534113216</v>
      </c>
      <c r="AT13" s="12">
        <f t="shared" si="34"/>
        <v>0.7779535952588132</v>
      </c>
      <c r="AU13" s="3">
        <f t="shared" si="35"/>
        <v>-78.6723534113216</v>
      </c>
      <c r="AV13" s="3">
        <f t="shared" si="36"/>
        <v>777.9535952588133</v>
      </c>
      <c r="AW13" s="3">
        <f t="shared" si="37"/>
        <v>10.538384130438027</v>
      </c>
      <c r="AX13" s="3">
        <f t="shared" si="38"/>
        <v>78.6723534113216</v>
      </c>
      <c r="AY13" s="3">
        <f t="shared" si="39"/>
        <v>2.0699419446666663</v>
      </c>
      <c r="AZ13" s="3">
        <f t="shared" si="40"/>
        <v>10.333096362000001</v>
      </c>
      <c r="BA13" s="3">
        <f t="shared" si="41"/>
        <v>4.991973996480367</v>
      </c>
      <c r="BB13" s="3">
        <f t="shared" si="81"/>
        <v>1.2447257524141013</v>
      </c>
      <c r="BC13" s="1">
        <v>1</v>
      </c>
      <c r="BD13" s="1">
        <v>120</v>
      </c>
      <c r="BE13" s="3">
        <f t="shared" si="42"/>
        <v>8.813494292908844</v>
      </c>
      <c r="BF13" s="3">
        <f t="shared" si="43"/>
        <v>76.38986156568623</v>
      </c>
      <c r="BG13" s="3">
        <f t="shared" si="44"/>
        <v>8.813494292908844</v>
      </c>
      <c r="BH13" s="3">
        <f t="shared" si="45"/>
        <v>196.38986156568623</v>
      </c>
      <c r="BI13" s="3">
        <f t="shared" si="46"/>
        <v>-8.455348430010975</v>
      </c>
      <c r="BJ13" s="3">
        <f t="shared" si="47"/>
        <v>-2.486918691523247</v>
      </c>
      <c r="BK13" s="3">
        <f t="shared" si="1"/>
        <v>10.517295362010975</v>
      </c>
      <c r="BL13" s="3">
        <f t="shared" si="2"/>
        <v>16.35419600952325</v>
      </c>
      <c r="BM13" s="3">
        <f t="shared" si="48"/>
        <v>19.44410524682696</v>
      </c>
      <c r="BN13" s="3">
        <f t="shared" si="49"/>
        <v>57.255147370815244</v>
      </c>
      <c r="BO13" s="3">
        <f t="shared" si="50"/>
        <v>77.67768165113677</v>
      </c>
      <c r="BP13" s="3">
        <f t="shared" si="51"/>
        <v>152.77972313137246</v>
      </c>
      <c r="BQ13" s="3">
        <f t="shared" si="52"/>
        <v>-69.07523195830841</v>
      </c>
      <c r="BR13" s="3">
        <f t="shared" si="53"/>
        <v>35.530755080651446</v>
      </c>
      <c r="BS13" s="3">
        <f t="shared" si="54"/>
        <v>4.1478789019999995</v>
      </c>
      <c r="BT13" s="3">
        <f t="shared" si="55"/>
        <v>17.132011767999995</v>
      </c>
      <c r="BU13" s="3">
        <f t="shared" si="56"/>
        <v>17.62698858581769</v>
      </c>
      <c r="BV13" s="3">
        <f t="shared" si="57"/>
        <v>76.38986156568623</v>
      </c>
      <c r="BW13" s="3">
        <f t="shared" si="58"/>
        <v>2.0619469319999997</v>
      </c>
      <c r="BX13" s="3">
        <f t="shared" si="59"/>
        <v>13.867277318000001</v>
      </c>
      <c r="BY13" s="3">
        <f t="shared" si="60"/>
        <v>14.01973628014099</v>
      </c>
      <c r="BZ13" s="3">
        <f t="shared" si="61"/>
        <v>81.54256751962396</v>
      </c>
      <c r="CA13" s="3">
        <f t="shared" si="62"/>
        <v>247.12573138621937</v>
      </c>
      <c r="CB13" s="3">
        <f t="shared" si="63"/>
        <v>157.9324290853102</v>
      </c>
      <c r="CC13" s="3">
        <f t="shared" si="64"/>
        <v>-229.02165202580903</v>
      </c>
      <c r="CD13" s="3">
        <f t="shared" si="65"/>
        <v>92.84508611953082</v>
      </c>
      <c r="CE13" s="3">
        <f t="shared" si="66"/>
        <v>-298.0968839841174</v>
      </c>
      <c r="CF13" s="3">
        <f t="shared" si="67"/>
        <v>128.37584120018226</v>
      </c>
      <c r="CG13" s="3">
        <f t="shared" si="68"/>
        <v>324.56449104129484</v>
      </c>
      <c r="CH13" s="3">
        <f t="shared" si="69"/>
        <v>-23.299195902609373</v>
      </c>
      <c r="CI13" s="3">
        <f t="shared" si="70"/>
        <v>0.05990829491065015</v>
      </c>
      <c r="CJ13" s="3">
        <f t="shared" si="71"/>
        <v>80.55434327342462</v>
      </c>
      <c r="CK13" s="3">
        <f t="shared" si="72"/>
        <v>0.8447069582401672</v>
      </c>
      <c r="CL13" s="3">
        <f t="shared" si="73"/>
        <v>80.55434327342462</v>
      </c>
      <c r="CM13" s="3">
        <f aca="true" t="shared" si="83" ref="CM13:CM37">(1/(SQRT(3)))*(CG13/BM13)</f>
        <v>9.637234210232677</v>
      </c>
      <c r="CN13" s="3">
        <f t="shared" si="75"/>
        <v>80.55434327342462</v>
      </c>
      <c r="CO13" s="3">
        <f t="shared" si="76"/>
        <v>1.5815864591511068</v>
      </c>
      <c r="CP13" s="3">
        <f t="shared" si="77"/>
        <v>9.50656970179617</v>
      </c>
      <c r="CQ13" s="3">
        <f t="shared" si="78"/>
        <v>6.010780913550993</v>
      </c>
      <c r="CR13" s="3">
        <f t="shared" si="82"/>
        <v>1.2417192286130456</v>
      </c>
    </row>
    <row r="14" spans="1:96" ht="12.75">
      <c r="A14" s="1" t="s">
        <v>12</v>
      </c>
      <c r="B14" s="1">
        <v>3</v>
      </c>
      <c r="C14">
        <v>0.11663</v>
      </c>
      <c r="D14">
        <v>0.2381</v>
      </c>
      <c r="E14">
        <v>0.4004</v>
      </c>
      <c r="F14">
        <v>0.1692</v>
      </c>
      <c r="G14">
        <v>2.5058</v>
      </c>
      <c r="H14" s="3">
        <f t="shared" si="3"/>
        <v>0.027769603</v>
      </c>
      <c r="I14" s="3">
        <f t="shared" si="4"/>
        <v>0.04669865199999999</v>
      </c>
      <c r="J14" s="3">
        <f t="shared" si="5"/>
        <v>0.019733795999999998</v>
      </c>
      <c r="K14" s="3">
        <f t="shared" si="6"/>
        <v>0.29225145399999997</v>
      </c>
      <c r="L14" s="4">
        <v>12</v>
      </c>
      <c r="M14" s="9">
        <f t="shared" si="79"/>
        <v>4.122199999999999</v>
      </c>
      <c r="N14" s="11">
        <v>3</v>
      </c>
      <c r="O14" s="3">
        <f t="shared" si="7"/>
        <v>2.1019138199999996</v>
      </c>
      <c r="P14" s="3">
        <f t="shared" si="8"/>
        <v>8.613048879999997</v>
      </c>
      <c r="Q14" s="3">
        <f t="shared" si="9"/>
        <v>2.08182624</v>
      </c>
      <c r="R14" s="3">
        <f t="shared" si="10"/>
        <v>14.16168376</v>
      </c>
      <c r="S14">
        <v>0</v>
      </c>
      <c r="T14">
        <v>0</v>
      </c>
      <c r="U14" s="3">
        <f t="shared" si="11"/>
        <v>2.1019138199999996</v>
      </c>
      <c r="V14" s="3">
        <f t="shared" si="12"/>
        <v>8.613048879999997</v>
      </c>
      <c r="W14" s="3">
        <f t="shared" si="13"/>
        <v>8.865813708621234</v>
      </c>
      <c r="X14" s="3">
        <f t="shared" si="14"/>
        <v>76.28569195289556</v>
      </c>
      <c r="Y14" s="3">
        <f t="shared" si="15"/>
        <v>0.9247175828339906</v>
      </c>
      <c r="Z14" s="3">
        <f t="shared" si="16"/>
        <v>-76.28569195289556</v>
      </c>
      <c r="AA14" s="3">
        <f t="shared" si="17"/>
        <v>4.097717422115812</v>
      </c>
      <c r="AB14" s="3">
        <f t="shared" si="0"/>
        <v>1.2946046159675868</v>
      </c>
      <c r="AC14" s="3">
        <f t="shared" si="18"/>
        <v>4.203827639999999</v>
      </c>
      <c r="AD14" s="3">
        <f t="shared" si="19"/>
        <v>17.226097759999995</v>
      </c>
      <c r="AE14" s="3">
        <f t="shared" si="20"/>
        <v>17.731627417242468</v>
      </c>
      <c r="AF14" s="3">
        <f t="shared" si="21"/>
        <v>76.28569195289556</v>
      </c>
      <c r="AG14" s="3">
        <f t="shared" si="22"/>
        <v>0.4623587914169953</v>
      </c>
      <c r="AH14" s="3">
        <f t="shared" si="23"/>
        <v>-76.28569195289556</v>
      </c>
      <c r="AI14" s="3">
        <f t="shared" si="24"/>
        <v>462.3587914169953</v>
      </c>
      <c r="AJ14" s="3">
        <f t="shared" si="25"/>
        <v>10.237359862515088</v>
      </c>
      <c r="AK14" s="3">
        <f t="shared" si="26"/>
        <v>76.28569195289556</v>
      </c>
      <c r="AL14" s="3">
        <f t="shared" si="27"/>
        <v>2.427081019580792</v>
      </c>
      <c r="AM14" s="3">
        <f t="shared" si="28"/>
        <v>9.945492178822805</v>
      </c>
      <c r="AN14">
        <f t="shared" si="29"/>
        <v>4.097717422115807</v>
      </c>
      <c r="AO14" s="3">
        <f t="shared" si="80"/>
        <v>0.6519258958979633</v>
      </c>
      <c r="AP14" s="3">
        <f t="shared" si="30"/>
        <v>6.285653879999999</v>
      </c>
      <c r="AQ14" s="3">
        <f t="shared" si="31"/>
        <v>31.387781519999997</v>
      </c>
      <c r="AR14" s="2">
        <f t="shared" si="32"/>
        <v>32.01097114188216</v>
      </c>
      <c r="AS14" s="3">
        <f t="shared" si="33"/>
        <v>78.67585529850115</v>
      </c>
      <c r="AT14" s="12">
        <f t="shared" si="34"/>
        <v>0.7683341238997452</v>
      </c>
      <c r="AU14" s="3">
        <f t="shared" si="35"/>
        <v>-78.67585529850115</v>
      </c>
      <c r="AV14" s="3">
        <f t="shared" si="36"/>
        <v>768.3341238997452</v>
      </c>
      <c r="AW14" s="3">
        <f t="shared" si="37"/>
        <v>10.67032371396072</v>
      </c>
      <c r="AX14" s="3">
        <f t="shared" si="38"/>
        <v>78.67585529850115</v>
      </c>
      <c r="AY14" s="3">
        <f t="shared" si="39"/>
        <v>2.0952179600000003</v>
      </c>
      <c r="AZ14" s="3">
        <f t="shared" si="40"/>
        <v>10.46259384</v>
      </c>
      <c r="BA14" s="3">
        <f t="shared" si="41"/>
        <v>4.993558684462593</v>
      </c>
      <c r="BB14" s="3">
        <f t="shared" si="81"/>
        <v>1.2293345982395925</v>
      </c>
      <c r="BC14" s="1">
        <v>1</v>
      </c>
      <c r="BD14" s="1">
        <v>120</v>
      </c>
      <c r="BE14" s="3">
        <f t="shared" si="42"/>
        <v>8.865813708621234</v>
      </c>
      <c r="BF14" s="3">
        <f t="shared" si="43"/>
        <v>76.28569195289556</v>
      </c>
      <c r="BG14" s="3">
        <f t="shared" si="44"/>
        <v>8.865813708621234</v>
      </c>
      <c r="BH14" s="3">
        <f t="shared" si="45"/>
        <v>196.28569195289555</v>
      </c>
      <c r="BI14" s="3">
        <f t="shared" si="46"/>
        <v>-8.510076044117106</v>
      </c>
      <c r="BJ14" s="3">
        <f t="shared" si="47"/>
        <v>-2.486213675314403</v>
      </c>
      <c r="BK14" s="3">
        <f t="shared" si="1"/>
        <v>10.591902284117106</v>
      </c>
      <c r="BL14" s="3">
        <f t="shared" si="2"/>
        <v>16.647897435314405</v>
      </c>
      <c r="BM14" s="3">
        <f t="shared" si="48"/>
        <v>19.731722758366363</v>
      </c>
      <c r="BN14" s="3">
        <f t="shared" si="49"/>
        <v>57.534232157415076</v>
      </c>
      <c r="BO14" s="3">
        <f t="shared" si="50"/>
        <v>78.60265271597619</v>
      </c>
      <c r="BP14" s="3">
        <f t="shared" si="51"/>
        <v>152.57138390579112</v>
      </c>
      <c r="BQ14" s="3">
        <f t="shared" si="52"/>
        <v>-69.76656930256219</v>
      </c>
      <c r="BR14" s="3">
        <f t="shared" si="53"/>
        <v>36.20777294641506</v>
      </c>
      <c r="BS14" s="3">
        <f t="shared" si="54"/>
        <v>4.203827639999999</v>
      </c>
      <c r="BT14" s="3">
        <f t="shared" si="55"/>
        <v>17.226097759999995</v>
      </c>
      <c r="BU14" s="3">
        <f t="shared" si="56"/>
        <v>17.731627417242468</v>
      </c>
      <c r="BV14" s="3">
        <f t="shared" si="57"/>
        <v>76.28569195289556</v>
      </c>
      <c r="BW14" s="3">
        <f t="shared" si="58"/>
        <v>2.08182624</v>
      </c>
      <c r="BX14" s="3">
        <f t="shared" si="59"/>
        <v>14.16168376</v>
      </c>
      <c r="BY14" s="3">
        <f t="shared" si="60"/>
        <v>14.313884427778516</v>
      </c>
      <c r="BZ14" s="3">
        <f t="shared" si="61"/>
        <v>81.63718032402257</v>
      </c>
      <c r="CA14" s="3">
        <f t="shared" si="62"/>
        <v>253.80846556683755</v>
      </c>
      <c r="CB14" s="3">
        <f t="shared" si="63"/>
        <v>157.92287227691813</v>
      </c>
      <c r="CC14" s="3">
        <f t="shared" si="64"/>
        <v>-235.19891020657505</v>
      </c>
      <c r="CD14" s="3">
        <f t="shared" si="65"/>
        <v>95.39501994880032</v>
      </c>
      <c r="CE14" s="3">
        <f t="shared" si="66"/>
        <v>-304.96547950913725</v>
      </c>
      <c r="CF14" s="3">
        <f t="shared" si="67"/>
        <v>131.60279289521537</v>
      </c>
      <c r="CG14" s="3">
        <f t="shared" si="68"/>
        <v>332.1494223840514</v>
      </c>
      <c r="CH14" s="3">
        <f t="shared" si="69"/>
        <v>-23.341811428289603</v>
      </c>
      <c r="CI14" s="3">
        <f t="shared" si="70"/>
        <v>0.0594061630959314</v>
      </c>
      <c r="CJ14" s="3">
        <f t="shared" si="71"/>
        <v>80.87604358570468</v>
      </c>
      <c r="CK14" s="3">
        <f t="shared" si="72"/>
        <v>0.8376268996526327</v>
      </c>
      <c r="CL14" s="3">
        <f t="shared" si="73"/>
        <v>80.87604358570468</v>
      </c>
      <c r="CM14" s="3">
        <f t="shared" si="83"/>
        <v>9.718693130497218</v>
      </c>
      <c r="CN14" s="3">
        <f t="shared" si="75"/>
        <v>80.87604358570468</v>
      </c>
      <c r="CO14" s="3">
        <f t="shared" si="76"/>
        <v>1.5411020059994462</v>
      </c>
      <c r="CP14" s="3">
        <f t="shared" si="77"/>
        <v>9.595728256462785</v>
      </c>
      <c r="CQ14" s="3">
        <f t="shared" si="78"/>
        <v>6.2265367374171285</v>
      </c>
      <c r="CR14" s="3">
        <f t="shared" si="82"/>
        <v>1.2313115424893701</v>
      </c>
    </row>
    <row r="15" spans="1:96" ht="12.75">
      <c r="A15" s="1" t="s">
        <v>13</v>
      </c>
      <c r="B15" s="1">
        <v>3</v>
      </c>
      <c r="C15">
        <v>0.10251</v>
      </c>
      <c r="D15">
        <v>0.2381</v>
      </c>
      <c r="E15">
        <v>0.4004</v>
      </c>
      <c r="F15">
        <v>0.1692</v>
      </c>
      <c r="G15">
        <v>2.5058</v>
      </c>
      <c r="H15" s="3">
        <f t="shared" si="3"/>
        <v>0.024407631000000003</v>
      </c>
      <c r="I15" s="3">
        <f t="shared" si="4"/>
        <v>0.041045003999999996</v>
      </c>
      <c r="J15" s="3">
        <f t="shared" si="5"/>
        <v>0.017344692</v>
      </c>
      <c r="K15" s="3">
        <f t="shared" si="6"/>
        <v>0.256869558</v>
      </c>
      <c r="L15" s="4">
        <v>13</v>
      </c>
      <c r="M15" s="9">
        <f t="shared" si="79"/>
        <v>4.238829999999999</v>
      </c>
      <c r="N15" s="10">
        <v>3</v>
      </c>
      <c r="O15" s="3">
        <f t="shared" si="7"/>
        <v>2.1296834229999995</v>
      </c>
      <c r="P15" s="3">
        <f t="shared" si="8"/>
        <v>8.659747531999997</v>
      </c>
      <c r="Q15" s="3">
        <f t="shared" si="9"/>
        <v>2.101560036</v>
      </c>
      <c r="R15" s="3">
        <f t="shared" si="10"/>
        <v>14.453935214000001</v>
      </c>
      <c r="S15">
        <v>0</v>
      </c>
      <c r="T15">
        <v>0</v>
      </c>
      <c r="U15" s="3">
        <f t="shared" si="11"/>
        <v>2.1296834229999995</v>
      </c>
      <c r="V15" s="3">
        <f t="shared" si="12"/>
        <v>8.659747531999997</v>
      </c>
      <c r="W15" s="3">
        <f t="shared" si="13"/>
        <v>8.917778804174336</v>
      </c>
      <c r="X15" s="3">
        <f t="shared" si="14"/>
        <v>76.18349408289163</v>
      </c>
      <c r="Y15" s="3">
        <f t="shared" si="15"/>
        <v>0.9193291292059294</v>
      </c>
      <c r="Z15" s="3">
        <f t="shared" si="16"/>
        <v>-76.18349408289163</v>
      </c>
      <c r="AA15" s="3">
        <f t="shared" si="17"/>
        <v>4.066213521914613</v>
      </c>
      <c r="AB15" s="3">
        <f t="shared" si="0"/>
        <v>1.287060780888301</v>
      </c>
      <c r="AC15" s="3">
        <f t="shared" si="18"/>
        <v>4.259366845999999</v>
      </c>
      <c r="AD15" s="3">
        <f t="shared" si="19"/>
        <v>17.319495063999994</v>
      </c>
      <c r="AE15" s="3">
        <f t="shared" si="20"/>
        <v>17.835557608348672</v>
      </c>
      <c r="AF15" s="3">
        <f t="shared" si="21"/>
        <v>76.18349408289163</v>
      </c>
      <c r="AG15" s="3">
        <f t="shared" si="22"/>
        <v>0.4596645646029647</v>
      </c>
      <c r="AH15" s="3">
        <f t="shared" si="23"/>
        <v>-76.18349408289163</v>
      </c>
      <c r="AI15" s="3">
        <f t="shared" si="24"/>
        <v>459.6645646029647</v>
      </c>
      <c r="AJ15" s="3">
        <f t="shared" si="25"/>
        <v>10.297363986327184</v>
      </c>
      <c r="AK15" s="3">
        <f t="shared" si="26"/>
        <v>76.18349408289163</v>
      </c>
      <c r="AL15" s="3">
        <f t="shared" si="27"/>
        <v>2.459146595115467</v>
      </c>
      <c r="AM15" s="3">
        <f t="shared" si="28"/>
        <v>9.999415137428793</v>
      </c>
      <c r="AN15">
        <f t="shared" si="29"/>
        <v>4.066213521914613</v>
      </c>
      <c r="AO15" s="3">
        <f t="shared" si="80"/>
        <v>0.6481270360901802</v>
      </c>
      <c r="AP15" s="3">
        <f t="shared" si="30"/>
        <v>6.360926881999999</v>
      </c>
      <c r="AQ15" s="3">
        <f t="shared" si="31"/>
        <v>31.773430277999996</v>
      </c>
      <c r="AR15" s="2">
        <f t="shared" si="32"/>
        <v>32.403892704875396</v>
      </c>
      <c r="AS15" s="3">
        <f t="shared" si="33"/>
        <v>78.67924693746716</v>
      </c>
      <c r="AT15" s="12">
        <f t="shared" si="34"/>
        <v>0.7590174949498443</v>
      </c>
      <c r="AU15" s="3">
        <f t="shared" si="35"/>
        <v>-78.67924693746716</v>
      </c>
      <c r="AV15" s="3">
        <f t="shared" si="36"/>
        <v>759.0174949498443</v>
      </c>
      <c r="AW15" s="3">
        <f t="shared" si="37"/>
        <v>10.8012975682918</v>
      </c>
      <c r="AX15" s="3">
        <f t="shared" si="38"/>
        <v>78.67924693746716</v>
      </c>
      <c r="AY15" s="3">
        <f t="shared" si="39"/>
        <v>2.120308960666667</v>
      </c>
      <c r="AZ15" s="3">
        <f t="shared" si="40"/>
        <v>10.591143425999999</v>
      </c>
      <c r="BA15" s="3">
        <f t="shared" si="41"/>
        <v>4.995094404859721</v>
      </c>
      <c r="BB15" s="3">
        <f t="shared" si="81"/>
        <v>1.214427991919751</v>
      </c>
      <c r="BC15" s="1">
        <v>1</v>
      </c>
      <c r="BD15" s="1">
        <v>120</v>
      </c>
      <c r="BE15" s="3">
        <f t="shared" si="42"/>
        <v>8.917778804174336</v>
      </c>
      <c r="BF15" s="3">
        <f t="shared" si="43"/>
        <v>76.18349408289163</v>
      </c>
      <c r="BG15" s="3">
        <f t="shared" si="44"/>
        <v>8.917778804174336</v>
      </c>
      <c r="BH15" s="3">
        <f t="shared" si="45"/>
        <v>196.18349408289163</v>
      </c>
      <c r="BI15" s="3">
        <f t="shared" si="46"/>
        <v>-8.564403064571595</v>
      </c>
      <c r="BJ15" s="3">
        <f t="shared" si="47"/>
        <v>-2.485513819663399</v>
      </c>
      <c r="BK15" s="3">
        <f t="shared" si="1"/>
        <v>10.665963100571595</v>
      </c>
      <c r="BL15" s="3">
        <f t="shared" si="2"/>
        <v>16.9394490336634</v>
      </c>
      <c r="BM15" s="3">
        <f t="shared" si="48"/>
        <v>20.01768474191845</v>
      </c>
      <c r="BN15" s="3">
        <f t="shared" si="49"/>
        <v>57.80333577250801</v>
      </c>
      <c r="BO15" s="3">
        <f t="shared" si="50"/>
        <v>79.52677880018105</v>
      </c>
      <c r="BP15" s="3">
        <f t="shared" si="51"/>
        <v>152.36698816578325</v>
      </c>
      <c r="BQ15" s="3">
        <f t="shared" si="52"/>
        <v>-70.45567583577905</v>
      </c>
      <c r="BR15" s="3">
        <f t="shared" si="53"/>
        <v>36.88504153253111</v>
      </c>
      <c r="BS15" s="3">
        <f t="shared" si="54"/>
        <v>4.259366845999999</v>
      </c>
      <c r="BT15" s="3">
        <f t="shared" si="55"/>
        <v>17.319495063999994</v>
      </c>
      <c r="BU15" s="3">
        <f t="shared" si="56"/>
        <v>17.835557608348672</v>
      </c>
      <c r="BV15" s="3">
        <f t="shared" si="57"/>
        <v>76.18349408289163</v>
      </c>
      <c r="BW15" s="3">
        <f t="shared" si="58"/>
        <v>2.101560036</v>
      </c>
      <c r="BX15" s="3">
        <f t="shared" si="59"/>
        <v>14.453935214000001</v>
      </c>
      <c r="BY15" s="3">
        <f t="shared" si="60"/>
        <v>14.60591653253645</v>
      </c>
      <c r="BZ15" s="3">
        <f t="shared" si="61"/>
        <v>81.72733127223945</v>
      </c>
      <c r="CA15" s="3">
        <f t="shared" si="62"/>
        <v>260.5046657387861</v>
      </c>
      <c r="CB15" s="3">
        <f t="shared" si="63"/>
        <v>157.91082535513107</v>
      </c>
      <c r="CC15" s="3">
        <f t="shared" si="64"/>
        <v>-241.38354445203177</v>
      </c>
      <c r="CD15" s="3">
        <f t="shared" si="65"/>
        <v>97.96257111494513</v>
      </c>
      <c r="CE15" s="3">
        <f t="shared" si="66"/>
        <v>-311.8392202878108</v>
      </c>
      <c r="CF15" s="3">
        <f t="shared" si="67"/>
        <v>134.84761264747624</v>
      </c>
      <c r="CG15" s="3">
        <f t="shared" si="68"/>
        <v>339.7463435365178</v>
      </c>
      <c r="CH15" s="3">
        <f t="shared" si="69"/>
        <v>-23.38494554504673</v>
      </c>
      <c r="CI15" s="3">
        <f t="shared" si="70"/>
        <v>0.05891950015870249</v>
      </c>
      <c r="CJ15" s="3">
        <f t="shared" si="71"/>
        <v>81.18828131755474</v>
      </c>
      <c r="CK15" s="3">
        <f t="shared" si="72"/>
        <v>0.8307649522377051</v>
      </c>
      <c r="CL15" s="3">
        <f t="shared" si="73"/>
        <v>81.18828131755474</v>
      </c>
      <c r="CM15" s="3">
        <f t="shared" si="83"/>
        <v>9.798967534254453</v>
      </c>
      <c r="CN15" s="3">
        <f t="shared" si="75"/>
        <v>81.18828131755474</v>
      </c>
      <c r="CO15" s="3">
        <f t="shared" si="76"/>
        <v>1.5010837979882634</v>
      </c>
      <c r="CP15" s="3">
        <f t="shared" si="77"/>
        <v>9.683311012705827</v>
      </c>
      <c r="CQ15" s="3">
        <f t="shared" si="78"/>
        <v>6.450879708170389</v>
      </c>
      <c r="CR15" s="3">
        <f t="shared" si="82"/>
        <v>1.2212244797894265</v>
      </c>
    </row>
    <row r="16" spans="1:96" ht="12.75">
      <c r="A16" s="1" t="s">
        <v>14</v>
      </c>
      <c r="B16" s="1">
        <v>3</v>
      </c>
      <c r="C16">
        <v>0.10234</v>
      </c>
      <c r="D16">
        <v>0.2381</v>
      </c>
      <c r="E16">
        <v>0.4004</v>
      </c>
      <c r="F16">
        <v>0.1692</v>
      </c>
      <c r="G16">
        <v>2.5058</v>
      </c>
      <c r="H16" s="3">
        <f t="shared" si="3"/>
        <v>0.024367154000000002</v>
      </c>
      <c r="I16" s="3">
        <f t="shared" si="4"/>
        <v>0.040976936</v>
      </c>
      <c r="J16" s="3">
        <f t="shared" si="5"/>
        <v>0.017315927999999998</v>
      </c>
      <c r="K16" s="3">
        <f t="shared" si="6"/>
        <v>0.256443572</v>
      </c>
      <c r="L16" s="4">
        <v>14</v>
      </c>
      <c r="M16" s="9">
        <f t="shared" si="79"/>
        <v>4.341339999999999</v>
      </c>
      <c r="N16" s="11">
        <v>3</v>
      </c>
      <c r="O16" s="3">
        <f t="shared" si="7"/>
        <v>2.1540910539999993</v>
      </c>
      <c r="P16" s="3">
        <f t="shared" si="8"/>
        <v>8.700792535999998</v>
      </c>
      <c r="Q16" s="3">
        <f t="shared" si="9"/>
        <v>2.118904728</v>
      </c>
      <c r="R16" s="3">
        <f t="shared" si="10"/>
        <v>14.710804772000001</v>
      </c>
      <c r="S16">
        <v>0</v>
      </c>
      <c r="T16">
        <v>0</v>
      </c>
      <c r="U16" s="3">
        <f t="shared" si="11"/>
        <v>2.1540910539999993</v>
      </c>
      <c r="V16" s="3">
        <f t="shared" si="12"/>
        <v>8.700792535999998</v>
      </c>
      <c r="W16" s="3">
        <f t="shared" si="13"/>
        <v>8.963475833817823</v>
      </c>
      <c r="X16" s="3">
        <f t="shared" si="14"/>
        <v>76.09464767052273</v>
      </c>
      <c r="Y16" s="3">
        <f t="shared" si="15"/>
        <v>0.9146422631677631</v>
      </c>
      <c r="Z16" s="3">
        <f t="shared" si="16"/>
        <v>-76.09464767052273</v>
      </c>
      <c r="AA16" s="3">
        <f t="shared" si="17"/>
        <v>4.039194406310366</v>
      </c>
      <c r="AB16" s="3">
        <f t="shared" si="0"/>
        <v>1.2804991684348683</v>
      </c>
      <c r="AC16" s="3">
        <f t="shared" si="18"/>
        <v>4.308182107999999</v>
      </c>
      <c r="AD16" s="3">
        <f t="shared" si="19"/>
        <v>17.401585071999996</v>
      </c>
      <c r="AE16" s="3">
        <f t="shared" si="20"/>
        <v>17.926951667635645</v>
      </c>
      <c r="AF16" s="3">
        <f t="shared" si="21"/>
        <v>76.09464767052273</v>
      </c>
      <c r="AG16" s="3">
        <f t="shared" si="22"/>
        <v>0.45732113158388155</v>
      </c>
      <c r="AH16" s="3">
        <f t="shared" si="23"/>
        <v>-76.09464767052273</v>
      </c>
      <c r="AI16" s="3">
        <f t="shared" si="24"/>
        <v>457.32113158388154</v>
      </c>
      <c r="AJ16" s="3">
        <f t="shared" si="25"/>
        <v>10.350130371058851</v>
      </c>
      <c r="AK16" s="3">
        <f t="shared" si="26"/>
        <v>76.09464767052273</v>
      </c>
      <c r="AL16" s="3">
        <f t="shared" si="27"/>
        <v>2.487330099771729</v>
      </c>
      <c r="AM16" s="3">
        <f t="shared" si="28"/>
        <v>10.046809825645372</v>
      </c>
      <c r="AN16">
        <f t="shared" si="29"/>
        <v>4.039194406310366</v>
      </c>
      <c r="AO16" s="3">
        <f t="shared" si="80"/>
        <v>0.6448227955332729</v>
      </c>
      <c r="AP16" s="3">
        <f t="shared" si="30"/>
        <v>6.427086835999999</v>
      </c>
      <c r="AQ16" s="3">
        <f t="shared" si="31"/>
        <v>32.112389844</v>
      </c>
      <c r="AR16" s="2">
        <f t="shared" si="32"/>
        <v>32.749244673587796</v>
      </c>
      <c r="AS16" s="3">
        <f t="shared" si="33"/>
        <v>78.68216076025861</v>
      </c>
      <c r="AT16" s="12">
        <f t="shared" si="34"/>
        <v>0.7510133962666313</v>
      </c>
      <c r="AU16" s="3">
        <f t="shared" si="35"/>
        <v>-78.68216076025861</v>
      </c>
      <c r="AV16" s="3">
        <f t="shared" si="36"/>
        <v>751.0133962666313</v>
      </c>
      <c r="AW16" s="3">
        <f t="shared" si="37"/>
        <v>10.916414891195933</v>
      </c>
      <c r="AX16" s="3">
        <f t="shared" si="38"/>
        <v>78.68216076025861</v>
      </c>
      <c r="AY16" s="3">
        <f t="shared" si="39"/>
        <v>2.1423622786666683</v>
      </c>
      <c r="AZ16" s="3">
        <f t="shared" si="40"/>
        <v>10.704129948</v>
      </c>
      <c r="BA16" s="3">
        <f t="shared" si="41"/>
        <v>4.996414497487268</v>
      </c>
      <c r="BB16" s="3">
        <f t="shared" si="81"/>
        <v>1.2016214340266103</v>
      </c>
      <c r="BC16" s="1">
        <v>1</v>
      </c>
      <c r="BD16" s="1">
        <v>120</v>
      </c>
      <c r="BE16" s="3">
        <f t="shared" si="42"/>
        <v>8.963475833817823</v>
      </c>
      <c r="BF16" s="3">
        <f t="shared" si="43"/>
        <v>76.09464767052273</v>
      </c>
      <c r="BG16" s="3">
        <f t="shared" si="44"/>
        <v>8.963475833817823</v>
      </c>
      <c r="BH16" s="3">
        <f t="shared" si="45"/>
        <v>196.09464767052273</v>
      </c>
      <c r="BI16" s="3">
        <f t="shared" si="46"/>
        <v>-8.612152896234027</v>
      </c>
      <c r="BJ16" s="3">
        <f t="shared" si="47"/>
        <v>-2.4848986931712043</v>
      </c>
      <c r="BK16" s="3">
        <f t="shared" si="1"/>
        <v>10.731057624234028</v>
      </c>
      <c r="BL16" s="3">
        <f t="shared" si="2"/>
        <v>17.195703465171206</v>
      </c>
      <c r="BM16" s="3">
        <f t="shared" si="48"/>
        <v>20.269381228758128</v>
      </c>
      <c r="BN16" s="3">
        <f t="shared" si="49"/>
        <v>58.03358573911445</v>
      </c>
      <c r="BO16" s="3">
        <f t="shared" si="50"/>
        <v>80.34389902343611</v>
      </c>
      <c r="BP16" s="3">
        <f t="shared" si="51"/>
        <v>152.18929534104547</v>
      </c>
      <c r="BQ16" s="3">
        <f t="shared" si="52"/>
        <v>-71.06368248559045</v>
      </c>
      <c r="BR16" s="3">
        <f t="shared" si="53"/>
        <v>37.48459872901513</v>
      </c>
      <c r="BS16" s="3">
        <f t="shared" si="54"/>
        <v>4.308182107999999</v>
      </c>
      <c r="BT16" s="3">
        <f t="shared" si="55"/>
        <v>17.401585071999996</v>
      </c>
      <c r="BU16" s="3">
        <f t="shared" si="56"/>
        <v>17.926951667635645</v>
      </c>
      <c r="BV16" s="3">
        <f t="shared" si="57"/>
        <v>76.09464767052273</v>
      </c>
      <c r="BW16" s="3">
        <f t="shared" si="58"/>
        <v>2.118904728</v>
      </c>
      <c r="BX16" s="3">
        <f t="shared" si="59"/>
        <v>14.710804772000001</v>
      </c>
      <c r="BY16" s="3">
        <f t="shared" si="60"/>
        <v>14.862622052862637</v>
      </c>
      <c r="BZ16" s="3">
        <f t="shared" si="61"/>
        <v>81.80364247144001</v>
      </c>
      <c r="CA16" s="3">
        <f t="shared" si="62"/>
        <v>266.4415071960042</v>
      </c>
      <c r="CB16" s="3">
        <f t="shared" si="63"/>
        <v>157.89829014196275</v>
      </c>
      <c r="CC16" s="3">
        <f t="shared" si="64"/>
        <v>-246.86269327981537</v>
      </c>
      <c r="CD16" s="3">
        <f t="shared" si="65"/>
        <v>100.24912679676636</v>
      </c>
      <c r="CE16" s="3">
        <f t="shared" si="66"/>
        <v>-317.92637576540585</v>
      </c>
      <c r="CF16" s="3">
        <f t="shared" si="67"/>
        <v>137.7337255257815</v>
      </c>
      <c r="CG16" s="3">
        <f t="shared" si="68"/>
        <v>346.4790896353449</v>
      </c>
      <c r="CH16" s="3">
        <f t="shared" si="69"/>
        <v>-23.423477673029566</v>
      </c>
      <c r="CI16" s="3">
        <f t="shared" si="70"/>
        <v>0.05850102310673589</v>
      </c>
      <c r="CJ16" s="3">
        <f t="shared" si="71"/>
        <v>81.45706341214401</v>
      </c>
      <c r="CK16" s="3">
        <f t="shared" si="72"/>
        <v>0.824864425804976</v>
      </c>
      <c r="CL16" s="3">
        <f t="shared" si="73"/>
        <v>81.45706341214401</v>
      </c>
      <c r="CM16" s="3">
        <f t="shared" si="83"/>
        <v>9.869062770684243</v>
      </c>
      <c r="CN16" s="3">
        <f t="shared" si="75"/>
        <v>81.45706341214401</v>
      </c>
      <c r="CO16" s="3">
        <f t="shared" si="76"/>
        <v>1.4660544364931443</v>
      </c>
      <c r="CP16" s="3">
        <f t="shared" si="77"/>
        <v>9.759563738248985</v>
      </c>
      <c r="CQ16" s="3">
        <f t="shared" si="78"/>
        <v>6.657026843828677</v>
      </c>
      <c r="CR16" s="3">
        <f t="shared" si="82"/>
        <v>1.2125507059333147</v>
      </c>
    </row>
    <row r="17" spans="1:96" ht="12.75">
      <c r="A17" s="1" t="s">
        <v>15</v>
      </c>
      <c r="B17" s="1">
        <v>3</v>
      </c>
      <c r="C17">
        <v>0.12638</v>
      </c>
      <c r="D17">
        <v>0.2381</v>
      </c>
      <c r="E17">
        <v>0.4004</v>
      </c>
      <c r="F17">
        <v>0.1692</v>
      </c>
      <c r="G17">
        <v>2.5058</v>
      </c>
      <c r="H17" s="3">
        <f t="shared" si="3"/>
        <v>0.030091078</v>
      </c>
      <c r="I17" s="3">
        <f t="shared" si="4"/>
        <v>0.050602551999999995</v>
      </c>
      <c r="J17" s="3">
        <f t="shared" si="5"/>
        <v>0.021383496</v>
      </c>
      <c r="K17" s="3">
        <f t="shared" si="6"/>
        <v>0.31668300399999993</v>
      </c>
      <c r="L17" s="4">
        <v>15</v>
      </c>
      <c r="M17" s="9">
        <f t="shared" si="79"/>
        <v>4.443679999999999</v>
      </c>
      <c r="N17" s="10">
        <v>3</v>
      </c>
      <c r="O17" s="3">
        <f t="shared" si="7"/>
        <v>2.1784582079999995</v>
      </c>
      <c r="P17" s="3">
        <f t="shared" si="8"/>
        <v>8.741769471999998</v>
      </c>
      <c r="Q17" s="3">
        <f t="shared" si="9"/>
        <v>2.136220656</v>
      </c>
      <c r="R17" s="3">
        <f t="shared" si="10"/>
        <v>14.967248344000001</v>
      </c>
      <c r="S17">
        <v>0</v>
      </c>
      <c r="T17">
        <v>0</v>
      </c>
      <c r="U17" s="3">
        <f t="shared" si="11"/>
        <v>2.1784582079999995</v>
      </c>
      <c r="V17" s="3">
        <f t="shared" si="12"/>
        <v>8.741769471999998</v>
      </c>
      <c r="W17" s="3">
        <f t="shared" si="13"/>
        <v>9.009118362281278</v>
      </c>
      <c r="X17" s="3">
        <f t="shared" si="14"/>
        <v>76.00684788118869</v>
      </c>
      <c r="Y17" s="3">
        <f t="shared" si="15"/>
        <v>0.9100084484201075</v>
      </c>
      <c r="Z17" s="3">
        <f t="shared" si="16"/>
        <v>-76.00684788118869</v>
      </c>
      <c r="AA17" s="3">
        <f t="shared" si="17"/>
        <v>4.01282404220444</v>
      </c>
      <c r="AB17" s="3">
        <f t="shared" si="0"/>
        <v>1.2740118277881505</v>
      </c>
      <c r="AC17" s="3">
        <f t="shared" si="18"/>
        <v>4.356916415999999</v>
      </c>
      <c r="AD17" s="3">
        <f t="shared" si="19"/>
        <v>17.483538943999996</v>
      </c>
      <c r="AE17" s="3">
        <f t="shared" si="20"/>
        <v>18.018236724562556</v>
      </c>
      <c r="AF17" s="3">
        <f t="shared" si="21"/>
        <v>76.00684788118869</v>
      </c>
      <c r="AG17" s="3">
        <f t="shared" si="22"/>
        <v>0.45500422421005376</v>
      </c>
      <c r="AH17" s="3">
        <f t="shared" si="23"/>
        <v>-76.00684788118869</v>
      </c>
      <c r="AI17" s="3">
        <f t="shared" si="24"/>
        <v>455.0042242100538</v>
      </c>
      <c r="AJ17" s="3">
        <f t="shared" si="25"/>
        <v>10.402833823248592</v>
      </c>
      <c r="AK17" s="3">
        <f t="shared" si="26"/>
        <v>76.00684788118869</v>
      </c>
      <c r="AL17" s="3">
        <f t="shared" si="27"/>
        <v>2.515466865614296</v>
      </c>
      <c r="AM17" s="3">
        <f t="shared" si="28"/>
        <v>10.094125915705703</v>
      </c>
      <c r="AN17">
        <f t="shared" si="29"/>
        <v>4.012824042204444</v>
      </c>
      <c r="AO17" s="3">
        <f t="shared" si="80"/>
        <v>0.6415559561361758</v>
      </c>
      <c r="AP17" s="3">
        <f t="shared" si="30"/>
        <v>6.493137071999999</v>
      </c>
      <c r="AQ17" s="3">
        <f t="shared" si="31"/>
        <v>32.450787288</v>
      </c>
      <c r="AR17" s="2">
        <f t="shared" si="32"/>
        <v>33.09402400202797</v>
      </c>
      <c r="AS17" s="3">
        <f t="shared" si="33"/>
        <v>78.68500908775921</v>
      </c>
      <c r="AT17" s="12">
        <f t="shared" si="34"/>
        <v>0.7431892073919717</v>
      </c>
      <c r="AU17" s="3">
        <f t="shared" si="35"/>
        <v>-78.68500908775921</v>
      </c>
      <c r="AV17" s="3">
        <f t="shared" si="36"/>
        <v>743.1892073919716</v>
      </c>
      <c r="AW17" s="3">
        <f t="shared" si="37"/>
        <v>11.031341334009324</v>
      </c>
      <c r="AX17" s="3">
        <f t="shared" si="38"/>
        <v>78.68500908775921</v>
      </c>
      <c r="AY17" s="3">
        <f t="shared" si="39"/>
        <v>2.1643790239999996</v>
      </c>
      <c r="AZ17" s="3">
        <f t="shared" si="40"/>
        <v>10.816929096000003</v>
      </c>
      <c r="BA17" s="3">
        <f t="shared" si="41"/>
        <v>4.997705566379581</v>
      </c>
      <c r="BB17" s="3">
        <f t="shared" si="81"/>
        <v>1.1891027318271548</v>
      </c>
      <c r="BC17" s="1">
        <v>1</v>
      </c>
      <c r="BD17" s="1">
        <v>120</v>
      </c>
      <c r="BE17" s="3">
        <f t="shared" si="42"/>
        <v>9.009118362281278</v>
      </c>
      <c r="BF17" s="3">
        <f t="shared" si="43"/>
        <v>76.00684788118869</v>
      </c>
      <c r="BG17" s="3">
        <f t="shared" si="44"/>
        <v>9.009118362281278</v>
      </c>
      <c r="BH17" s="3">
        <f t="shared" si="45"/>
        <v>196.0068478811887</v>
      </c>
      <c r="BI17" s="3">
        <f t="shared" si="46"/>
        <v>-8.659823540779277</v>
      </c>
      <c r="BJ17" s="3">
        <f t="shared" si="47"/>
        <v>-2.484284586789273</v>
      </c>
      <c r="BK17" s="3">
        <f t="shared" si="1"/>
        <v>10.796044196779278</v>
      </c>
      <c r="BL17" s="3">
        <f t="shared" si="2"/>
        <v>17.451532930789273</v>
      </c>
      <c r="BM17" s="3">
        <f t="shared" si="48"/>
        <v>20.520978824930207</v>
      </c>
      <c r="BN17" s="3">
        <f t="shared" si="49"/>
        <v>58.25781612675532</v>
      </c>
      <c r="BO17" s="3">
        <f t="shared" si="50"/>
        <v>81.16421366559369</v>
      </c>
      <c r="BP17" s="3">
        <f t="shared" si="51"/>
        <v>152.01369576237738</v>
      </c>
      <c r="BQ17" s="3">
        <f t="shared" si="52"/>
        <v>-71.67285333758858</v>
      </c>
      <c r="BR17" s="3">
        <f t="shared" si="53"/>
        <v>38.08715891744439</v>
      </c>
      <c r="BS17" s="3">
        <f t="shared" si="54"/>
        <v>4.356916415999999</v>
      </c>
      <c r="BT17" s="3">
        <f t="shared" si="55"/>
        <v>17.483538943999996</v>
      </c>
      <c r="BU17" s="3">
        <f t="shared" si="56"/>
        <v>18.018236724562556</v>
      </c>
      <c r="BV17" s="3">
        <f t="shared" si="57"/>
        <v>76.00684788118869</v>
      </c>
      <c r="BW17" s="3">
        <f t="shared" si="58"/>
        <v>2.136220656</v>
      </c>
      <c r="BX17" s="3">
        <f t="shared" si="59"/>
        <v>14.967248344000001</v>
      </c>
      <c r="BY17" s="3">
        <f t="shared" si="60"/>
        <v>15.118927266247821</v>
      </c>
      <c r="BZ17" s="3">
        <f t="shared" si="61"/>
        <v>81.87724204283808</v>
      </c>
      <c r="CA17" s="3">
        <f t="shared" si="62"/>
        <v>272.41641050469667</v>
      </c>
      <c r="CB17" s="3">
        <f t="shared" si="63"/>
        <v>157.88408992402677</v>
      </c>
      <c r="CC17" s="3">
        <f t="shared" si="64"/>
        <v>-252.37313446251878</v>
      </c>
      <c r="CD17" s="3">
        <f t="shared" si="65"/>
        <v>102.55974704447561</v>
      </c>
      <c r="CE17" s="3">
        <f t="shared" si="66"/>
        <v>-324.04598780010735</v>
      </c>
      <c r="CF17" s="3">
        <f t="shared" si="67"/>
        <v>140.64690596192</v>
      </c>
      <c r="CG17" s="3">
        <f t="shared" si="68"/>
        <v>353.2525362485151</v>
      </c>
      <c r="CH17" s="3">
        <f t="shared" si="69"/>
        <v>-23.462472320944048</v>
      </c>
      <c r="CI17" s="3">
        <f t="shared" si="70"/>
        <v>0.058091525804342944</v>
      </c>
      <c r="CJ17" s="3">
        <f t="shared" si="71"/>
        <v>81.72028844769937</v>
      </c>
      <c r="CK17" s="3">
        <f t="shared" si="72"/>
        <v>0.8190905138412355</v>
      </c>
      <c r="CL17" s="3">
        <f t="shared" si="73"/>
        <v>81.72028844769937</v>
      </c>
      <c r="CM17" s="3">
        <f t="shared" si="83"/>
        <v>9.938631516310817</v>
      </c>
      <c r="CN17" s="3">
        <f t="shared" si="75"/>
        <v>81.72028844769937</v>
      </c>
      <c r="CO17" s="3">
        <f t="shared" si="76"/>
        <v>1.4312205890301486</v>
      </c>
      <c r="CP17" s="3">
        <f t="shared" si="77"/>
        <v>9.835039605540125</v>
      </c>
      <c r="CQ17" s="3">
        <f t="shared" si="78"/>
        <v>6.871784601844454</v>
      </c>
      <c r="CR17" s="3">
        <f t="shared" si="82"/>
        <v>1.2040630553466163</v>
      </c>
    </row>
    <row r="18" spans="1:96" ht="12.75">
      <c r="A18" s="1" t="s">
        <v>16</v>
      </c>
      <c r="B18" s="1">
        <v>3</v>
      </c>
      <c r="C18">
        <v>0.05185</v>
      </c>
      <c r="D18">
        <v>0.2381</v>
      </c>
      <c r="E18">
        <v>0.4004</v>
      </c>
      <c r="F18">
        <v>0.1692</v>
      </c>
      <c r="G18">
        <v>2.5058</v>
      </c>
      <c r="H18" s="3">
        <f t="shared" si="3"/>
        <v>0.012345485</v>
      </c>
      <c r="I18" s="3">
        <f t="shared" si="4"/>
        <v>0.02076074</v>
      </c>
      <c r="J18" s="3">
        <f t="shared" si="5"/>
        <v>0.00877302</v>
      </c>
      <c r="K18" s="3">
        <f t="shared" si="6"/>
        <v>0.12992573</v>
      </c>
      <c r="L18" s="4">
        <v>16</v>
      </c>
      <c r="M18" s="7">
        <f>M5+C17</f>
        <v>1.9594</v>
      </c>
      <c r="N18" s="11">
        <v>3</v>
      </c>
      <c r="O18" s="3">
        <f>O5+H17</f>
        <v>1.58695114</v>
      </c>
      <c r="P18" s="3">
        <f>P5+I17</f>
        <v>7.74706376</v>
      </c>
      <c r="Q18" s="3">
        <f>Q5+J17</f>
        <v>1.7158804799999998</v>
      </c>
      <c r="R18" s="3">
        <f>R5+K17</f>
        <v>8.74213952</v>
      </c>
      <c r="S18">
        <v>0</v>
      </c>
      <c r="T18">
        <v>0</v>
      </c>
      <c r="U18" s="3">
        <f t="shared" si="11"/>
        <v>1.58695114</v>
      </c>
      <c r="V18" s="3">
        <f t="shared" si="12"/>
        <v>7.74706376</v>
      </c>
      <c r="W18" s="3">
        <f t="shared" si="13"/>
        <v>7.907933410332476</v>
      </c>
      <c r="X18" s="3">
        <f t="shared" si="14"/>
        <v>78.42336928804505</v>
      </c>
      <c r="Y18" s="3">
        <f t="shared" si="15"/>
        <v>1.0367277260808394</v>
      </c>
      <c r="Z18" s="3">
        <f t="shared" si="16"/>
        <v>-78.42336928804505</v>
      </c>
      <c r="AA18" s="3">
        <f t="shared" si="17"/>
        <v>4.881727965487331</v>
      </c>
      <c r="AB18" s="3">
        <f t="shared" si="0"/>
        <v>1.4514188165131752</v>
      </c>
      <c r="AC18" s="3">
        <f t="shared" si="18"/>
        <v>3.17390228</v>
      </c>
      <c r="AD18" s="3">
        <f t="shared" si="19"/>
        <v>15.49412752</v>
      </c>
      <c r="AE18" s="3">
        <f t="shared" si="20"/>
        <v>15.815866820664953</v>
      </c>
      <c r="AF18" s="3">
        <f t="shared" si="21"/>
        <v>78.42336928804505</v>
      </c>
      <c r="AG18" s="3">
        <f t="shared" si="22"/>
        <v>0.5183638630404197</v>
      </c>
      <c r="AH18" s="3">
        <f t="shared" si="23"/>
        <v>-78.42336928804505</v>
      </c>
      <c r="AI18" s="3">
        <f t="shared" si="24"/>
        <v>518.3638630404197</v>
      </c>
      <c r="AJ18" s="3">
        <f t="shared" si="25"/>
        <v>9.131294966378181</v>
      </c>
      <c r="AK18" s="3">
        <f t="shared" si="26"/>
        <v>78.42336928804505</v>
      </c>
      <c r="AL18" s="3">
        <f t="shared" si="27"/>
        <v>1.8324533357395665</v>
      </c>
      <c r="AM18" s="3">
        <f t="shared" si="28"/>
        <v>8.94553869453039</v>
      </c>
      <c r="AN18">
        <f t="shared" si="29"/>
        <v>4.8817279654873325</v>
      </c>
      <c r="AO18" s="3">
        <f t="shared" si="80"/>
        <v>0.7308930468869917</v>
      </c>
      <c r="AP18" s="3">
        <f t="shared" si="30"/>
        <v>4.88978276</v>
      </c>
      <c r="AQ18" s="3">
        <f t="shared" si="31"/>
        <v>24.23626704</v>
      </c>
      <c r="AR18" s="2">
        <f t="shared" si="32"/>
        <v>24.724615577884798</v>
      </c>
      <c r="AS18" s="3">
        <f t="shared" si="33"/>
        <v>78.59342564227221</v>
      </c>
      <c r="AT18" s="12">
        <f t="shared" si="34"/>
        <v>0.9947625430211918</v>
      </c>
      <c r="AU18" s="3">
        <f t="shared" si="35"/>
        <v>-78.59342564227221</v>
      </c>
      <c r="AV18" s="3">
        <f t="shared" si="36"/>
        <v>994.7625430211918</v>
      </c>
      <c r="AW18" s="3">
        <f t="shared" si="37"/>
        <v>8.2415385259616</v>
      </c>
      <c r="AX18" s="3">
        <f t="shared" si="38"/>
        <v>78.59342564227221</v>
      </c>
      <c r="AY18" s="3">
        <f t="shared" si="39"/>
        <v>1.6299275866666663</v>
      </c>
      <c r="AZ18" s="3">
        <f t="shared" si="40"/>
        <v>8.078755680000002</v>
      </c>
      <c r="BA18" s="3">
        <f t="shared" si="41"/>
        <v>4.956512023041288</v>
      </c>
      <c r="BB18" s="3">
        <f t="shared" si="81"/>
        <v>1.591620068833907</v>
      </c>
      <c r="BC18" s="1">
        <v>1</v>
      </c>
      <c r="BD18" s="1">
        <v>120</v>
      </c>
      <c r="BE18" s="3">
        <f t="shared" si="42"/>
        <v>7.907933410332476</v>
      </c>
      <c r="BF18" s="3">
        <f t="shared" si="43"/>
        <v>78.42336928804505</v>
      </c>
      <c r="BG18" s="3">
        <f t="shared" si="44"/>
        <v>7.907933410332476</v>
      </c>
      <c r="BH18" s="3">
        <f t="shared" si="45"/>
        <v>198.42336928804505</v>
      </c>
      <c r="BI18" s="3">
        <f t="shared" si="46"/>
        <v>-7.502629590897791</v>
      </c>
      <c r="BJ18" s="3">
        <f t="shared" si="47"/>
        <v>-2.499191878195327</v>
      </c>
      <c r="BK18" s="3">
        <f t="shared" si="1"/>
        <v>9.218510070897791</v>
      </c>
      <c r="BL18" s="3">
        <f t="shared" si="2"/>
        <v>11.241331398195328</v>
      </c>
      <c r="BM18" s="3">
        <f t="shared" si="48"/>
        <v>14.537828570020219</v>
      </c>
      <c r="BN18" s="3">
        <f t="shared" si="49"/>
        <v>50.64636298986256</v>
      </c>
      <c r="BO18" s="3">
        <f t="shared" si="50"/>
        <v>62.53541082225263</v>
      </c>
      <c r="BP18" s="3">
        <f t="shared" si="51"/>
        <v>156.8467385760901</v>
      </c>
      <c r="BQ18" s="3">
        <f t="shared" si="52"/>
        <v>-57.49858298075803</v>
      </c>
      <c r="BR18" s="3">
        <f t="shared" si="53"/>
        <v>24.588423331169363</v>
      </c>
      <c r="BS18" s="3">
        <f t="shared" si="54"/>
        <v>3.17390228</v>
      </c>
      <c r="BT18" s="3">
        <f t="shared" si="55"/>
        <v>15.49412752</v>
      </c>
      <c r="BU18" s="3">
        <f t="shared" si="56"/>
        <v>15.815866820664953</v>
      </c>
      <c r="BV18" s="3">
        <f t="shared" si="57"/>
        <v>78.42336928804505</v>
      </c>
      <c r="BW18" s="3">
        <f t="shared" si="58"/>
        <v>1.7158804799999998</v>
      </c>
      <c r="BX18" s="3">
        <f t="shared" si="59"/>
        <v>8.74213952</v>
      </c>
      <c r="BY18" s="3">
        <f t="shared" si="60"/>
        <v>8.908942092571422</v>
      </c>
      <c r="BZ18" s="3">
        <f t="shared" si="61"/>
        <v>78.89532424247949</v>
      </c>
      <c r="CA18" s="3">
        <f t="shared" si="62"/>
        <v>140.90264164912574</v>
      </c>
      <c r="CB18" s="3">
        <f t="shared" si="63"/>
        <v>157.31869353052454</v>
      </c>
      <c r="CC18" s="3">
        <f t="shared" si="64"/>
        <v>-130.0057875528321</v>
      </c>
      <c r="CD18" s="3">
        <f t="shared" si="65"/>
        <v>54.33276752080487</v>
      </c>
      <c r="CE18" s="3">
        <f t="shared" si="66"/>
        <v>-187.50437053359013</v>
      </c>
      <c r="CF18" s="3">
        <f t="shared" si="67"/>
        <v>78.92119085197423</v>
      </c>
      <c r="CG18" s="3">
        <f t="shared" si="68"/>
        <v>203.4365830785889</v>
      </c>
      <c r="CH18" s="3">
        <f t="shared" si="69"/>
        <v>-22.82638162900891</v>
      </c>
      <c r="CI18" s="3">
        <f t="shared" si="70"/>
        <v>0.07146123057131842</v>
      </c>
      <c r="CJ18" s="3">
        <f t="shared" si="71"/>
        <v>73.47274461887147</v>
      </c>
      <c r="CK18" s="3">
        <f t="shared" si="72"/>
        <v>1.0076033510555897</v>
      </c>
      <c r="CL18" s="3">
        <f t="shared" si="73"/>
        <v>73.47274461887147</v>
      </c>
      <c r="CM18" s="3">
        <f t="shared" si="83"/>
        <v>8.079209727761814</v>
      </c>
      <c r="CN18" s="3">
        <f t="shared" si="75"/>
        <v>73.47274461887147</v>
      </c>
      <c r="CO18" s="3">
        <f t="shared" si="76"/>
        <v>2.2983042588760743</v>
      </c>
      <c r="CP18" s="3">
        <f t="shared" si="77"/>
        <v>7.745413311037264</v>
      </c>
      <c r="CQ18" s="3">
        <f t="shared" si="78"/>
        <v>3.3700556752329023</v>
      </c>
      <c r="CR18" s="3">
        <f aca="true" t="shared" si="84" ref="CR18:CR23">1.3*CK18</f>
        <v>1.3098843563722666</v>
      </c>
    </row>
    <row r="19" spans="1:96" ht="12.75">
      <c r="A19" s="1" t="s">
        <v>17</v>
      </c>
      <c r="B19" s="1">
        <v>3</v>
      </c>
      <c r="C19">
        <v>0.39628</v>
      </c>
      <c r="D19">
        <v>0.2381</v>
      </c>
      <c r="E19">
        <v>0.4004</v>
      </c>
      <c r="F19">
        <v>0.1692</v>
      </c>
      <c r="G19">
        <v>2.5058</v>
      </c>
      <c r="H19" s="3">
        <f t="shared" si="3"/>
        <v>0.094354268</v>
      </c>
      <c r="I19" s="3">
        <f t="shared" si="4"/>
        <v>0.158670512</v>
      </c>
      <c r="J19" s="3">
        <f t="shared" si="5"/>
        <v>0.067050576</v>
      </c>
      <c r="K19" s="3">
        <f t="shared" si="6"/>
        <v>0.9929984239999999</v>
      </c>
      <c r="L19" s="4">
        <v>17</v>
      </c>
      <c r="M19" s="7">
        <f>M18+C18</f>
        <v>2.01125</v>
      </c>
      <c r="N19" s="10">
        <v>3</v>
      </c>
      <c r="O19" s="3">
        <f>O18+H18</f>
        <v>1.599296625</v>
      </c>
      <c r="P19" s="3">
        <f>P18+I18</f>
        <v>7.7678245</v>
      </c>
      <c r="Q19" s="3">
        <f>Q18+J18</f>
        <v>1.7246534999999998</v>
      </c>
      <c r="R19" s="3">
        <f>R18+K18</f>
        <v>8.87206525</v>
      </c>
      <c r="S19">
        <v>0</v>
      </c>
      <c r="T19">
        <v>0</v>
      </c>
      <c r="U19" s="3">
        <f t="shared" si="11"/>
        <v>1.599296625</v>
      </c>
      <c r="V19" s="3">
        <f t="shared" si="12"/>
        <v>7.7678245</v>
      </c>
      <c r="W19" s="3">
        <f t="shared" si="13"/>
        <v>7.930753252846582</v>
      </c>
      <c r="X19" s="3">
        <f t="shared" si="14"/>
        <v>78.3660925828721</v>
      </c>
      <c r="Y19" s="3">
        <f t="shared" si="15"/>
        <v>1.033744659695477</v>
      </c>
      <c r="Z19" s="3">
        <f t="shared" si="16"/>
        <v>-78.3660925828721</v>
      </c>
      <c r="AA19" s="3">
        <f t="shared" si="17"/>
        <v>4.857025506447248</v>
      </c>
      <c r="AB19" s="3">
        <f aca="true" t="shared" si="85" ref="AB19:AB37">1.4*Y19</f>
        <v>1.4472425235736677</v>
      </c>
      <c r="AC19" s="3">
        <f t="shared" si="18"/>
        <v>3.19859325</v>
      </c>
      <c r="AD19" s="3">
        <f t="shared" si="19"/>
        <v>15.535649</v>
      </c>
      <c r="AE19" s="3">
        <f t="shared" si="20"/>
        <v>15.861506505693164</v>
      </c>
      <c r="AF19" s="3">
        <f t="shared" si="21"/>
        <v>78.3660925828721</v>
      </c>
      <c r="AG19" s="3">
        <f t="shared" si="22"/>
        <v>0.5168723298477385</v>
      </c>
      <c r="AH19" s="3">
        <f t="shared" si="23"/>
        <v>-78.3660925828721</v>
      </c>
      <c r="AI19" s="3">
        <f t="shared" si="24"/>
        <v>516.8723298477385</v>
      </c>
      <c r="AJ19" s="3">
        <f t="shared" si="25"/>
        <v>9.15764505081495</v>
      </c>
      <c r="AK19" s="3">
        <f t="shared" si="26"/>
        <v>78.3660925828721</v>
      </c>
      <c r="AL19" s="3">
        <f t="shared" si="27"/>
        <v>1.8467086739156202</v>
      </c>
      <c r="AM19" s="3">
        <f t="shared" si="28"/>
        <v>8.969511132185541</v>
      </c>
      <c r="AN19">
        <f t="shared" si="29"/>
        <v>4.857025506447248</v>
      </c>
      <c r="AO19" s="3">
        <f t="shared" si="80"/>
        <v>0.7287899850853112</v>
      </c>
      <c r="AP19" s="3">
        <f t="shared" si="30"/>
        <v>4.92324675</v>
      </c>
      <c r="AQ19" s="3">
        <f t="shared" si="31"/>
        <v>24.407714249999998</v>
      </c>
      <c r="AR19" s="2">
        <f t="shared" si="32"/>
        <v>24.89929463802215</v>
      </c>
      <c r="AS19" s="3">
        <f t="shared" si="33"/>
        <v>78.5959661910891</v>
      </c>
      <c r="AT19" s="12">
        <f t="shared" si="34"/>
        <v>0.9877838639621699</v>
      </c>
      <c r="AU19" s="3">
        <f t="shared" si="35"/>
        <v>-78.5959661910891</v>
      </c>
      <c r="AV19" s="3">
        <f t="shared" si="36"/>
        <v>987.7838639621699</v>
      </c>
      <c r="AW19" s="3">
        <f t="shared" si="37"/>
        <v>8.299764879340715</v>
      </c>
      <c r="AX19" s="3">
        <f t="shared" si="38"/>
        <v>78.5959661910891</v>
      </c>
      <c r="AY19" s="3">
        <f t="shared" si="39"/>
        <v>1.6410822499999984</v>
      </c>
      <c r="AZ19" s="3">
        <f t="shared" si="40"/>
        <v>8.135904749999998</v>
      </c>
      <c r="BA19" s="3">
        <f t="shared" si="41"/>
        <v>4.95764593761221</v>
      </c>
      <c r="BB19" s="3">
        <f t="shared" si="81"/>
        <v>1.580454182339472</v>
      </c>
      <c r="BC19" s="1">
        <v>1</v>
      </c>
      <c r="BD19" s="1">
        <v>120</v>
      </c>
      <c r="BE19" s="3">
        <f t="shared" si="42"/>
        <v>7.930753252846582</v>
      </c>
      <c r="BF19" s="3">
        <f t="shared" si="43"/>
        <v>78.3660925828721</v>
      </c>
      <c r="BG19" s="3">
        <f t="shared" si="44"/>
        <v>7.930753252846582</v>
      </c>
      <c r="BH19" s="3">
        <f t="shared" si="45"/>
        <v>198.3660925828721</v>
      </c>
      <c r="BI19" s="3">
        <f t="shared" si="46"/>
        <v>-7.526781661639155</v>
      </c>
      <c r="BJ19" s="3">
        <f t="shared" si="47"/>
        <v>-2.498880744563287</v>
      </c>
      <c r="BK19" s="3">
        <f t="shared" si="1"/>
        <v>9.251435161639154</v>
      </c>
      <c r="BL19" s="3">
        <f t="shared" si="2"/>
        <v>11.370945994563288</v>
      </c>
      <c r="BM19" s="3">
        <f t="shared" si="48"/>
        <v>14.659040397013994</v>
      </c>
      <c r="BN19" s="3">
        <f t="shared" si="49"/>
        <v>50.86809646802457</v>
      </c>
      <c r="BO19" s="3">
        <f t="shared" si="50"/>
        <v>62.89684715753664</v>
      </c>
      <c r="BP19" s="3">
        <f t="shared" si="51"/>
        <v>156.7321851657442</v>
      </c>
      <c r="BQ19" s="3">
        <f t="shared" si="52"/>
        <v>-57.78134776806386</v>
      </c>
      <c r="BR19" s="3">
        <f t="shared" si="53"/>
        <v>24.846111012884624</v>
      </c>
      <c r="BS19" s="3">
        <f t="shared" si="54"/>
        <v>3.19859325</v>
      </c>
      <c r="BT19" s="3">
        <f t="shared" si="55"/>
        <v>15.535649</v>
      </c>
      <c r="BU19" s="3">
        <f t="shared" si="56"/>
        <v>15.861506505693164</v>
      </c>
      <c r="BV19" s="3">
        <f t="shared" si="57"/>
        <v>78.3660925828721</v>
      </c>
      <c r="BW19" s="3">
        <f t="shared" si="58"/>
        <v>1.7246534999999998</v>
      </c>
      <c r="BX19" s="3">
        <f t="shared" si="59"/>
        <v>8.87206525</v>
      </c>
      <c r="BY19" s="3">
        <f t="shared" si="60"/>
        <v>9.038139824948486</v>
      </c>
      <c r="BZ19" s="3">
        <f t="shared" si="61"/>
        <v>78.99938571633128</v>
      </c>
      <c r="CA19" s="3">
        <f t="shared" si="62"/>
        <v>143.35851363278488</v>
      </c>
      <c r="CB19" s="3">
        <f t="shared" si="63"/>
        <v>157.36547829920337</v>
      </c>
      <c r="CC19" s="3">
        <f t="shared" si="64"/>
        <v>-132.31682658540842</v>
      </c>
      <c r="CD19" s="3">
        <f t="shared" si="65"/>
        <v>55.17173944483101</v>
      </c>
      <c r="CE19" s="3">
        <f t="shared" si="66"/>
        <v>-190.09817435347227</v>
      </c>
      <c r="CF19" s="3">
        <f t="shared" si="67"/>
        <v>80.01785045771564</v>
      </c>
      <c r="CG19" s="3">
        <f t="shared" si="68"/>
        <v>206.25269036886885</v>
      </c>
      <c r="CH19" s="3">
        <f t="shared" si="69"/>
        <v>-22.827641149205164</v>
      </c>
      <c r="CI19" s="3">
        <f t="shared" si="70"/>
        <v>0.07107320816420529</v>
      </c>
      <c r="CJ19" s="3">
        <f t="shared" si="71"/>
        <v>73.69573761722972</v>
      </c>
      <c r="CK19" s="3">
        <f t="shared" si="72"/>
        <v>1.0021322351152946</v>
      </c>
      <c r="CL19" s="3">
        <f t="shared" si="73"/>
        <v>73.69573761722972</v>
      </c>
      <c r="CM19" s="3">
        <f t="shared" si="83"/>
        <v>8.123317971741674</v>
      </c>
      <c r="CN19" s="3">
        <f t="shared" si="75"/>
        <v>73.69573761722972</v>
      </c>
      <c r="CO19" s="3">
        <f t="shared" si="76"/>
        <v>2.2805249389300837</v>
      </c>
      <c r="CP19" s="3">
        <f t="shared" si="77"/>
        <v>7.796633945039307</v>
      </c>
      <c r="CQ19" s="3">
        <f t="shared" si="78"/>
        <v>3.4187891620677147</v>
      </c>
      <c r="CR19" s="3">
        <f t="shared" si="84"/>
        <v>1.302771905649883</v>
      </c>
    </row>
    <row r="20" spans="1:96" ht="12.75">
      <c r="A20" s="1" t="s">
        <v>18</v>
      </c>
      <c r="B20" s="1">
        <v>3</v>
      </c>
      <c r="C20">
        <v>0.21952</v>
      </c>
      <c r="D20">
        <v>0.2381</v>
      </c>
      <c r="E20">
        <v>0.4004</v>
      </c>
      <c r="F20">
        <v>0.1692</v>
      </c>
      <c r="G20">
        <v>2.5058</v>
      </c>
      <c r="H20" s="3">
        <f t="shared" si="3"/>
        <v>0.052267712</v>
      </c>
      <c r="I20" s="3">
        <f t="shared" si="4"/>
        <v>0.08789580799999999</v>
      </c>
      <c r="J20" s="3">
        <f t="shared" si="5"/>
        <v>0.037142784</v>
      </c>
      <c r="K20" s="3">
        <f t="shared" si="6"/>
        <v>0.5500732159999999</v>
      </c>
      <c r="L20" s="4">
        <v>18</v>
      </c>
      <c r="M20" s="7">
        <f>M6+C19</f>
        <v>2.8001</v>
      </c>
      <c r="N20" s="11">
        <v>3</v>
      </c>
      <c r="O20" s="3">
        <f aca="true" t="shared" si="86" ref="O20:R21">O6+H19</f>
        <v>1.78712181</v>
      </c>
      <c r="P20" s="3">
        <f t="shared" si="86"/>
        <v>8.083680039999999</v>
      </c>
      <c r="Q20" s="3">
        <f t="shared" si="86"/>
        <v>1.85812692</v>
      </c>
      <c r="R20" s="3">
        <f t="shared" si="86"/>
        <v>10.84876558</v>
      </c>
      <c r="S20">
        <v>0</v>
      </c>
      <c r="T20">
        <v>0</v>
      </c>
      <c r="U20" s="3">
        <f t="shared" si="11"/>
        <v>1.78712181</v>
      </c>
      <c r="V20" s="3">
        <f t="shared" si="12"/>
        <v>8.083680039999999</v>
      </c>
      <c r="W20" s="3">
        <f t="shared" si="13"/>
        <v>8.278869932114652</v>
      </c>
      <c r="X20" s="3">
        <f t="shared" si="14"/>
        <v>77.533694932262</v>
      </c>
      <c r="Y20" s="3">
        <f t="shared" si="15"/>
        <v>0.9902769206084863</v>
      </c>
      <c r="Z20" s="3">
        <f t="shared" si="16"/>
        <v>-77.533694932262</v>
      </c>
      <c r="AA20" s="3">
        <f t="shared" si="17"/>
        <v>4.523295499370577</v>
      </c>
      <c r="AB20" s="3">
        <f t="shared" si="85"/>
        <v>1.3863876888518807</v>
      </c>
      <c r="AC20" s="3">
        <f t="shared" si="18"/>
        <v>3.57424362</v>
      </c>
      <c r="AD20" s="3">
        <f t="shared" si="19"/>
        <v>16.167360079999998</v>
      </c>
      <c r="AE20" s="3">
        <f t="shared" si="20"/>
        <v>16.557739864229305</v>
      </c>
      <c r="AF20" s="3">
        <f t="shared" si="21"/>
        <v>77.533694932262</v>
      </c>
      <c r="AG20" s="3">
        <f t="shared" si="22"/>
        <v>0.49513846030424313</v>
      </c>
      <c r="AH20" s="3">
        <f t="shared" si="23"/>
        <v>-77.533694932262</v>
      </c>
      <c r="AI20" s="3">
        <f t="shared" si="24"/>
        <v>495.13846030424315</v>
      </c>
      <c r="AJ20" s="3">
        <f t="shared" si="25"/>
        <v>9.559615567784586</v>
      </c>
      <c r="AK20" s="3">
        <f t="shared" si="26"/>
        <v>77.533694932262</v>
      </c>
      <c r="AL20" s="3">
        <f t="shared" si="27"/>
        <v>2.063590516156305</v>
      </c>
      <c r="AM20" s="3">
        <f t="shared" si="28"/>
        <v>9.334229694273608</v>
      </c>
      <c r="AN20">
        <f t="shared" si="29"/>
        <v>4.523295499370572</v>
      </c>
      <c r="AO20" s="3">
        <f t="shared" si="80"/>
        <v>0.6981452290289828</v>
      </c>
      <c r="AP20" s="3">
        <f t="shared" si="30"/>
        <v>5.43237054</v>
      </c>
      <c r="AQ20" s="3">
        <f t="shared" si="31"/>
        <v>27.01612566</v>
      </c>
      <c r="AR20" s="2">
        <f t="shared" si="32"/>
        <v>27.5568810891358</v>
      </c>
      <c r="AS20" s="3">
        <f t="shared" si="33"/>
        <v>78.63064568295958</v>
      </c>
      <c r="AT20" s="12">
        <f t="shared" si="34"/>
        <v>0.8925219580518708</v>
      </c>
      <c r="AU20" s="3">
        <f t="shared" si="35"/>
        <v>-78.63064568295958</v>
      </c>
      <c r="AV20" s="3">
        <f t="shared" si="36"/>
        <v>892.5219580518708</v>
      </c>
      <c r="AW20" s="3">
        <f t="shared" si="37"/>
        <v>9.185627029711933</v>
      </c>
      <c r="AX20" s="3">
        <f t="shared" si="38"/>
        <v>78.63064568295958</v>
      </c>
      <c r="AY20" s="3">
        <f t="shared" si="39"/>
        <v>1.810790179999999</v>
      </c>
      <c r="AZ20" s="3">
        <f t="shared" si="40"/>
        <v>9.00537522</v>
      </c>
      <c r="BA20" s="3">
        <f t="shared" si="41"/>
        <v>4.973174318849026</v>
      </c>
      <c r="BB20" s="3">
        <f t="shared" si="81"/>
        <v>1.4280351328829934</v>
      </c>
      <c r="BC20" s="1">
        <v>1</v>
      </c>
      <c r="BD20" s="1">
        <v>120</v>
      </c>
      <c r="BE20" s="3">
        <f>SQRT(O20*O20+P20*P20)</f>
        <v>8.278869932114652</v>
      </c>
      <c r="BF20" s="3">
        <f t="shared" si="43"/>
        <v>77.533694932262</v>
      </c>
      <c r="BG20" s="3">
        <f t="shared" si="44"/>
        <v>8.278869932114652</v>
      </c>
      <c r="BH20" s="3">
        <f t="shared" si="45"/>
        <v>197.533694932262</v>
      </c>
      <c r="BI20" s="3">
        <f t="shared" si="46"/>
        <v>-7.894233175705207</v>
      </c>
      <c r="BJ20" s="3">
        <f t="shared" si="47"/>
        <v>-2.4941471328827727</v>
      </c>
      <c r="BK20" s="3">
        <f t="shared" si="1"/>
        <v>9.752360095705207</v>
      </c>
      <c r="BL20" s="3">
        <f t="shared" si="2"/>
        <v>13.342912712882773</v>
      </c>
      <c r="BM20" s="3">
        <f t="shared" si="48"/>
        <v>16.5270035729382</v>
      </c>
      <c r="BN20" s="3">
        <f t="shared" si="49"/>
        <v>53.83686011928848</v>
      </c>
      <c r="BO20" s="3">
        <f t="shared" si="50"/>
        <v>68.53968735287206</v>
      </c>
      <c r="BP20" s="3">
        <f t="shared" si="51"/>
        <v>155.067389864524</v>
      </c>
      <c r="BQ20" s="3">
        <f t="shared" si="52"/>
        <v>-62.152078625316705</v>
      </c>
      <c r="BR20" s="3">
        <f t="shared" si="53"/>
        <v>28.893041809091372</v>
      </c>
      <c r="BS20" s="3">
        <f t="shared" si="54"/>
        <v>3.57424362</v>
      </c>
      <c r="BT20" s="3">
        <f t="shared" si="55"/>
        <v>16.167360079999998</v>
      </c>
      <c r="BU20" s="3">
        <f t="shared" si="56"/>
        <v>16.557739864229305</v>
      </c>
      <c r="BV20" s="3">
        <f t="shared" si="57"/>
        <v>77.533694932262</v>
      </c>
      <c r="BW20" s="3">
        <f t="shared" si="58"/>
        <v>1.85812692</v>
      </c>
      <c r="BX20" s="3">
        <f t="shared" si="59"/>
        <v>10.84876558</v>
      </c>
      <c r="BY20" s="3">
        <f t="shared" si="60"/>
        <v>11.006741128082437</v>
      </c>
      <c r="BZ20" s="3">
        <f t="shared" si="61"/>
        <v>80.28094588386499</v>
      </c>
      <c r="CA20" s="3">
        <f t="shared" si="62"/>
        <v>182.2467563517028</v>
      </c>
      <c r="CB20" s="3">
        <f t="shared" si="63"/>
        <v>157.814640816127</v>
      </c>
      <c r="CC20" s="3">
        <f t="shared" si="64"/>
        <v>-168.75450126640982</v>
      </c>
      <c r="CD20" s="3">
        <f t="shared" si="65"/>
        <v>68.81713814917192</v>
      </c>
      <c r="CE20" s="3">
        <f t="shared" si="66"/>
        <v>-230.90657989172652</v>
      </c>
      <c r="CF20" s="3">
        <f t="shared" si="67"/>
        <v>97.7101799582633</v>
      </c>
      <c r="CG20" s="3">
        <f t="shared" si="68"/>
        <v>250.72919236652618</v>
      </c>
      <c r="CH20" s="3">
        <f t="shared" si="69"/>
        <v>-22.936085347426925</v>
      </c>
      <c r="CI20" s="3">
        <f t="shared" si="70"/>
        <v>0.06591575323538054</v>
      </c>
      <c r="CJ20" s="3">
        <f t="shared" si="71"/>
        <v>76.77294546671541</v>
      </c>
      <c r="CK20" s="3">
        <f t="shared" si="72"/>
        <v>0.9294121206188656</v>
      </c>
      <c r="CL20" s="3">
        <f t="shared" si="73"/>
        <v>76.77294546671541</v>
      </c>
      <c r="CM20" s="3">
        <f t="shared" si="83"/>
        <v>8.758911805618732</v>
      </c>
      <c r="CN20" s="3">
        <f t="shared" si="75"/>
        <v>76.77294546671541</v>
      </c>
      <c r="CO20" s="3">
        <f t="shared" si="76"/>
        <v>2.0041315110654656</v>
      </c>
      <c r="CP20" s="3">
        <f t="shared" si="77"/>
        <v>8.526546364440977</v>
      </c>
      <c r="CQ20" s="3">
        <f t="shared" si="78"/>
        <v>4.25448445741366</v>
      </c>
      <c r="CR20" s="3">
        <f t="shared" si="84"/>
        <v>1.2082357568045252</v>
      </c>
    </row>
    <row r="21" spans="1:96" ht="12.75">
      <c r="A21" s="1" t="s">
        <v>19</v>
      </c>
      <c r="B21" s="1">
        <v>3</v>
      </c>
      <c r="C21">
        <v>0.29499</v>
      </c>
      <c r="D21">
        <v>0.2381</v>
      </c>
      <c r="E21">
        <v>0.4004</v>
      </c>
      <c r="F21">
        <v>0.1692</v>
      </c>
      <c r="G21">
        <v>2.5058</v>
      </c>
      <c r="H21" s="3">
        <f t="shared" si="3"/>
        <v>0.070237119</v>
      </c>
      <c r="I21" s="3">
        <f t="shared" si="4"/>
        <v>0.11811399599999998</v>
      </c>
      <c r="J21" s="3">
        <f t="shared" si="5"/>
        <v>0.049912307999999996</v>
      </c>
      <c r="K21" s="3">
        <f t="shared" si="6"/>
        <v>0.7391859419999999</v>
      </c>
      <c r="L21" s="4">
        <v>19</v>
      </c>
      <c r="M21" s="7">
        <f>M7+C20</f>
        <v>2.6350900000000004</v>
      </c>
      <c r="N21" s="10">
        <v>3</v>
      </c>
      <c r="O21" s="3">
        <f t="shared" si="86"/>
        <v>1.7478329289999999</v>
      </c>
      <c r="P21" s="3">
        <f t="shared" si="86"/>
        <v>8.017610035999999</v>
      </c>
      <c r="Q21" s="3">
        <f t="shared" si="86"/>
        <v>1.830207228</v>
      </c>
      <c r="R21" s="3">
        <f t="shared" si="86"/>
        <v>10.435283522</v>
      </c>
      <c r="S21">
        <v>0</v>
      </c>
      <c r="T21">
        <v>0</v>
      </c>
      <c r="U21" s="3">
        <f t="shared" si="11"/>
        <v>1.7478329289999999</v>
      </c>
      <c r="V21" s="3">
        <f t="shared" si="12"/>
        <v>8.017610035999999</v>
      </c>
      <c r="W21" s="3">
        <f t="shared" si="13"/>
        <v>8.205911932080713</v>
      </c>
      <c r="X21" s="3">
        <f t="shared" si="14"/>
        <v>77.70196993773465</v>
      </c>
      <c r="Y21" s="3">
        <f t="shared" si="15"/>
        <v>0.9990813806374698</v>
      </c>
      <c r="Z21" s="3">
        <f t="shared" si="16"/>
        <v>-77.70196993773465</v>
      </c>
      <c r="AA21" s="3">
        <f t="shared" si="17"/>
        <v>4.587171864639929</v>
      </c>
      <c r="AB21" s="3">
        <f t="shared" si="85"/>
        <v>1.3987139328924576</v>
      </c>
      <c r="AC21" s="3">
        <f t="shared" si="18"/>
        <v>3.4956658579999997</v>
      </c>
      <c r="AD21" s="3">
        <f t="shared" si="19"/>
        <v>16.035220071999998</v>
      </c>
      <c r="AE21" s="3">
        <f t="shared" si="20"/>
        <v>16.411823864161427</v>
      </c>
      <c r="AF21" s="3">
        <f t="shared" si="21"/>
        <v>77.70196993773465</v>
      </c>
      <c r="AG21" s="3">
        <f t="shared" si="22"/>
        <v>0.4995406903187349</v>
      </c>
      <c r="AH21" s="3">
        <f t="shared" si="23"/>
        <v>-77.70196993773465</v>
      </c>
      <c r="AI21" s="3">
        <f t="shared" si="24"/>
        <v>499.5406903187349</v>
      </c>
      <c r="AJ21" s="3">
        <f t="shared" si="25"/>
        <v>9.475370925866324</v>
      </c>
      <c r="AK21" s="3">
        <f t="shared" si="26"/>
        <v>77.70196993773465</v>
      </c>
      <c r="AL21" s="3">
        <f t="shared" si="27"/>
        <v>2.0182236241132836</v>
      </c>
      <c r="AM21" s="3">
        <f t="shared" si="28"/>
        <v>9.257938625084089</v>
      </c>
      <c r="AN21">
        <f t="shared" si="29"/>
        <v>4.58717186463993</v>
      </c>
      <c r="AO21" s="3">
        <f t="shared" si="80"/>
        <v>0.7043523733494161</v>
      </c>
      <c r="AP21" s="3">
        <f t="shared" si="30"/>
        <v>5.325873086</v>
      </c>
      <c r="AQ21" s="3">
        <f t="shared" si="31"/>
        <v>26.470503594</v>
      </c>
      <c r="AR21" s="2">
        <f t="shared" si="32"/>
        <v>27.000971920435497</v>
      </c>
      <c r="AS21" s="3">
        <f t="shared" si="33"/>
        <v>78.62395614409058</v>
      </c>
      <c r="AT21" s="12">
        <f t="shared" si="34"/>
        <v>0.9108976350908098</v>
      </c>
      <c r="AU21" s="3">
        <f t="shared" si="35"/>
        <v>-78.62395614409058</v>
      </c>
      <c r="AV21" s="3">
        <f t="shared" si="36"/>
        <v>910.8976350908098</v>
      </c>
      <c r="AW21" s="3">
        <f t="shared" si="37"/>
        <v>9.0003239734785</v>
      </c>
      <c r="AX21" s="3">
        <f t="shared" si="38"/>
        <v>78.62395614409058</v>
      </c>
      <c r="AY21" s="3">
        <f t="shared" si="39"/>
        <v>1.7752910286666663</v>
      </c>
      <c r="AZ21" s="3">
        <f t="shared" si="40"/>
        <v>8.823501198</v>
      </c>
      <c r="BA21" s="3">
        <f t="shared" si="41"/>
        <v>4.97017168200692</v>
      </c>
      <c r="BB21" s="3">
        <f t="shared" si="81"/>
        <v>1.4574362161452958</v>
      </c>
      <c r="BC21" s="1">
        <v>1</v>
      </c>
      <c r="BD21" s="1">
        <v>120</v>
      </c>
      <c r="BE21" s="3">
        <f t="shared" si="42"/>
        <v>8.205911932080713</v>
      </c>
      <c r="BF21" s="3">
        <f t="shared" si="43"/>
        <v>77.70196993773465</v>
      </c>
      <c r="BG21" s="3">
        <f t="shared" si="44"/>
        <v>8.205911932080713</v>
      </c>
      <c r="BH21" s="3">
        <f t="shared" si="45"/>
        <v>197.70196993773465</v>
      </c>
      <c r="BI21" s="3">
        <f t="shared" si="46"/>
        <v>-7.817370433313067</v>
      </c>
      <c r="BJ21" s="3">
        <f t="shared" si="47"/>
        <v>-2.4951372999150387</v>
      </c>
      <c r="BK21" s="3">
        <f t="shared" si="1"/>
        <v>9.647577661313067</v>
      </c>
      <c r="BL21" s="3">
        <f t="shared" si="2"/>
        <v>12.930420821915039</v>
      </c>
      <c r="BM21" s="3">
        <f t="shared" si="48"/>
        <v>16.13293331551584</v>
      </c>
      <c r="BN21" s="3">
        <f t="shared" si="49"/>
        <v>53.27283774992947</v>
      </c>
      <c r="BO21" s="3">
        <f t="shared" si="50"/>
        <v>67.33699063706463</v>
      </c>
      <c r="BP21" s="3">
        <f t="shared" si="51"/>
        <v>155.4039398754693</v>
      </c>
      <c r="BQ21" s="3">
        <f t="shared" si="52"/>
        <v>-61.2271507416712</v>
      </c>
      <c r="BR21" s="3">
        <f t="shared" si="53"/>
        <v>28.02688566560334</v>
      </c>
      <c r="BS21" s="3">
        <f t="shared" si="54"/>
        <v>3.4956658579999997</v>
      </c>
      <c r="BT21" s="3">
        <f t="shared" si="55"/>
        <v>16.035220071999998</v>
      </c>
      <c r="BU21" s="3">
        <f t="shared" si="56"/>
        <v>16.411823864161427</v>
      </c>
      <c r="BV21" s="3">
        <f t="shared" si="57"/>
        <v>77.70196993773465</v>
      </c>
      <c r="BW21" s="3">
        <f t="shared" si="58"/>
        <v>1.830207228</v>
      </c>
      <c r="BX21" s="3">
        <f t="shared" si="59"/>
        <v>10.435283522</v>
      </c>
      <c r="BY21" s="3">
        <f t="shared" si="60"/>
        <v>10.594564676377608</v>
      </c>
      <c r="BZ21" s="3">
        <f t="shared" si="61"/>
        <v>80.05227244993159</v>
      </c>
      <c r="CA21" s="3">
        <f t="shared" si="62"/>
        <v>173.8761293861757</v>
      </c>
      <c r="CB21" s="3">
        <f t="shared" si="63"/>
        <v>157.75424238766624</v>
      </c>
      <c r="CC21" s="3">
        <f t="shared" si="64"/>
        <v>-160.93427486900083</v>
      </c>
      <c r="CD21" s="3">
        <f t="shared" si="65"/>
        <v>65.82604000475041</v>
      </c>
      <c r="CE21" s="3">
        <f t="shared" si="66"/>
        <v>-222.16142561067204</v>
      </c>
      <c r="CF21" s="3">
        <f t="shared" si="67"/>
        <v>93.85292567035376</v>
      </c>
      <c r="CG21" s="3">
        <f t="shared" si="68"/>
        <v>241.17228424147564</v>
      </c>
      <c r="CH21" s="3">
        <f t="shared" si="69"/>
        <v>-22.901808848132877</v>
      </c>
      <c r="CI21" s="3">
        <f t="shared" si="70"/>
        <v>0.06689381147695485</v>
      </c>
      <c r="CJ21" s="3">
        <f t="shared" si="71"/>
        <v>76.17464659806235</v>
      </c>
      <c r="CK21" s="3">
        <f t="shared" si="72"/>
        <v>0.9432027418250634</v>
      </c>
      <c r="CL21" s="3">
        <f t="shared" si="73"/>
        <v>76.17464659806235</v>
      </c>
      <c r="CM21" s="3">
        <f t="shared" si="83"/>
        <v>8.63084725540755</v>
      </c>
      <c r="CN21" s="3">
        <f t="shared" si="75"/>
        <v>76.17464659806235</v>
      </c>
      <c r="CO21" s="3">
        <f t="shared" si="76"/>
        <v>2.0624545462372703</v>
      </c>
      <c r="CP21" s="3">
        <f t="shared" si="77"/>
        <v>8.380799818089038</v>
      </c>
      <c r="CQ21" s="3">
        <f t="shared" si="78"/>
        <v>4.063507645964329</v>
      </c>
      <c r="CR21" s="3">
        <f t="shared" si="84"/>
        <v>1.2261635643725823</v>
      </c>
    </row>
    <row r="22" spans="1:96" ht="12.75">
      <c r="A22" s="1" t="s">
        <v>20</v>
      </c>
      <c r="B22" s="1">
        <v>3</v>
      </c>
      <c r="C22">
        <v>0.05973</v>
      </c>
      <c r="D22">
        <v>0.2381</v>
      </c>
      <c r="E22">
        <v>0.4004</v>
      </c>
      <c r="F22">
        <v>0.1692</v>
      </c>
      <c r="G22">
        <v>2.5058</v>
      </c>
      <c r="H22" s="3">
        <f t="shared" si="3"/>
        <v>0.014221713</v>
      </c>
      <c r="I22" s="3">
        <f t="shared" si="4"/>
        <v>0.023915891999999998</v>
      </c>
      <c r="J22" s="3">
        <f t="shared" si="5"/>
        <v>0.010106315999999999</v>
      </c>
      <c r="K22" s="3">
        <f t="shared" si="6"/>
        <v>0.149671434</v>
      </c>
      <c r="L22" s="4">
        <v>20</v>
      </c>
      <c r="M22" s="7">
        <f>M21+C21</f>
        <v>2.9300800000000002</v>
      </c>
      <c r="N22" s="11">
        <v>3</v>
      </c>
      <c r="O22" s="3">
        <f aca="true" t="shared" si="87" ref="O22:R23">O21+H21</f>
        <v>1.8180700479999998</v>
      </c>
      <c r="P22" s="3">
        <f t="shared" si="87"/>
        <v>8.135724031999999</v>
      </c>
      <c r="Q22" s="3">
        <f t="shared" si="87"/>
        <v>1.8801195359999998</v>
      </c>
      <c r="R22" s="3">
        <f t="shared" si="87"/>
        <v>11.174469464000001</v>
      </c>
      <c r="S22">
        <v>0</v>
      </c>
      <c r="T22">
        <v>0</v>
      </c>
      <c r="U22" s="3">
        <f t="shared" si="11"/>
        <v>1.8180700479999998</v>
      </c>
      <c r="V22" s="3">
        <f t="shared" si="12"/>
        <v>8.135724031999999</v>
      </c>
      <c r="W22" s="3">
        <f t="shared" si="13"/>
        <v>8.336389159839952</v>
      </c>
      <c r="X22" s="3">
        <f t="shared" si="14"/>
        <v>77.40321776954359</v>
      </c>
      <c r="Y22" s="3">
        <f t="shared" si="15"/>
        <v>0.9834442305054392</v>
      </c>
      <c r="Z22" s="3">
        <f t="shared" si="16"/>
        <v>-77.40321776954359</v>
      </c>
      <c r="AA22" s="3">
        <f t="shared" si="17"/>
        <v>4.47492330724542</v>
      </c>
      <c r="AB22" s="3">
        <f t="shared" si="85"/>
        <v>1.3768219227076148</v>
      </c>
      <c r="AC22" s="3">
        <f t="shared" si="18"/>
        <v>3.6361400959999997</v>
      </c>
      <c r="AD22" s="3">
        <f t="shared" si="19"/>
        <v>16.271448063999998</v>
      </c>
      <c r="AE22" s="3">
        <f t="shared" si="20"/>
        <v>16.672778319679903</v>
      </c>
      <c r="AF22" s="3">
        <f t="shared" si="21"/>
        <v>77.40321776954359</v>
      </c>
      <c r="AG22" s="3">
        <f t="shared" si="22"/>
        <v>0.4917221152527196</v>
      </c>
      <c r="AH22" s="3">
        <f t="shared" si="23"/>
        <v>-77.40321776954359</v>
      </c>
      <c r="AI22" s="3">
        <f t="shared" si="24"/>
        <v>491.72211525271956</v>
      </c>
      <c r="AJ22" s="3">
        <f t="shared" si="25"/>
        <v>9.626033051006148</v>
      </c>
      <c r="AK22" s="3">
        <f t="shared" si="26"/>
        <v>77.40321776954359</v>
      </c>
      <c r="AL22" s="3">
        <f t="shared" si="27"/>
        <v>2.0993264632367947</v>
      </c>
      <c r="AM22" s="3">
        <f t="shared" si="28"/>
        <v>9.394324919855414</v>
      </c>
      <c r="AN22">
        <f t="shared" si="29"/>
        <v>4.4749233072454135</v>
      </c>
      <c r="AO22" s="3">
        <f t="shared" si="80"/>
        <v>0.6933281825063345</v>
      </c>
      <c r="AP22" s="3">
        <f t="shared" si="30"/>
        <v>5.516259632</v>
      </c>
      <c r="AQ22" s="3">
        <f t="shared" si="31"/>
        <v>27.445917528</v>
      </c>
      <c r="AR22" s="2">
        <f t="shared" si="32"/>
        <v>27.99477646421579</v>
      </c>
      <c r="AS22" s="3">
        <f t="shared" si="33"/>
        <v>78.6357280361522</v>
      </c>
      <c r="AT22" s="12">
        <f t="shared" si="34"/>
        <v>0.8785610950998902</v>
      </c>
      <c r="AU22" s="3">
        <f t="shared" si="35"/>
        <v>-78.6357280361522</v>
      </c>
      <c r="AV22" s="3">
        <f t="shared" si="36"/>
        <v>878.5610950998902</v>
      </c>
      <c r="AW22" s="3">
        <f t="shared" si="37"/>
        <v>9.331592154738596</v>
      </c>
      <c r="AX22" s="3">
        <f t="shared" si="38"/>
        <v>78.6357280361522</v>
      </c>
      <c r="AY22" s="3">
        <f t="shared" si="39"/>
        <v>1.8387532106666664</v>
      </c>
      <c r="AZ22" s="3">
        <f t="shared" si="40"/>
        <v>9.148639175999998</v>
      </c>
      <c r="BA22" s="3">
        <f t="shared" si="41"/>
        <v>4.975457893385827</v>
      </c>
      <c r="BB22" s="3">
        <f t="shared" si="81"/>
        <v>1.4056977521598244</v>
      </c>
      <c r="BC22" s="1">
        <v>1</v>
      </c>
      <c r="BD22" s="1">
        <v>120</v>
      </c>
      <c r="BE22" s="3">
        <f t="shared" si="42"/>
        <v>8.336389159839952</v>
      </c>
      <c r="BF22" s="3">
        <f t="shared" si="43"/>
        <v>77.40321776954359</v>
      </c>
      <c r="BG22" s="3">
        <f t="shared" si="44"/>
        <v>8.336389159839952</v>
      </c>
      <c r="BH22" s="3">
        <f t="shared" si="45"/>
        <v>197.40321776954357</v>
      </c>
      <c r="BI22" s="3">
        <f t="shared" si="46"/>
        <v>-7.954778713891562</v>
      </c>
      <c r="BJ22" s="3">
        <f t="shared" si="47"/>
        <v>-2.4933671685724037</v>
      </c>
      <c r="BK22" s="3">
        <f t="shared" si="1"/>
        <v>9.834898249891562</v>
      </c>
      <c r="BL22" s="3">
        <f t="shared" si="2"/>
        <v>13.667836632572405</v>
      </c>
      <c r="BM22" s="3">
        <f t="shared" si="48"/>
        <v>16.83849701726399</v>
      </c>
      <c r="BN22" s="3">
        <f t="shared" si="49"/>
        <v>54.262526736570194</v>
      </c>
      <c r="BO22" s="3">
        <f t="shared" si="50"/>
        <v>69.49538422429706</v>
      </c>
      <c r="BP22" s="3">
        <f t="shared" si="51"/>
        <v>154.80643553908718</v>
      </c>
      <c r="BQ22" s="3">
        <f t="shared" si="52"/>
        <v>-62.884626825427596</v>
      </c>
      <c r="BR22" s="3">
        <f t="shared" si="53"/>
        <v>29.582632362746025</v>
      </c>
      <c r="BS22" s="3">
        <f t="shared" si="54"/>
        <v>3.6361400959999997</v>
      </c>
      <c r="BT22" s="3">
        <f t="shared" si="55"/>
        <v>16.271448063999998</v>
      </c>
      <c r="BU22" s="3">
        <f t="shared" si="56"/>
        <v>16.672778319679903</v>
      </c>
      <c r="BV22" s="3">
        <f t="shared" si="57"/>
        <v>77.40321776954359</v>
      </c>
      <c r="BW22" s="3">
        <f t="shared" si="58"/>
        <v>1.8801195359999998</v>
      </c>
      <c r="BX22" s="3">
        <f t="shared" si="59"/>
        <v>11.174469464000001</v>
      </c>
      <c r="BY22" s="3">
        <f t="shared" si="60"/>
        <v>11.331531991373335</v>
      </c>
      <c r="BZ22" s="3">
        <f t="shared" si="61"/>
        <v>80.44935901159813</v>
      </c>
      <c r="CA22" s="3">
        <f t="shared" si="62"/>
        <v>188.9281209145286</v>
      </c>
      <c r="CB22" s="3">
        <f t="shared" si="63"/>
        <v>157.85257678114172</v>
      </c>
      <c r="CC22" s="3">
        <f t="shared" si="64"/>
        <v>-174.9884214961074</v>
      </c>
      <c r="CD22" s="3">
        <f t="shared" si="65"/>
        <v>71.22420385371386</v>
      </c>
      <c r="CE22" s="3">
        <f t="shared" si="66"/>
        <v>-237.873048321535</v>
      </c>
      <c r="CF22" s="3">
        <f t="shared" si="67"/>
        <v>100.80683621645989</v>
      </c>
      <c r="CG22" s="3">
        <f t="shared" si="68"/>
        <v>258.35170861782876</v>
      </c>
      <c r="CH22" s="3">
        <f t="shared" si="69"/>
        <v>-22.96646270377749</v>
      </c>
      <c r="CI22" s="3">
        <f t="shared" si="70"/>
        <v>0.06517664275320365</v>
      </c>
      <c r="CJ22" s="3">
        <f t="shared" si="71"/>
        <v>77.22898944034769</v>
      </c>
      <c r="CK22" s="3">
        <f t="shared" si="72"/>
        <v>0.9189906628201714</v>
      </c>
      <c r="CL22" s="3">
        <f t="shared" si="73"/>
        <v>77.22898944034769</v>
      </c>
      <c r="CM22" s="3">
        <f t="shared" si="83"/>
        <v>8.85823885369191</v>
      </c>
      <c r="CN22" s="3">
        <f t="shared" si="75"/>
        <v>77.22898944034769</v>
      </c>
      <c r="CO22" s="3">
        <f t="shared" si="76"/>
        <v>1.9581587123018696</v>
      </c>
      <c r="CP22" s="3">
        <f t="shared" si="77"/>
        <v>8.63909775650752</v>
      </c>
      <c r="CQ22" s="3">
        <f t="shared" si="78"/>
        <v>4.411847569981711</v>
      </c>
      <c r="CR22" s="3">
        <f t="shared" si="84"/>
        <v>1.1946878616662229</v>
      </c>
    </row>
    <row r="23" spans="1:96" ht="12.75">
      <c r="A23" s="1" t="s">
        <v>21</v>
      </c>
      <c r="B23" s="1">
        <v>3</v>
      </c>
      <c r="C23">
        <v>0.22908</v>
      </c>
      <c r="D23">
        <v>0.2381</v>
      </c>
      <c r="E23">
        <v>0.4004</v>
      </c>
      <c r="F23">
        <v>0.1692</v>
      </c>
      <c r="G23">
        <v>2.5058</v>
      </c>
      <c r="H23" s="3">
        <f t="shared" si="3"/>
        <v>0.054543948</v>
      </c>
      <c r="I23" s="3">
        <f t="shared" si="4"/>
        <v>0.091723632</v>
      </c>
      <c r="J23" s="3">
        <f t="shared" si="5"/>
        <v>0.038760336</v>
      </c>
      <c r="K23" s="3">
        <f t="shared" si="6"/>
        <v>0.574028664</v>
      </c>
      <c r="L23" s="4">
        <v>21</v>
      </c>
      <c r="M23" s="7">
        <f>M22+C22</f>
        <v>2.9898100000000003</v>
      </c>
      <c r="N23" s="10">
        <v>3</v>
      </c>
      <c r="O23" s="3">
        <f t="shared" si="87"/>
        <v>1.8322917609999998</v>
      </c>
      <c r="P23" s="3">
        <f t="shared" si="87"/>
        <v>8.159639923999999</v>
      </c>
      <c r="Q23" s="3">
        <f t="shared" si="87"/>
        <v>1.8902258519999997</v>
      </c>
      <c r="R23" s="3">
        <f t="shared" si="87"/>
        <v>11.324140898000001</v>
      </c>
      <c r="S23">
        <v>0</v>
      </c>
      <c r="T23">
        <v>0</v>
      </c>
      <c r="U23" s="3">
        <f t="shared" si="11"/>
        <v>1.8322917609999998</v>
      </c>
      <c r="V23" s="3">
        <f t="shared" si="12"/>
        <v>8.159639923999999</v>
      </c>
      <c r="W23" s="3">
        <f t="shared" si="13"/>
        <v>8.362835451374323</v>
      </c>
      <c r="X23" s="3">
        <f t="shared" si="14"/>
        <v>77.34386134990419</v>
      </c>
      <c r="Y23" s="3">
        <f t="shared" si="15"/>
        <v>0.9803342263711993</v>
      </c>
      <c r="Z23" s="3">
        <f t="shared" si="16"/>
        <v>-77.34386134990419</v>
      </c>
      <c r="AA23" s="3">
        <f t="shared" si="17"/>
        <v>4.4532427082173625</v>
      </c>
      <c r="AB23" s="3">
        <f t="shared" si="85"/>
        <v>1.372467916919679</v>
      </c>
      <c r="AC23" s="3">
        <f t="shared" si="18"/>
        <v>3.6645835219999996</v>
      </c>
      <c r="AD23" s="3">
        <f t="shared" si="19"/>
        <v>16.319279847999997</v>
      </c>
      <c r="AE23" s="3">
        <f t="shared" si="20"/>
        <v>16.725670902748647</v>
      </c>
      <c r="AF23" s="3">
        <f t="shared" si="21"/>
        <v>77.34386134990419</v>
      </c>
      <c r="AG23" s="3">
        <f t="shared" si="22"/>
        <v>0.49016711318559963</v>
      </c>
      <c r="AH23" s="3">
        <f t="shared" si="23"/>
        <v>-77.34386134990419</v>
      </c>
      <c r="AI23" s="3">
        <f t="shared" si="24"/>
        <v>490.16711318559965</v>
      </c>
      <c r="AJ23" s="3">
        <f t="shared" si="25"/>
        <v>9.656570598079023</v>
      </c>
      <c r="AK23" s="3">
        <f t="shared" si="26"/>
        <v>77.34386134990419</v>
      </c>
      <c r="AL23" s="3">
        <f t="shared" si="27"/>
        <v>2.115748282894566</v>
      </c>
      <c r="AM23" s="3">
        <f t="shared" si="28"/>
        <v>9.421940613223635</v>
      </c>
      <c r="AN23">
        <f t="shared" si="29"/>
        <v>4.453242708217364</v>
      </c>
      <c r="AO23" s="3">
        <f t="shared" si="80"/>
        <v>0.6911356295916955</v>
      </c>
      <c r="AP23" s="3">
        <f t="shared" si="30"/>
        <v>5.5548093739999995</v>
      </c>
      <c r="AQ23" s="3">
        <f t="shared" si="31"/>
        <v>27.643420745999997</v>
      </c>
      <c r="AR23" s="2">
        <f t="shared" si="32"/>
        <v>28.196003577135915</v>
      </c>
      <c r="AS23" s="3">
        <f t="shared" si="33"/>
        <v>78.63801060207611</v>
      </c>
      <c r="AT23" s="12">
        <f t="shared" si="34"/>
        <v>0.872291046502143</v>
      </c>
      <c r="AU23" s="3">
        <f t="shared" si="35"/>
        <v>-78.63801060207611</v>
      </c>
      <c r="AV23" s="3">
        <f t="shared" si="36"/>
        <v>872.291046502143</v>
      </c>
      <c r="AW23" s="3">
        <f t="shared" si="37"/>
        <v>9.398667859045306</v>
      </c>
      <c r="AX23" s="3">
        <f t="shared" si="38"/>
        <v>78.63801060207611</v>
      </c>
      <c r="AY23" s="3">
        <f t="shared" si="39"/>
        <v>1.8516031246666667</v>
      </c>
      <c r="AZ23" s="3">
        <f t="shared" si="40"/>
        <v>9.214473582</v>
      </c>
      <c r="BA23" s="3">
        <f t="shared" si="41"/>
        <v>4.976484139201713</v>
      </c>
      <c r="BB23" s="3">
        <f t="shared" si="81"/>
        <v>1.3956656744034288</v>
      </c>
      <c r="BC23" s="1">
        <v>1</v>
      </c>
      <c r="BD23" s="1">
        <v>120</v>
      </c>
      <c r="BE23" s="3">
        <f t="shared" si="42"/>
        <v>8.362835451374323</v>
      </c>
      <c r="BF23" s="3">
        <f t="shared" si="43"/>
        <v>77.34386134990419</v>
      </c>
      <c r="BG23" s="3">
        <f t="shared" si="44"/>
        <v>8.362835451374323</v>
      </c>
      <c r="BH23" s="3">
        <f t="shared" si="45"/>
        <v>197.3438613499042</v>
      </c>
      <c r="BI23" s="3">
        <f t="shared" si="46"/>
        <v>-7.982601340417726</v>
      </c>
      <c r="BJ23" s="3">
        <f t="shared" si="47"/>
        <v>-2.4930087498290727</v>
      </c>
      <c r="BK23" s="3">
        <f t="shared" si="1"/>
        <v>9.872827192417725</v>
      </c>
      <c r="BL23" s="3">
        <f t="shared" si="2"/>
        <v>13.817149647829075</v>
      </c>
      <c r="BM23" s="3">
        <f t="shared" si="48"/>
        <v>16.981941619315677</v>
      </c>
      <c r="BN23" s="3">
        <f t="shared" si="49"/>
        <v>54.45289263624784</v>
      </c>
      <c r="BO23" s="3">
        <f t="shared" si="50"/>
        <v>69.93701678676318</v>
      </c>
      <c r="BP23" s="3">
        <f t="shared" si="51"/>
        <v>154.68772269980838</v>
      </c>
      <c r="BQ23" s="3">
        <f t="shared" si="52"/>
        <v>-63.222430591906225</v>
      </c>
      <c r="BR23" s="3">
        <f t="shared" si="53"/>
        <v>29.901682010943716</v>
      </c>
      <c r="BS23" s="3">
        <f t="shared" si="54"/>
        <v>3.6645835219999996</v>
      </c>
      <c r="BT23" s="3">
        <f t="shared" si="55"/>
        <v>16.319279847999997</v>
      </c>
      <c r="BU23" s="3">
        <f t="shared" si="56"/>
        <v>16.725670902748647</v>
      </c>
      <c r="BV23" s="3">
        <f t="shared" si="57"/>
        <v>77.34386134990419</v>
      </c>
      <c r="BW23" s="3">
        <f t="shared" si="58"/>
        <v>1.8902258519999997</v>
      </c>
      <c r="BX23" s="3">
        <f t="shared" si="59"/>
        <v>11.324140898000001</v>
      </c>
      <c r="BY23" s="3">
        <f t="shared" si="60"/>
        <v>11.480815339048242</v>
      </c>
      <c r="BZ23" s="3">
        <f t="shared" si="61"/>
        <v>80.52355449013842</v>
      </c>
      <c r="CA23" s="3">
        <f t="shared" si="62"/>
        <v>192.0243390561495</v>
      </c>
      <c r="CB23" s="3">
        <f t="shared" si="63"/>
        <v>157.8674158400426</v>
      </c>
      <c r="CC23" s="3">
        <f t="shared" si="64"/>
        <v>-177.87493384254637</v>
      </c>
      <c r="CD23" s="3">
        <f t="shared" si="65"/>
        <v>72.34538479032935</v>
      </c>
      <c r="CE23" s="3">
        <f t="shared" si="66"/>
        <v>-241.0973644344526</v>
      </c>
      <c r="CF23" s="3">
        <f t="shared" si="67"/>
        <v>102.24706680127306</v>
      </c>
      <c r="CG23" s="3">
        <f t="shared" si="68"/>
        <v>261.88241981221887</v>
      </c>
      <c r="CH23" s="3">
        <f t="shared" si="69"/>
        <v>-22.98133243369479</v>
      </c>
      <c r="CI23" s="3">
        <f t="shared" si="70"/>
        <v>0.06484567246435431</v>
      </c>
      <c r="CJ23" s="3">
        <f t="shared" si="71"/>
        <v>77.43422506994263</v>
      </c>
      <c r="CK23" s="3">
        <f t="shared" si="72"/>
        <v>0.9143239817473958</v>
      </c>
      <c r="CL23" s="3">
        <f t="shared" si="73"/>
        <v>77.43422506994263</v>
      </c>
      <c r="CM23" s="3">
        <f t="shared" si="83"/>
        <v>8.903451028393537</v>
      </c>
      <c r="CN23" s="3">
        <f t="shared" si="75"/>
        <v>77.43422506994263</v>
      </c>
      <c r="CO23" s="3">
        <f t="shared" si="76"/>
        <v>1.9370370159369101</v>
      </c>
      <c r="CP23" s="3">
        <f t="shared" si="77"/>
        <v>8.690185718032277</v>
      </c>
      <c r="CQ23" s="3">
        <f t="shared" si="78"/>
        <v>4.486329195846054</v>
      </c>
      <c r="CR23" s="3">
        <f t="shared" si="84"/>
        <v>1.1886211762716146</v>
      </c>
    </row>
    <row r="24" spans="1:96" ht="12.75">
      <c r="A24" s="1" t="s">
        <v>22</v>
      </c>
      <c r="B24" s="1">
        <v>3</v>
      </c>
      <c r="C24">
        <v>0.2636</v>
      </c>
      <c r="D24">
        <v>0.2381</v>
      </c>
      <c r="E24">
        <v>0.4004</v>
      </c>
      <c r="F24">
        <v>0.1692</v>
      </c>
      <c r="G24">
        <v>2.5058</v>
      </c>
      <c r="H24" s="3">
        <f t="shared" si="3"/>
        <v>0.06276316</v>
      </c>
      <c r="I24" s="3">
        <f t="shared" si="4"/>
        <v>0.10554543999999999</v>
      </c>
      <c r="J24" s="3">
        <f t="shared" si="5"/>
        <v>0.044601119999999994</v>
      </c>
      <c r="K24" s="3">
        <f t="shared" si="6"/>
        <v>0.66052888</v>
      </c>
      <c r="L24" s="4">
        <v>22</v>
      </c>
      <c r="M24" s="7">
        <f>M9+C27</f>
        <v>3.4807</v>
      </c>
      <c r="N24" s="11">
        <v>3</v>
      </c>
      <c r="O24" s="3">
        <f>O9+H27</f>
        <v>1.94917267</v>
      </c>
      <c r="P24" s="3">
        <f>P9+I27</f>
        <v>8.356192279999998</v>
      </c>
      <c r="Q24" s="3">
        <f>Q9+J27</f>
        <v>1.9732844399999998</v>
      </c>
      <c r="R24" s="3">
        <f>R9+K27</f>
        <v>12.55421306</v>
      </c>
      <c r="S24">
        <v>0</v>
      </c>
      <c r="T24">
        <v>0</v>
      </c>
      <c r="U24" s="3">
        <f t="shared" si="11"/>
        <v>1.94917267</v>
      </c>
      <c r="V24" s="3">
        <f t="shared" si="12"/>
        <v>8.356192279999998</v>
      </c>
      <c r="W24" s="3">
        <f t="shared" si="13"/>
        <v>8.580514175607806</v>
      </c>
      <c r="X24" s="3">
        <f t="shared" si="14"/>
        <v>76.86991529886149</v>
      </c>
      <c r="Y24" s="3">
        <f t="shared" si="15"/>
        <v>0.9554641662149517</v>
      </c>
      <c r="Z24" s="3">
        <f t="shared" si="16"/>
        <v>-76.86991529886149</v>
      </c>
      <c r="AA24" s="3">
        <f t="shared" si="17"/>
        <v>4.287045682822958</v>
      </c>
      <c r="AB24" s="3">
        <f t="shared" si="85"/>
        <v>1.3376498327009323</v>
      </c>
      <c r="AC24" s="3">
        <f t="shared" si="18"/>
        <v>3.89834534</v>
      </c>
      <c r="AD24" s="3">
        <f t="shared" si="19"/>
        <v>16.712384559999997</v>
      </c>
      <c r="AE24" s="3">
        <f t="shared" si="20"/>
        <v>17.161028351215613</v>
      </c>
      <c r="AF24" s="3">
        <f t="shared" si="21"/>
        <v>76.86991529886149</v>
      </c>
      <c r="AG24" s="3">
        <f t="shared" si="22"/>
        <v>0.47773208310747584</v>
      </c>
      <c r="AH24" s="3">
        <f t="shared" si="23"/>
        <v>-76.86991529886149</v>
      </c>
      <c r="AI24" s="3">
        <f t="shared" si="24"/>
        <v>477.73208310747583</v>
      </c>
      <c r="AJ24" s="3">
        <f t="shared" si="25"/>
        <v>9.907924338145135</v>
      </c>
      <c r="AK24" s="3">
        <f t="shared" si="26"/>
        <v>76.86991529886149</v>
      </c>
      <c r="AL24" s="3">
        <f t="shared" si="27"/>
        <v>2.250710731443123</v>
      </c>
      <c r="AM24" s="3">
        <f t="shared" si="28"/>
        <v>9.648899724516545</v>
      </c>
      <c r="AN24">
        <f t="shared" si="29"/>
        <v>4.287045682822959</v>
      </c>
      <c r="AO24" s="3">
        <f t="shared" si="80"/>
        <v>0.6736022371815409</v>
      </c>
      <c r="AP24" s="3">
        <f t="shared" si="30"/>
        <v>5.87162978</v>
      </c>
      <c r="AQ24" s="3">
        <f t="shared" si="31"/>
        <v>29.26659762</v>
      </c>
      <c r="AR24" s="2">
        <f t="shared" si="32"/>
        <v>29.84978680869216</v>
      </c>
      <c r="AS24" s="3">
        <f t="shared" si="33"/>
        <v>78.65560404258835</v>
      </c>
      <c r="AT24" s="12">
        <f t="shared" si="34"/>
        <v>0.8239630529058264</v>
      </c>
      <c r="AU24" s="3">
        <f t="shared" si="35"/>
        <v>-78.65560404258835</v>
      </c>
      <c r="AV24" s="3">
        <f t="shared" si="36"/>
        <v>823.9630529058264</v>
      </c>
      <c r="AW24" s="3">
        <f t="shared" si="37"/>
        <v>9.94992893623072</v>
      </c>
      <c r="AX24" s="3">
        <f t="shared" si="38"/>
        <v>78.65560404258835</v>
      </c>
      <c r="AY24" s="3">
        <f t="shared" si="39"/>
        <v>1.9572099266666674</v>
      </c>
      <c r="AZ24" s="3">
        <f t="shared" si="40"/>
        <v>9.755532539999999</v>
      </c>
      <c r="BA24" s="3">
        <f t="shared" si="41"/>
        <v>4.984407858902846</v>
      </c>
      <c r="BB24" s="3">
        <f t="shared" si="81"/>
        <v>1.3183408846493223</v>
      </c>
      <c r="BC24" s="1">
        <v>1</v>
      </c>
      <c r="BD24" s="1">
        <v>120</v>
      </c>
      <c r="BE24" s="3">
        <f t="shared" si="42"/>
        <v>8.580514175607806</v>
      </c>
      <c r="BF24" s="3">
        <f t="shared" si="43"/>
        <v>76.86991529886149</v>
      </c>
      <c r="BG24" s="3">
        <f t="shared" si="44"/>
        <v>8.580514175607806</v>
      </c>
      <c r="BH24" s="3">
        <f t="shared" si="45"/>
        <v>196.86991529886149</v>
      </c>
      <c r="BI24" s="3">
        <f t="shared" si="46"/>
        <v>-8.211261128387408</v>
      </c>
      <c r="BJ24" s="3">
        <f t="shared" si="47"/>
        <v>-2.4900630914176576</v>
      </c>
      <c r="BK24" s="3">
        <f t="shared" si="1"/>
        <v>10.184545568387408</v>
      </c>
      <c r="BL24" s="3">
        <f t="shared" si="2"/>
        <v>15.044276151417659</v>
      </c>
      <c r="BM24" s="3">
        <f t="shared" si="48"/>
        <v>18.167421758595072</v>
      </c>
      <c r="BN24" s="3">
        <f t="shared" si="49"/>
        <v>55.90312110504177</v>
      </c>
      <c r="BO24" s="3">
        <f t="shared" si="50"/>
        <v>73.62522351780652</v>
      </c>
      <c r="BP24" s="3">
        <f t="shared" si="51"/>
        <v>153.73983059772297</v>
      </c>
      <c r="BQ24" s="3">
        <f t="shared" si="52"/>
        <v>-66.02667532285666</v>
      </c>
      <c r="BR24" s="3">
        <f t="shared" si="53"/>
        <v>32.57532323488197</v>
      </c>
      <c r="BS24" s="3">
        <f t="shared" si="54"/>
        <v>3.89834534</v>
      </c>
      <c r="BT24" s="3">
        <f t="shared" si="55"/>
        <v>16.712384559999997</v>
      </c>
      <c r="BU24" s="3">
        <f t="shared" si="56"/>
        <v>17.161028351215613</v>
      </c>
      <c r="BV24" s="3">
        <f t="shared" si="57"/>
        <v>76.86991529886149</v>
      </c>
      <c r="BW24" s="3">
        <f t="shared" si="58"/>
        <v>1.9732844399999998</v>
      </c>
      <c r="BX24" s="3">
        <f t="shared" si="59"/>
        <v>12.55421306</v>
      </c>
      <c r="BY24" s="3">
        <f t="shared" si="60"/>
        <v>12.708348320573396</v>
      </c>
      <c r="BZ24" s="3">
        <f t="shared" si="61"/>
        <v>81.06727413808879</v>
      </c>
      <c r="CA24" s="3">
        <f t="shared" si="62"/>
        <v>218.08832582648338</v>
      </c>
      <c r="CB24" s="3">
        <f t="shared" si="63"/>
        <v>157.9371894369503</v>
      </c>
      <c r="CC24" s="3">
        <f t="shared" si="64"/>
        <v>-202.11829230572584</v>
      </c>
      <c r="CD24" s="3">
        <f t="shared" si="65"/>
        <v>81.91894638736237</v>
      </c>
      <c r="CE24" s="3">
        <f>BQ24+CC24</f>
        <v>-268.1449676285825</v>
      </c>
      <c r="CF24" s="3">
        <f t="shared" si="67"/>
        <v>114.49426962224433</v>
      </c>
      <c r="CG24" s="3">
        <f t="shared" si="68"/>
        <v>291.56587838919825</v>
      </c>
      <c r="CH24" s="3">
        <f t="shared" si="69"/>
        <v>-23.121825858182746</v>
      </c>
      <c r="CI24" s="3">
        <f t="shared" si="70"/>
        <v>0.062309834946955606</v>
      </c>
      <c r="CJ24" s="3">
        <f t="shared" si="71"/>
        <v>79.02494696322452</v>
      </c>
      <c r="CK24" s="3">
        <f t="shared" si="72"/>
        <v>0.8785686727520741</v>
      </c>
      <c r="CL24" s="3">
        <f t="shared" si="73"/>
        <v>79.02494696322452</v>
      </c>
      <c r="CM24" s="3">
        <f t="shared" si="83"/>
        <v>9.265796798870106</v>
      </c>
      <c r="CN24" s="3">
        <f t="shared" si="75"/>
        <v>79.02494696322452</v>
      </c>
      <c r="CO24" s="3">
        <f t="shared" si="76"/>
        <v>1.764036944678958</v>
      </c>
      <c r="CP24" s="3">
        <f t="shared" si="77"/>
        <v>9.096326949695642</v>
      </c>
      <c r="CQ24" s="3">
        <f t="shared" si="78"/>
        <v>5.156539933663979</v>
      </c>
      <c r="CR24" s="3">
        <f>1.48*CK24</f>
        <v>1.3002816356730695</v>
      </c>
    </row>
    <row r="25" spans="1:96" ht="12.75">
      <c r="A25" s="1" t="s">
        <v>23</v>
      </c>
      <c r="B25" s="1">
        <v>3</v>
      </c>
      <c r="C25">
        <v>0.28993</v>
      </c>
      <c r="D25">
        <v>0.2381</v>
      </c>
      <c r="E25">
        <v>0.4004</v>
      </c>
      <c r="F25">
        <v>0.1692</v>
      </c>
      <c r="G25">
        <v>2.5058</v>
      </c>
      <c r="H25" s="3">
        <f t="shared" si="3"/>
        <v>0.069032333</v>
      </c>
      <c r="I25" s="3">
        <f t="shared" si="4"/>
        <v>0.116087972</v>
      </c>
      <c r="J25" s="3">
        <f t="shared" si="5"/>
        <v>0.049056156000000004</v>
      </c>
      <c r="K25" s="3">
        <f t="shared" si="6"/>
        <v>0.726506594</v>
      </c>
      <c r="L25" s="4">
        <v>23</v>
      </c>
      <c r="M25" s="7">
        <f>M24+C28</f>
        <v>3.8053</v>
      </c>
      <c r="N25" s="10">
        <v>3</v>
      </c>
      <c r="O25" s="3">
        <f aca="true" t="shared" si="88" ref="O25:R26">O24+H28</f>
        <v>2.02645993</v>
      </c>
      <c r="P25" s="3">
        <f t="shared" si="88"/>
        <v>8.486162119999998</v>
      </c>
      <c r="Q25" s="3">
        <f t="shared" si="88"/>
        <v>2.0282067599999998</v>
      </c>
      <c r="R25" s="3">
        <f t="shared" si="88"/>
        <v>13.36759574</v>
      </c>
      <c r="S25">
        <v>0</v>
      </c>
      <c r="T25">
        <v>0</v>
      </c>
      <c r="U25" s="3">
        <f t="shared" si="11"/>
        <v>2.02645993</v>
      </c>
      <c r="V25" s="3">
        <f t="shared" si="12"/>
        <v>8.486162119999998</v>
      </c>
      <c r="W25" s="3">
        <f t="shared" si="13"/>
        <v>8.724762883587063</v>
      </c>
      <c r="X25" s="3">
        <f t="shared" si="14"/>
        <v>76.56952203122573</v>
      </c>
      <c r="Y25" s="3">
        <f t="shared" si="15"/>
        <v>0.9396672358758752</v>
      </c>
      <c r="Z25" s="3">
        <f t="shared" si="16"/>
        <v>-76.56952203122573</v>
      </c>
      <c r="AA25" s="3">
        <f t="shared" si="17"/>
        <v>4.187678223669588</v>
      </c>
      <c r="AB25" s="3">
        <f t="shared" si="85"/>
        <v>1.3155341302262251</v>
      </c>
      <c r="AC25" s="3">
        <f t="shared" si="18"/>
        <v>4.05291986</v>
      </c>
      <c r="AD25" s="3">
        <f t="shared" si="19"/>
        <v>16.972324239999995</v>
      </c>
      <c r="AE25" s="3">
        <f t="shared" si="20"/>
        <v>17.449525767174126</v>
      </c>
      <c r="AF25" s="3">
        <f t="shared" si="21"/>
        <v>76.56952203122573</v>
      </c>
      <c r="AG25" s="3">
        <f t="shared" si="22"/>
        <v>0.4698336179379376</v>
      </c>
      <c r="AH25" s="3">
        <f t="shared" si="23"/>
        <v>-76.56952203122573</v>
      </c>
      <c r="AI25" s="3">
        <f t="shared" si="24"/>
        <v>469.8336179379376</v>
      </c>
      <c r="AJ25" s="3">
        <f t="shared" si="25"/>
        <v>10.074488398909294</v>
      </c>
      <c r="AK25" s="3">
        <f t="shared" si="26"/>
        <v>76.56952203122573</v>
      </c>
      <c r="AL25" s="3">
        <f t="shared" si="27"/>
        <v>2.3399543721749794</v>
      </c>
      <c r="AM25" s="3">
        <f t="shared" si="28"/>
        <v>9.798975968737608</v>
      </c>
      <c r="AN25">
        <f t="shared" si="29"/>
        <v>4.1876782236695895</v>
      </c>
      <c r="AO25" s="3">
        <f t="shared" si="80"/>
        <v>0.662465401292492</v>
      </c>
      <c r="AP25" s="3">
        <f t="shared" si="30"/>
        <v>6.08112662</v>
      </c>
      <c r="AQ25" s="3">
        <f t="shared" si="31"/>
        <v>30.339919979999998</v>
      </c>
      <c r="AR25" s="2">
        <f t="shared" si="32"/>
        <v>30.94334896809451</v>
      </c>
      <c r="AS25" s="3">
        <f t="shared" si="33"/>
        <v>78.66620476213033</v>
      </c>
      <c r="AT25" s="12">
        <f t="shared" si="34"/>
        <v>0.7948435540328207</v>
      </c>
      <c r="AU25" s="3">
        <f t="shared" si="35"/>
        <v>-78.66620476213033</v>
      </c>
      <c r="AV25" s="3">
        <f t="shared" si="36"/>
        <v>794.8435540328207</v>
      </c>
      <c r="AW25" s="3">
        <f t="shared" si="37"/>
        <v>10.314449656031504</v>
      </c>
      <c r="AX25" s="3">
        <f t="shared" si="38"/>
        <v>78.66620476213033</v>
      </c>
      <c r="AY25" s="3">
        <f t="shared" si="39"/>
        <v>2.0270422066666676</v>
      </c>
      <c r="AZ25" s="3">
        <f t="shared" si="40"/>
        <v>10.11330666</v>
      </c>
      <c r="BA25" s="3">
        <f t="shared" si="41"/>
        <v>4.989193923411512</v>
      </c>
      <c r="BB25" s="3">
        <f t="shared" si="81"/>
        <v>1.2717496864525133</v>
      </c>
      <c r="BC25" s="1">
        <v>1</v>
      </c>
      <c r="BD25" s="1">
        <v>120</v>
      </c>
      <c r="BE25" s="3">
        <f t="shared" si="42"/>
        <v>8.724762883587063</v>
      </c>
      <c r="BF25" s="3">
        <f t="shared" si="43"/>
        <v>76.56952203122573</v>
      </c>
      <c r="BG25" s="3">
        <f t="shared" si="44"/>
        <v>8.724762883587063</v>
      </c>
      <c r="BH25" s="3">
        <f t="shared" si="45"/>
        <v>196.56952203122574</v>
      </c>
      <c r="BI25" s="3">
        <f t="shared" si="46"/>
        <v>-8.362461941553203</v>
      </c>
      <c r="BJ25" s="3">
        <f t="shared" si="47"/>
        <v>-2.4881152808687657</v>
      </c>
      <c r="BK25" s="3">
        <f t="shared" si="1"/>
        <v>10.390668701553203</v>
      </c>
      <c r="BL25" s="3">
        <f t="shared" si="2"/>
        <v>15.855711020868766</v>
      </c>
      <c r="BM25" s="3">
        <f t="shared" si="48"/>
        <v>18.957045340525422</v>
      </c>
      <c r="BN25" s="3">
        <f t="shared" si="49"/>
        <v>56.76210960007857</v>
      </c>
      <c r="BO25" s="3">
        <f t="shared" si="50"/>
        <v>76.12148737481844</v>
      </c>
      <c r="BP25" s="3">
        <f t="shared" si="51"/>
        <v>153.13904406245146</v>
      </c>
      <c r="BQ25" s="3">
        <f t="shared" si="52"/>
        <v>-67.90840767902723</v>
      </c>
      <c r="BR25" s="3">
        <f t="shared" si="53"/>
        <v>34.393734991327676</v>
      </c>
      <c r="BS25" s="3">
        <f t="shared" si="54"/>
        <v>4.05291986</v>
      </c>
      <c r="BT25" s="3">
        <f t="shared" si="55"/>
        <v>16.972324239999995</v>
      </c>
      <c r="BU25" s="3">
        <f t="shared" si="56"/>
        <v>17.449525767174126</v>
      </c>
      <c r="BV25" s="3">
        <f t="shared" si="57"/>
        <v>76.56952203122573</v>
      </c>
      <c r="BW25" s="3">
        <f t="shared" si="58"/>
        <v>2.0282067599999998</v>
      </c>
      <c r="BX25" s="3">
        <f t="shared" si="59"/>
        <v>13.36759574</v>
      </c>
      <c r="BY25" s="3">
        <f t="shared" si="60"/>
        <v>13.52058573174165</v>
      </c>
      <c r="BZ25" s="3">
        <f t="shared" si="61"/>
        <v>81.37256381510291</v>
      </c>
      <c r="CA25" s="3">
        <f t="shared" si="62"/>
        <v>235.92780911331275</v>
      </c>
      <c r="CB25" s="3">
        <f t="shared" si="63"/>
        <v>157.94208584632864</v>
      </c>
      <c r="CC25" s="3">
        <f t="shared" si="64"/>
        <v>-218.6590097507324</v>
      </c>
      <c r="CD25" s="3">
        <f t="shared" si="65"/>
        <v>88.60117701157728</v>
      </c>
      <c r="CE25" s="3">
        <f t="shared" si="66"/>
        <v>-286.56741742975964</v>
      </c>
      <c r="CF25" s="3">
        <f t="shared" si="67"/>
        <v>122.99491200290495</v>
      </c>
      <c r="CG25" s="3">
        <f t="shared" si="68"/>
        <v>311.84713099684666</v>
      </c>
      <c r="CH25" s="3">
        <f t="shared" si="69"/>
        <v>-23.229039412295315</v>
      </c>
      <c r="CI25" s="3">
        <f t="shared" si="70"/>
        <v>0.06078954544147181</v>
      </c>
      <c r="CJ25" s="3">
        <f t="shared" si="71"/>
        <v>79.99114901237388</v>
      </c>
      <c r="CK25" s="3">
        <f t="shared" si="72"/>
        <v>0.8571325907247526</v>
      </c>
      <c r="CL25" s="3">
        <f t="shared" si="73"/>
        <v>79.99114901237388</v>
      </c>
      <c r="CM25" s="3">
        <f t="shared" si="83"/>
        <v>9.497525684667256</v>
      </c>
      <c r="CN25" s="3">
        <f t="shared" si="75"/>
        <v>79.99114901237388</v>
      </c>
      <c r="CO25" s="3">
        <f t="shared" si="76"/>
        <v>1.65067288533214</v>
      </c>
      <c r="CP25" s="3">
        <f t="shared" si="77"/>
        <v>9.35298204620021</v>
      </c>
      <c r="CQ25" s="3">
        <f t="shared" si="78"/>
        <v>5.666163253368187</v>
      </c>
      <c r="CR25" s="3">
        <f aca="true" t="shared" si="89" ref="CR25:CR37">1.48*CK25</f>
        <v>1.2685562342726338</v>
      </c>
    </row>
    <row r="26" spans="1:96" ht="12.75">
      <c r="A26" s="1" t="s">
        <v>24</v>
      </c>
      <c r="B26" s="1">
        <v>3</v>
      </c>
      <c r="C26">
        <v>0.28625</v>
      </c>
      <c r="D26">
        <v>0.2381</v>
      </c>
      <c r="E26">
        <v>0.4004</v>
      </c>
      <c r="F26">
        <v>0.1692</v>
      </c>
      <c r="G26">
        <v>2.5058</v>
      </c>
      <c r="H26" s="3">
        <f t="shared" si="3"/>
        <v>0.068156125</v>
      </c>
      <c r="I26" s="3">
        <f t="shared" si="4"/>
        <v>0.1146145</v>
      </c>
      <c r="J26" s="3">
        <f t="shared" si="5"/>
        <v>0.0484335</v>
      </c>
      <c r="K26" s="3">
        <f t="shared" si="6"/>
        <v>0.71728525</v>
      </c>
      <c r="L26" s="4">
        <v>24</v>
      </c>
      <c r="M26" s="7">
        <f>M25+C29</f>
        <v>3.84214</v>
      </c>
      <c r="N26" s="11">
        <v>3</v>
      </c>
      <c r="O26" s="3">
        <f t="shared" si="88"/>
        <v>2.0352315340000002</v>
      </c>
      <c r="P26" s="3">
        <f t="shared" si="88"/>
        <v>8.500912855999998</v>
      </c>
      <c r="Q26" s="3">
        <f t="shared" si="88"/>
        <v>2.0344400879999998</v>
      </c>
      <c r="R26" s="3">
        <f t="shared" si="88"/>
        <v>13.459909412</v>
      </c>
      <c r="S26">
        <v>0</v>
      </c>
      <c r="T26">
        <v>0</v>
      </c>
      <c r="U26" s="3">
        <f t="shared" si="11"/>
        <v>2.0352315340000002</v>
      </c>
      <c r="V26" s="3">
        <f t="shared" si="12"/>
        <v>8.500912855999998</v>
      </c>
      <c r="W26" s="3">
        <f t="shared" si="13"/>
        <v>8.741149053888398</v>
      </c>
      <c r="X26" s="3">
        <f t="shared" si="14"/>
        <v>76.53605600681705</v>
      </c>
      <c r="Y26" s="3">
        <f t="shared" si="15"/>
        <v>0.9379057343548827</v>
      </c>
      <c r="Z26" s="3">
        <f t="shared" si="16"/>
        <v>-76.53605600681705</v>
      </c>
      <c r="AA26" s="3">
        <f t="shared" si="17"/>
        <v>4.176877526702079</v>
      </c>
      <c r="AB26" s="3">
        <f t="shared" si="85"/>
        <v>1.3130680280968356</v>
      </c>
      <c r="AC26" s="3">
        <f t="shared" si="18"/>
        <v>4.0704630680000005</v>
      </c>
      <c r="AD26" s="3">
        <f t="shared" si="19"/>
        <v>17.001825711999995</v>
      </c>
      <c r="AE26" s="3">
        <f t="shared" si="20"/>
        <v>17.482298107776796</v>
      </c>
      <c r="AF26" s="3">
        <f t="shared" si="21"/>
        <v>76.53605600681705</v>
      </c>
      <c r="AG26" s="3">
        <f t="shared" si="22"/>
        <v>0.46895286717744133</v>
      </c>
      <c r="AH26" s="3">
        <f t="shared" si="23"/>
        <v>-76.53605600681705</v>
      </c>
      <c r="AI26" s="3">
        <f t="shared" si="24"/>
        <v>468.95286717744136</v>
      </c>
      <c r="AJ26" s="3">
        <f t="shared" si="25"/>
        <v>10.093409518578218</v>
      </c>
      <c r="AK26" s="3">
        <f t="shared" si="26"/>
        <v>76.53605600681705</v>
      </c>
      <c r="AL26" s="3">
        <f t="shared" si="27"/>
        <v>2.3500829480362304</v>
      </c>
      <c r="AM26" s="3">
        <f t="shared" si="28"/>
        <v>9.816008651538299</v>
      </c>
      <c r="AN26">
        <f t="shared" si="29"/>
        <v>4.176877526702079</v>
      </c>
      <c r="AO26" s="3">
        <f t="shared" si="80"/>
        <v>0.6612235427201922</v>
      </c>
      <c r="AP26" s="3">
        <f t="shared" si="30"/>
        <v>6.104903156000001</v>
      </c>
      <c r="AQ26" s="3">
        <f t="shared" si="31"/>
        <v>30.461735123999993</v>
      </c>
      <c r="AR26" s="2">
        <f t="shared" si="32"/>
        <v>31.067461262692092</v>
      </c>
      <c r="AS26" s="3">
        <f t="shared" si="33"/>
        <v>78.66736071976193</v>
      </c>
      <c r="AT26" s="12">
        <f t="shared" si="34"/>
        <v>0.7916682106565798</v>
      </c>
      <c r="AU26" s="3">
        <f t="shared" si="35"/>
        <v>-78.66736071976193</v>
      </c>
      <c r="AV26" s="3">
        <f t="shared" si="36"/>
        <v>791.6682106565797</v>
      </c>
      <c r="AW26" s="3">
        <f t="shared" si="37"/>
        <v>10.355820420897365</v>
      </c>
      <c r="AX26" s="3">
        <f t="shared" si="38"/>
        <v>78.66736071976193</v>
      </c>
      <c r="AY26" s="3">
        <f t="shared" si="39"/>
        <v>2.0349677186666653</v>
      </c>
      <c r="AZ26" s="3">
        <f t="shared" si="40"/>
        <v>10.153911707999999</v>
      </c>
      <c r="BA26" s="3">
        <f t="shared" si="41"/>
        <v>4.989716355133615</v>
      </c>
      <c r="BB26" s="3">
        <f t="shared" si="81"/>
        <v>1.2666691370505276</v>
      </c>
      <c r="BC26" s="1">
        <v>1</v>
      </c>
      <c r="BD26" s="1">
        <v>120</v>
      </c>
      <c r="BE26" s="3">
        <f t="shared" si="42"/>
        <v>8.741149053888398</v>
      </c>
      <c r="BF26" s="3">
        <f t="shared" si="43"/>
        <v>76.53605600681705</v>
      </c>
      <c r="BG26" s="3">
        <f t="shared" si="44"/>
        <v>8.741149053888398</v>
      </c>
      <c r="BH26" s="3">
        <f t="shared" si="45"/>
        <v>196.53605600681703</v>
      </c>
      <c r="BI26" s="3">
        <f t="shared" si="46"/>
        <v>-8.379622255653725</v>
      </c>
      <c r="BJ26" s="3">
        <f t="shared" si="47"/>
        <v>-2.48789421697282</v>
      </c>
      <c r="BK26" s="3">
        <f t="shared" si="1"/>
        <v>10.414062343653725</v>
      </c>
      <c r="BL26" s="3">
        <f t="shared" si="2"/>
        <v>15.947803628972821</v>
      </c>
      <c r="BM26" s="3">
        <f t="shared" si="48"/>
        <v>19.046919306958415</v>
      </c>
      <c r="BN26" s="3">
        <f t="shared" si="49"/>
        <v>56.85509417952962</v>
      </c>
      <c r="BO26" s="3">
        <f t="shared" si="50"/>
        <v>76.40768678229404</v>
      </c>
      <c r="BP26" s="3">
        <f t="shared" si="51"/>
        <v>153.0721120136341</v>
      </c>
      <c r="BQ26" s="3">
        <f t="shared" si="52"/>
        <v>-68.12335198831805</v>
      </c>
      <c r="BR26" s="3">
        <f t="shared" si="53"/>
        <v>34.6026518246344</v>
      </c>
      <c r="BS26" s="3">
        <f t="shared" si="54"/>
        <v>4.0704630680000005</v>
      </c>
      <c r="BT26" s="3">
        <f t="shared" si="55"/>
        <v>17.001825711999995</v>
      </c>
      <c r="BU26" s="3">
        <f t="shared" si="56"/>
        <v>17.482298107776796</v>
      </c>
      <c r="BV26" s="3">
        <f t="shared" si="57"/>
        <v>76.53605600681705</v>
      </c>
      <c r="BW26" s="3">
        <f t="shared" si="58"/>
        <v>2.0344400879999998</v>
      </c>
      <c r="BX26" s="3">
        <f t="shared" si="59"/>
        <v>13.459909412</v>
      </c>
      <c r="BY26" s="3">
        <f t="shared" si="60"/>
        <v>13.612792066688877</v>
      </c>
      <c r="BZ26" s="3">
        <f t="shared" si="61"/>
        <v>81.40491000207184</v>
      </c>
      <c r="CA26" s="3">
        <f t="shared" si="62"/>
        <v>237.98288898903394</v>
      </c>
      <c r="CB26" s="3">
        <f t="shared" si="63"/>
        <v>157.9409660088889</v>
      </c>
      <c r="CC26" s="3">
        <f t="shared" si="64"/>
        <v>-220.56192067986964</v>
      </c>
      <c r="CD26" s="3">
        <f t="shared" si="65"/>
        <v>89.37725995785357</v>
      </c>
      <c r="CE26" s="3">
        <f t="shared" si="66"/>
        <v>-288.6852726681877</v>
      </c>
      <c r="CF26" s="3">
        <f t="shared" si="67"/>
        <v>123.97991178248796</v>
      </c>
      <c r="CG26" s="3">
        <f t="shared" si="68"/>
        <v>314.1818027529592</v>
      </c>
      <c r="CH26" s="3">
        <f t="shared" si="69"/>
        <v>-23.24177813860539</v>
      </c>
      <c r="CI26" s="3">
        <f t="shared" si="70"/>
        <v>0.060623878086074216</v>
      </c>
      <c r="CJ26" s="3">
        <f t="shared" si="71"/>
        <v>80.09687231813501</v>
      </c>
      <c r="CK26" s="3">
        <f t="shared" si="72"/>
        <v>0.8547966810136465</v>
      </c>
      <c r="CL26" s="3">
        <f t="shared" si="73"/>
        <v>80.09687231813501</v>
      </c>
      <c r="CM26" s="3">
        <f t="shared" si="83"/>
        <v>9.523479648891808</v>
      </c>
      <c r="CN26" s="3">
        <f t="shared" si="75"/>
        <v>80.09687231813501</v>
      </c>
      <c r="CO26" s="3">
        <f t="shared" si="76"/>
        <v>1.6378754149007442</v>
      </c>
      <c r="CP26" s="3">
        <f t="shared" si="77"/>
        <v>9.381579224635912</v>
      </c>
      <c r="CQ26" s="3">
        <f t="shared" si="78"/>
        <v>5.727895503703155</v>
      </c>
      <c r="CR26" s="3">
        <f t="shared" si="89"/>
        <v>1.2650990879001969</v>
      </c>
    </row>
    <row r="27" spans="1:96" ht="12.75">
      <c r="A27" s="1" t="s">
        <v>25</v>
      </c>
      <c r="B27" s="1">
        <v>3</v>
      </c>
      <c r="C27">
        <v>0.01262</v>
      </c>
      <c r="D27">
        <v>0.2381</v>
      </c>
      <c r="E27">
        <v>0.4004</v>
      </c>
      <c r="F27">
        <v>0.1692</v>
      </c>
      <c r="G27">
        <v>2.5058</v>
      </c>
      <c r="H27" s="3">
        <f t="shared" si="3"/>
        <v>0.003004822</v>
      </c>
      <c r="I27" s="3">
        <f t="shared" si="4"/>
        <v>0.005053047999999999</v>
      </c>
      <c r="J27" s="3">
        <f t="shared" si="5"/>
        <v>0.0021353039999999998</v>
      </c>
      <c r="K27" s="3">
        <f t="shared" si="6"/>
        <v>0.03162319599999999</v>
      </c>
      <c r="L27" s="4">
        <v>25</v>
      </c>
      <c r="M27" s="7">
        <f>M25+C30</f>
        <v>4.08108</v>
      </c>
      <c r="N27" s="10">
        <v>3</v>
      </c>
      <c r="O27" s="3">
        <f>O25+H30</f>
        <v>2.092123148</v>
      </c>
      <c r="P27" s="3">
        <f>P25+I30</f>
        <v>8.596584431999998</v>
      </c>
      <c r="Q27" s="3">
        <f>Q25+J30</f>
        <v>2.074868736</v>
      </c>
      <c r="R27" s="3">
        <f>R25+K30</f>
        <v>14.058645264</v>
      </c>
      <c r="S27">
        <v>0</v>
      </c>
      <c r="T27">
        <v>0</v>
      </c>
      <c r="U27" s="3">
        <f t="shared" si="11"/>
        <v>2.092123148</v>
      </c>
      <c r="V27" s="3">
        <f t="shared" si="12"/>
        <v>8.596584431999998</v>
      </c>
      <c r="W27" s="3">
        <f t="shared" si="13"/>
        <v>8.847499260406986</v>
      </c>
      <c r="X27" s="3">
        <f t="shared" si="14"/>
        <v>76.32200984503385</v>
      </c>
      <c r="Y27" s="3">
        <f t="shared" si="15"/>
        <v>0.926631761268501</v>
      </c>
      <c r="Z27" s="3">
        <f t="shared" si="16"/>
        <v>-76.32200984503385</v>
      </c>
      <c r="AA27" s="3">
        <f t="shared" si="17"/>
        <v>4.109024098422718</v>
      </c>
      <c r="AB27" s="3">
        <f t="shared" si="85"/>
        <v>1.2972844657759013</v>
      </c>
      <c r="AC27" s="3">
        <f t="shared" si="18"/>
        <v>4.184246296</v>
      </c>
      <c r="AD27" s="3">
        <f t="shared" si="19"/>
        <v>17.193168863999997</v>
      </c>
      <c r="AE27" s="3">
        <f t="shared" si="20"/>
        <v>17.69499852081397</v>
      </c>
      <c r="AF27" s="3">
        <f t="shared" si="21"/>
        <v>76.32200984503385</v>
      </c>
      <c r="AG27" s="3">
        <f t="shared" si="22"/>
        <v>0.4633158806342505</v>
      </c>
      <c r="AH27" s="3">
        <f t="shared" si="23"/>
        <v>-76.32200984503385</v>
      </c>
      <c r="AI27" s="3">
        <f t="shared" si="24"/>
        <v>463.3158806342505</v>
      </c>
      <c r="AJ27" s="3">
        <f t="shared" si="25"/>
        <v>10.216212159301977</v>
      </c>
      <c r="AK27" s="3">
        <f t="shared" si="26"/>
        <v>76.32200984503385</v>
      </c>
      <c r="AL27" s="3">
        <f t="shared" si="27"/>
        <v>2.415775725351294</v>
      </c>
      <c r="AM27" s="3">
        <f t="shared" si="28"/>
        <v>9.92648067185309</v>
      </c>
      <c r="AN27">
        <f t="shared" si="29"/>
        <v>4.109024098422719</v>
      </c>
      <c r="AO27" s="3">
        <f t="shared" si="80"/>
        <v>0.6532753916942932</v>
      </c>
      <c r="AP27" s="3">
        <f>O27+O27+Q27+(3*S27)</f>
        <v>6.259115032</v>
      </c>
      <c r="AQ27" s="3">
        <f t="shared" si="31"/>
        <v>31.251814128</v>
      </c>
      <c r="AR27" s="2">
        <f t="shared" si="32"/>
        <v>31.872439619126563</v>
      </c>
      <c r="AS27" s="3">
        <f t="shared" si="33"/>
        <v>78.67463957636436</v>
      </c>
      <c r="AT27" s="12">
        <f t="shared" si="34"/>
        <v>0.7716736390871878</v>
      </c>
      <c r="AU27" s="3">
        <f t="shared" si="35"/>
        <v>-78.67463957636436</v>
      </c>
      <c r="AV27" s="3">
        <f t="shared" si="36"/>
        <v>771.6736390871878</v>
      </c>
      <c r="AW27" s="3">
        <f t="shared" si="37"/>
        <v>10.624146539708855</v>
      </c>
      <c r="AX27" s="3">
        <f t="shared" si="38"/>
        <v>78.67463957636436</v>
      </c>
      <c r="AY27" s="3">
        <f t="shared" si="39"/>
        <v>2.0863716773333336</v>
      </c>
      <c r="AZ27" s="3">
        <f t="shared" si="40"/>
        <v>10.417271376</v>
      </c>
      <c r="BA27" s="3">
        <f t="shared" si="41"/>
        <v>4.9930084314194145</v>
      </c>
      <c r="BB27" s="3">
        <f aca="true" t="shared" si="90" ref="BB27:BB47">1.6*AT27</f>
        <v>1.2346778225395005</v>
      </c>
      <c r="BC27" s="1">
        <v>1</v>
      </c>
      <c r="BD27" s="1">
        <v>120</v>
      </c>
      <c r="BE27" s="3">
        <f t="shared" si="42"/>
        <v>8.847499260406986</v>
      </c>
      <c r="BF27" s="3">
        <f t="shared" si="43"/>
        <v>76.32200984503385</v>
      </c>
      <c r="BG27" s="3">
        <f t="shared" si="44"/>
        <v>8.847499260406986</v>
      </c>
      <c r="BH27" s="3">
        <f t="shared" si="45"/>
        <v>196.32200984503385</v>
      </c>
      <c r="BI27" s="3">
        <f t="shared" si="46"/>
        <v>-8.490922077889818</v>
      </c>
      <c r="BJ27" s="3">
        <f t="shared" si="47"/>
        <v>-2.4864604219865285</v>
      </c>
      <c r="BK27" s="3">
        <f t="shared" si="1"/>
        <v>10.56579081388982</v>
      </c>
      <c r="BL27" s="3">
        <f t="shared" si="2"/>
        <v>16.545105685986528</v>
      </c>
      <c r="BM27" s="3">
        <f t="shared" si="48"/>
        <v>19.631007556499544</v>
      </c>
      <c r="BN27" s="3">
        <f t="shared" si="49"/>
        <v>57.43748633359674</v>
      </c>
      <c r="BO27" s="3">
        <f t="shared" si="50"/>
        <v>78.27824316290216</v>
      </c>
      <c r="BP27" s="3">
        <f t="shared" si="51"/>
        <v>152.6440196900677</v>
      </c>
      <c r="BQ27" s="3">
        <f t="shared" si="52"/>
        <v>-69.5242846301073</v>
      </c>
      <c r="BR27" s="3">
        <f t="shared" si="53"/>
        <v>35.97022656784725</v>
      </c>
      <c r="BS27" s="3">
        <f t="shared" si="54"/>
        <v>4.184246296</v>
      </c>
      <c r="BT27" s="3">
        <f t="shared" si="55"/>
        <v>17.193168863999997</v>
      </c>
      <c r="BU27" s="3">
        <f t="shared" si="56"/>
        <v>17.69499852081397</v>
      </c>
      <c r="BV27" s="3">
        <f t="shared" si="57"/>
        <v>76.32200984503385</v>
      </c>
      <c r="BW27" s="3">
        <f t="shared" si="58"/>
        <v>2.074868736</v>
      </c>
      <c r="BX27" s="3">
        <f t="shared" si="59"/>
        <v>14.058645264</v>
      </c>
      <c r="BY27" s="3">
        <f t="shared" si="60"/>
        <v>14.210931951516054</v>
      </c>
      <c r="BZ27" s="3">
        <f t="shared" si="61"/>
        <v>81.60451257364628</v>
      </c>
      <c r="CA27" s="3">
        <f t="shared" si="62"/>
        <v>251.46241986146458</v>
      </c>
      <c r="CB27" s="3">
        <f t="shared" si="63"/>
        <v>157.92652241868012</v>
      </c>
      <c r="CC27" s="3">
        <f t="shared" si="64"/>
        <v>-233.03090019973163</v>
      </c>
      <c r="CD27" s="3">
        <f t="shared" si="65"/>
        <v>94.49840292135214</v>
      </c>
      <c r="CE27" s="3">
        <f t="shared" si="66"/>
        <v>-302.55518482983894</v>
      </c>
      <c r="CF27" s="3">
        <f t="shared" si="67"/>
        <v>130.46862948919937</v>
      </c>
      <c r="CG27" s="3">
        <f t="shared" si="68"/>
        <v>329.48703031865756</v>
      </c>
      <c r="CH27" s="3">
        <f t="shared" si="69"/>
        <v>-23.326796700160877</v>
      </c>
      <c r="CI27" s="3">
        <f t="shared" si="70"/>
        <v>0.059580516834042786</v>
      </c>
      <c r="CJ27" s="3">
        <f t="shared" si="71"/>
        <v>80.76428303375761</v>
      </c>
      <c r="CK27" s="3">
        <f t="shared" si="72"/>
        <v>0.8400852873600033</v>
      </c>
      <c r="CL27" s="3">
        <f t="shared" si="73"/>
        <v>80.76428303375761</v>
      </c>
      <c r="CM27" s="3">
        <f t="shared" si="83"/>
        <v>9.690252785114186</v>
      </c>
      <c r="CN27" s="3">
        <f t="shared" si="75"/>
        <v>80.76428303375761</v>
      </c>
      <c r="CO27" s="3">
        <f t="shared" si="76"/>
        <v>1.555251813775883</v>
      </c>
      <c r="CP27" s="3">
        <f t="shared" si="77"/>
        <v>9.564632289594831</v>
      </c>
      <c r="CQ27" s="3">
        <f t="shared" si="78"/>
        <v>6.149893030102665</v>
      </c>
      <c r="CR27" s="3">
        <f t="shared" si="89"/>
        <v>1.2433262252928048</v>
      </c>
    </row>
    <row r="28" spans="1:96" ht="12.75">
      <c r="A28" s="1" t="s">
        <v>26</v>
      </c>
      <c r="B28" s="1">
        <v>3</v>
      </c>
      <c r="C28">
        <v>0.3246</v>
      </c>
      <c r="D28">
        <v>0.2381</v>
      </c>
      <c r="E28">
        <v>0.4004</v>
      </c>
      <c r="F28">
        <v>0.1692</v>
      </c>
      <c r="G28">
        <v>2.5058</v>
      </c>
      <c r="H28" s="3">
        <f t="shared" si="3"/>
        <v>0.07728726</v>
      </c>
      <c r="I28" s="3">
        <f t="shared" si="4"/>
        <v>0.12996984</v>
      </c>
      <c r="J28" s="3">
        <f t="shared" si="5"/>
        <v>0.05492232</v>
      </c>
      <c r="K28" s="3">
        <f t="shared" si="6"/>
        <v>0.8133826799999999</v>
      </c>
      <c r="L28" s="4">
        <v>26</v>
      </c>
      <c r="M28" s="7">
        <f>M27+C31</f>
        <v>4.22372</v>
      </c>
      <c r="N28" s="11">
        <v>3</v>
      </c>
      <c r="O28" s="3">
        <f aca="true" t="shared" si="91" ref="O28:R29">O27+H31</f>
        <v>2.1260857320000004</v>
      </c>
      <c r="P28" s="3">
        <f t="shared" si="91"/>
        <v>8.653697487999999</v>
      </c>
      <c r="Q28" s="3">
        <f t="shared" si="91"/>
        <v>2.099003424</v>
      </c>
      <c r="R28" s="3">
        <f t="shared" si="91"/>
        <v>14.416072576000001</v>
      </c>
      <c r="S28">
        <v>0</v>
      </c>
      <c r="T28">
        <v>0</v>
      </c>
      <c r="U28" s="3">
        <f t="shared" si="11"/>
        <v>2.1260857320000004</v>
      </c>
      <c r="V28" s="3">
        <f t="shared" si="12"/>
        <v>8.653697487999999</v>
      </c>
      <c r="W28" s="3">
        <f t="shared" si="13"/>
        <v>8.911044874403421</v>
      </c>
      <c r="X28" s="3">
        <f t="shared" si="14"/>
        <v>76.1966671158208</v>
      </c>
      <c r="Y28" s="3">
        <f t="shared" si="15"/>
        <v>0.9200238510797033</v>
      </c>
      <c r="Z28" s="3">
        <f t="shared" si="16"/>
        <v>-76.1966671158208</v>
      </c>
      <c r="AA28" s="3">
        <f t="shared" si="17"/>
        <v>4.070248606512918</v>
      </c>
      <c r="AB28" s="3">
        <f t="shared" si="85"/>
        <v>1.2880333915115845</v>
      </c>
      <c r="AC28" s="3">
        <f t="shared" si="18"/>
        <v>4.252171464000001</v>
      </c>
      <c r="AD28" s="3">
        <f t="shared" si="19"/>
        <v>17.307394975999998</v>
      </c>
      <c r="AE28" s="3">
        <f t="shared" si="20"/>
        <v>17.822089748806842</v>
      </c>
      <c r="AF28" s="3">
        <f t="shared" si="21"/>
        <v>76.1966671158208</v>
      </c>
      <c r="AG28" s="3">
        <f t="shared" si="22"/>
        <v>0.46001192553985165</v>
      </c>
      <c r="AH28" s="3">
        <f t="shared" si="23"/>
        <v>-76.1966671158208</v>
      </c>
      <c r="AI28" s="3">
        <f t="shared" si="24"/>
        <v>460.01192553985163</v>
      </c>
      <c r="AJ28" s="3">
        <f t="shared" si="25"/>
        <v>10.289588313995301</v>
      </c>
      <c r="AK28" s="3">
        <f t="shared" si="26"/>
        <v>76.1966671158208</v>
      </c>
      <c r="AL28" s="3">
        <f t="shared" si="27"/>
        <v>2.4549923393808433</v>
      </c>
      <c r="AM28" s="3">
        <f t="shared" si="28"/>
        <v>9.992429148364778</v>
      </c>
      <c r="AN28">
        <f t="shared" si="29"/>
        <v>4.070248606512923</v>
      </c>
      <c r="AO28" s="3">
        <f t="shared" si="80"/>
        <v>0.6486168150111908</v>
      </c>
      <c r="AP28" s="3">
        <f t="shared" si="30"/>
        <v>6.351174888000001</v>
      </c>
      <c r="AQ28" s="3">
        <f t="shared" si="31"/>
        <v>31.723467552</v>
      </c>
      <c r="AR28" s="2">
        <f t="shared" si="32"/>
        <v>32.35298774426805</v>
      </c>
      <c r="AS28" s="3">
        <f t="shared" si="33"/>
        <v>78.67881217878738</v>
      </c>
      <c r="AT28" s="12">
        <f t="shared" si="34"/>
        <v>0.7602117511337281</v>
      </c>
      <c r="AU28" s="3">
        <f t="shared" si="35"/>
        <v>-78.67881217878738</v>
      </c>
      <c r="AV28" s="3">
        <f t="shared" si="36"/>
        <v>760.2117511337281</v>
      </c>
      <c r="AW28" s="3">
        <f t="shared" si="37"/>
        <v>10.78432924808935</v>
      </c>
      <c r="AX28" s="3">
        <f t="shared" si="38"/>
        <v>78.67881217878738</v>
      </c>
      <c r="AY28" s="3">
        <f t="shared" si="39"/>
        <v>2.117058296</v>
      </c>
      <c r="AZ28" s="3">
        <f t="shared" si="40"/>
        <v>10.574489183999999</v>
      </c>
      <c r="BA28" s="3">
        <f t="shared" si="41"/>
        <v>4.994897497144782</v>
      </c>
      <c r="BB28" s="3">
        <f t="shared" si="90"/>
        <v>1.216338801813965</v>
      </c>
      <c r="BC28" s="1">
        <v>1</v>
      </c>
      <c r="BD28" s="1">
        <v>120</v>
      </c>
      <c r="BE28" s="3">
        <f t="shared" si="42"/>
        <v>8.911044874403421</v>
      </c>
      <c r="BF28" s="3">
        <f t="shared" si="43"/>
        <v>76.1966671158208</v>
      </c>
      <c r="BG28" s="3">
        <f t="shared" si="44"/>
        <v>8.911044874403421</v>
      </c>
      <c r="BH28" s="3">
        <f t="shared" si="45"/>
        <v>196.1966671158208</v>
      </c>
      <c r="BI28" s="3">
        <f t="shared" si="46"/>
        <v>-8.557364727273583</v>
      </c>
      <c r="BJ28" s="3">
        <f t="shared" si="47"/>
        <v>-2.485604489464366</v>
      </c>
      <c r="BK28" s="3">
        <f t="shared" si="1"/>
        <v>10.656368151273583</v>
      </c>
      <c r="BL28" s="3">
        <f t="shared" si="2"/>
        <v>16.901677065464366</v>
      </c>
      <c r="BM28" s="3">
        <f t="shared" si="48"/>
        <v>19.980612347991794</v>
      </c>
      <c r="BN28" s="3">
        <f t="shared" si="49"/>
        <v>57.768906459186304</v>
      </c>
      <c r="BO28" s="3">
        <f t="shared" si="50"/>
        <v>79.40672075363149</v>
      </c>
      <c r="BP28" s="3">
        <f t="shared" si="51"/>
        <v>152.3933342316416</v>
      </c>
      <c r="BQ28" s="3">
        <f t="shared" si="52"/>
        <v>-70.36623967400355</v>
      </c>
      <c r="BR28" s="3">
        <f t="shared" si="53"/>
        <v>36.79700551656206</v>
      </c>
      <c r="BS28" s="3">
        <f t="shared" si="54"/>
        <v>4.252171464000001</v>
      </c>
      <c r="BT28" s="3">
        <f t="shared" si="55"/>
        <v>17.307394975999998</v>
      </c>
      <c r="BU28" s="3">
        <f t="shared" si="56"/>
        <v>17.822089748806842</v>
      </c>
      <c r="BV28" s="3">
        <f t="shared" si="57"/>
        <v>76.1966671158208</v>
      </c>
      <c r="BW28" s="3">
        <f t="shared" si="58"/>
        <v>2.099003424</v>
      </c>
      <c r="BX28" s="3">
        <f t="shared" si="59"/>
        <v>14.416072576000001</v>
      </c>
      <c r="BY28" s="3">
        <f t="shared" si="60"/>
        <v>14.568080309033961</v>
      </c>
      <c r="BZ28" s="3">
        <f t="shared" si="61"/>
        <v>81.71585556419154</v>
      </c>
      <c r="CA28" s="3">
        <f t="shared" si="62"/>
        <v>259.633634735429</v>
      </c>
      <c r="CB28" s="3">
        <f t="shared" si="63"/>
        <v>157.91252268001233</v>
      </c>
      <c r="CC28" s="3">
        <f t="shared" si="64"/>
        <v>-240.5793396131427</v>
      </c>
      <c r="CD28" s="3">
        <f t="shared" si="65"/>
        <v>97.62789374576462</v>
      </c>
      <c r="CE28" s="3">
        <f t="shared" si="66"/>
        <v>-310.94557928714624</v>
      </c>
      <c r="CF28" s="3">
        <f t="shared" si="67"/>
        <v>134.42489926232668</v>
      </c>
      <c r="CG28" s="3">
        <f t="shared" si="68"/>
        <v>338.7583309970481</v>
      </c>
      <c r="CH28" s="3">
        <f t="shared" si="69"/>
        <v>-23.37931350794175</v>
      </c>
      <c r="CI28" s="3">
        <f t="shared" si="70"/>
        <v>0.05898190692221205</v>
      </c>
      <c r="CJ28" s="3">
        <f t="shared" si="71"/>
        <v>81.14821996712806</v>
      </c>
      <c r="CK28" s="3">
        <f t="shared" si="72"/>
        <v>0.8316448876031899</v>
      </c>
      <c r="CL28" s="3">
        <f t="shared" si="73"/>
        <v>81.14821996712806</v>
      </c>
      <c r="CM28" s="3">
        <f t="shared" si="83"/>
        <v>9.788599577681694</v>
      </c>
      <c r="CN28" s="3">
        <f t="shared" si="75"/>
        <v>81.14821996712806</v>
      </c>
      <c r="CO28" s="3">
        <f t="shared" si="76"/>
        <v>1.5062586160503475</v>
      </c>
      <c r="CP28" s="3">
        <f t="shared" si="77"/>
        <v>9.672014612983395</v>
      </c>
      <c r="CQ28" s="3">
        <f t="shared" si="78"/>
        <v>6.4212177841976255</v>
      </c>
      <c r="CR28" s="3">
        <f t="shared" si="89"/>
        <v>1.230834433652721</v>
      </c>
    </row>
    <row r="29" spans="1:96" ht="12.75">
      <c r="A29" s="1" t="s">
        <v>27</v>
      </c>
      <c r="B29" s="1">
        <v>3</v>
      </c>
      <c r="C29">
        <v>0.03684</v>
      </c>
      <c r="D29">
        <v>0.2381</v>
      </c>
      <c r="E29">
        <v>0.4004</v>
      </c>
      <c r="F29">
        <v>0.1692</v>
      </c>
      <c r="G29">
        <v>2.5058</v>
      </c>
      <c r="H29" s="3">
        <f t="shared" si="3"/>
        <v>0.008771604</v>
      </c>
      <c r="I29" s="3">
        <f t="shared" si="4"/>
        <v>0.014750735999999999</v>
      </c>
      <c r="J29" s="3">
        <f t="shared" si="5"/>
        <v>0.006233327999999999</v>
      </c>
      <c r="K29" s="3">
        <f t="shared" si="6"/>
        <v>0.09231367199999999</v>
      </c>
      <c r="L29" s="4">
        <v>27</v>
      </c>
      <c r="M29" s="7">
        <f>M28+C32</f>
        <v>4.45265</v>
      </c>
      <c r="N29" s="10">
        <v>3</v>
      </c>
      <c r="O29" s="3">
        <f t="shared" si="91"/>
        <v>2.1805939650000004</v>
      </c>
      <c r="P29" s="3">
        <f t="shared" si="91"/>
        <v>8.745361059999999</v>
      </c>
      <c r="Q29" s="3">
        <f t="shared" si="91"/>
        <v>2.13773838</v>
      </c>
      <c r="R29" s="3">
        <f t="shared" si="91"/>
        <v>14.98972537</v>
      </c>
      <c r="S29">
        <v>0</v>
      </c>
      <c r="T29">
        <v>0</v>
      </c>
      <c r="U29" s="3">
        <f t="shared" si="11"/>
        <v>2.1805939650000004</v>
      </c>
      <c r="V29" s="3">
        <f t="shared" si="12"/>
        <v>8.745361059999999</v>
      </c>
      <c r="W29" s="3">
        <f t="shared" si="13"/>
        <v>9.013119887694756</v>
      </c>
      <c r="X29" s="3">
        <f t="shared" si="14"/>
        <v>75.99919470626789</v>
      </c>
      <c r="Y29" s="3">
        <f t="shared" si="15"/>
        <v>0.9096044349399579</v>
      </c>
      <c r="Z29" s="3">
        <f t="shared" si="16"/>
        <v>-75.99919470626789</v>
      </c>
      <c r="AA29" s="3">
        <f t="shared" si="17"/>
        <v>4.010540797768372</v>
      </c>
      <c r="AB29" s="3">
        <f t="shared" si="85"/>
        <v>1.273446208915941</v>
      </c>
      <c r="AC29" s="3">
        <f t="shared" si="18"/>
        <v>4.361187930000001</v>
      </c>
      <c r="AD29" s="3">
        <f t="shared" si="19"/>
        <v>17.490722119999997</v>
      </c>
      <c r="AE29" s="3">
        <f t="shared" si="20"/>
        <v>18.026239775389513</v>
      </c>
      <c r="AF29" s="3">
        <f t="shared" si="21"/>
        <v>75.99919470626789</v>
      </c>
      <c r="AG29" s="3">
        <f t="shared" si="22"/>
        <v>0.45480221746997895</v>
      </c>
      <c r="AH29" s="3">
        <f t="shared" si="23"/>
        <v>-75.99919470626789</v>
      </c>
      <c r="AI29" s="3">
        <f t="shared" si="24"/>
        <v>454.8022174699789</v>
      </c>
      <c r="AJ29" s="3">
        <f t="shared" si="25"/>
        <v>10.407454386797875</v>
      </c>
      <c r="AK29" s="3">
        <f t="shared" si="26"/>
        <v>75.99919470626789</v>
      </c>
      <c r="AL29" s="3">
        <f t="shared" si="27"/>
        <v>2.5179330253720487</v>
      </c>
      <c r="AM29" s="3">
        <f t="shared" si="28"/>
        <v>10.098273124302942</v>
      </c>
      <c r="AN29">
        <f>AM29/AL29</f>
        <v>4.01054079776837</v>
      </c>
      <c r="AO29" s="3">
        <f t="shared" si="80"/>
        <v>0.6412711266326703</v>
      </c>
      <c r="AP29" s="3">
        <f t="shared" si="30"/>
        <v>6.498926310000001</v>
      </c>
      <c r="AQ29" s="3">
        <f t="shared" si="31"/>
        <v>32.480447489999996</v>
      </c>
      <c r="AR29" s="2">
        <f t="shared" si="32"/>
        <v>33.124243573755116</v>
      </c>
      <c r="AS29" s="3">
        <f t="shared" si="33"/>
        <v>78.6852559145358</v>
      </c>
      <c r="AT29" s="12">
        <f t="shared" si="34"/>
        <v>0.742511188601607</v>
      </c>
      <c r="AU29" s="3">
        <f>0-AS29</f>
        <v>-78.6852559145358</v>
      </c>
      <c r="AV29" s="3">
        <f t="shared" si="36"/>
        <v>742.511188601607</v>
      </c>
      <c r="AW29" s="3">
        <f t="shared" si="37"/>
        <v>11.041414524585038</v>
      </c>
      <c r="AX29" s="3">
        <f t="shared" si="38"/>
        <v>78.6852559145358</v>
      </c>
      <c r="AY29" s="3">
        <f t="shared" si="39"/>
        <v>2.1663087699999988</v>
      </c>
      <c r="AZ29" s="3">
        <f t="shared" si="40"/>
        <v>10.826815829999997</v>
      </c>
      <c r="BA29" s="3">
        <f t="shared" si="41"/>
        <v>4.997817476407116</v>
      </c>
      <c r="BB29" s="3">
        <f t="shared" si="90"/>
        <v>1.1880179017625714</v>
      </c>
      <c r="BC29" s="1">
        <v>1</v>
      </c>
      <c r="BD29" s="1">
        <v>120</v>
      </c>
      <c r="BE29" s="3">
        <f t="shared" si="42"/>
        <v>9.013119887694756</v>
      </c>
      <c r="BF29" s="3">
        <f t="shared" si="43"/>
        <v>75.99919470626789</v>
      </c>
      <c r="BG29" s="3">
        <f t="shared" si="44"/>
        <v>9.013119887694756</v>
      </c>
      <c r="BH29" s="3">
        <f t="shared" si="45"/>
        <v>195.99919470626787</v>
      </c>
      <c r="BI29" s="3">
        <f t="shared" si="46"/>
        <v>-8.664001825727206</v>
      </c>
      <c r="BJ29" s="3">
        <f t="shared" si="47"/>
        <v>-2.4842307609709615</v>
      </c>
      <c r="BK29" s="3">
        <f t="shared" si="1"/>
        <v>10.801740205727207</v>
      </c>
      <c r="BL29" s="3">
        <f t="shared" si="2"/>
        <v>17.47395613097096</v>
      </c>
      <c r="BM29" s="3">
        <f t="shared" si="48"/>
        <v>20.54304588757766</v>
      </c>
      <c r="BN29" s="3">
        <f t="shared" si="49"/>
        <v>58.277207834293016</v>
      </c>
      <c r="BO29" s="3">
        <f t="shared" si="50"/>
        <v>81.23633010995874</v>
      </c>
      <c r="BP29" s="3">
        <f t="shared" si="51"/>
        <v>151.99838941253577</v>
      </c>
      <c r="BQ29" s="3">
        <f t="shared" si="52"/>
        <v>-71.72635002956989</v>
      </c>
      <c r="BR29" s="3">
        <f t="shared" si="53"/>
        <v>38.14016309836403</v>
      </c>
      <c r="BS29" s="3">
        <f t="shared" si="54"/>
        <v>4.361187930000001</v>
      </c>
      <c r="BT29" s="3">
        <f t="shared" si="55"/>
        <v>17.490722119999997</v>
      </c>
      <c r="BU29" s="3">
        <f t="shared" si="56"/>
        <v>18.026239775389513</v>
      </c>
      <c r="BV29" s="3">
        <f t="shared" si="57"/>
        <v>75.99919470626789</v>
      </c>
      <c r="BW29" s="3">
        <f t="shared" si="58"/>
        <v>2.13773838</v>
      </c>
      <c r="BX29" s="3">
        <f t="shared" si="59"/>
        <v>14.98972537</v>
      </c>
      <c r="BY29" s="3">
        <f t="shared" si="60"/>
        <v>15.141393332495747</v>
      </c>
      <c r="BZ29" s="3">
        <f t="shared" si="61"/>
        <v>81.883574201523</v>
      </c>
      <c r="CA29" s="3">
        <f t="shared" si="62"/>
        <v>272.94238674505243</v>
      </c>
      <c r="CB29" s="3">
        <f t="shared" si="63"/>
        <v>157.88276890779088</v>
      </c>
      <c r="CC29" s="3">
        <f t="shared" si="64"/>
        <v>-252.8580422814304</v>
      </c>
      <c r="CD29" s="3">
        <f t="shared" si="65"/>
        <v>102.76359732749789</v>
      </c>
      <c r="CE29" s="3">
        <f t="shared" si="66"/>
        <v>-324.5843923110003</v>
      </c>
      <c r="CF29" s="3">
        <f t="shared" si="67"/>
        <v>140.90376042586192</v>
      </c>
      <c r="CG29" s="3">
        <f t="shared" si="68"/>
        <v>353.8486928533861</v>
      </c>
      <c r="CH29" s="3">
        <f t="shared" si="69"/>
        <v>-23.465913667318695</v>
      </c>
      <c r="CI29" s="3">
        <f t="shared" si="70"/>
        <v>0.0580560174517572</v>
      </c>
      <c r="CJ29" s="3">
        <f t="shared" si="71"/>
        <v>81.74312150161171</v>
      </c>
      <c r="CK29" s="3">
        <f t="shared" si="72"/>
        <v>0.8185898460697766</v>
      </c>
      <c r="CL29" s="3">
        <f t="shared" si="73"/>
        <v>81.74312150161171</v>
      </c>
      <c r="CM29" s="3">
        <f t="shared" si="83"/>
        <v>9.944710204577614</v>
      </c>
      <c r="CN29" s="3">
        <f t="shared" si="75"/>
        <v>81.74312150161171</v>
      </c>
      <c r="CO29" s="3">
        <f t="shared" si="76"/>
        <v>1.4281740636083466</v>
      </c>
      <c r="CP29" s="3">
        <f t="shared" si="77"/>
        <v>9.84162486061456</v>
      </c>
      <c r="CQ29" s="3">
        <f t="shared" si="78"/>
        <v>6.891054186874986</v>
      </c>
      <c r="CR29" s="3">
        <f t="shared" si="89"/>
        <v>1.2115129721832694</v>
      </c>
    </row>
    <row r="30" spans="1:96" ht="12.75">
      <c r="A30" s="1" t="s">
        <v>28</v>
      </c>
      <c r="B30" s="1">
        <v>3</v>
      </c>
      <c r="C30">
        <v>0.27578</v>
      </c>
      <c r="D30">
        <v>0.2381</v>
      </c>
      <c r="E30">
        <v>0.4004</v>
      </c>
      <c r="F30">
        <v>0.1692</v>
      </c>
      <c r="G30">
        <v>2.5058</v>
      </c>
      <c r="H30" s="3">
        <f t="shared" si="3"/>
        <v>0.06566321800000001</v>
      </c>
      <c r="I30" s="3">
        <f t="shared" si="4"/>
        <v>0.11042231200000001</v>
      </c>
      <c r="J30" s="3">
        <f t="shared" si="5"/>
        <v>0.046661976</v>
      </c>
      <c r="K30" s="3">
        <f t="shared" si="6"/>
        <v>0.691049524</v>
      </c>
      <c r="L30" s="4">
        <v>28</v>
      </c>
      <c r="M30" s="7">
        <f>M9+C23</f>
        <v>3.6971600000000002</v>
      </c>
      <c r="N30" s="11">
        <v>3</v>
      </c>
      <c r="O30" s="3">
        <f>O9+H23</f>
        <v>2.000711796</v>
      </c>
      <c r="P30" s="3">
        <f>P9+I23</f>
        <v>8.442862863999999</v>
      </c>
      <c r="Q30" s="3">
        <f>Q9+J23</f>
        <v>2.009909472</v>
      </c>
      <c r="R30" s="3">
        <f>R9+K23</f>
        <v>13.096618528</v>
      </c>
      <c r="S30">
        <v>0</v>
      </c>
      <c r="T30">
        <v>0</v>
      </c>
      <c r="U30" s="3">
        <f t="shared" si="11"/>
        <v>2.000711796</v>
      </c>
      <c r="V30" s="3">
        <f t="shared" si="12"/>
        <v>8.442862863999999</v>
      </c>
      <c r="W30" s="3">
        <f t="shared" si="13"/>
        <v>8.676680300147275</v>
      </c>
      <c r="X30" s="3">
        <f t="shared" si="14"/>
        <v>76.66848802466299</v>
      </c>
      <c r="Y30" s="3">
        <f t="shared" si="15"/>
        <v>0.9448744841219434</v>
      </c>
      <c r="Z30" s="3">
        <f t="shared" si="16"/>
        <v>-76.66848802466299</v>
      </c>
      <c r="AA30" s="3">
        <f t="shared" si="17"/>
        <v>4.2199295675067825</v>
      </c>
      <c r="AB30" s="3">
        <f t="shared" si="85"/>
        <v>1.3228242777707206</v>
      </c>
      <c r="AC30" s="3">
        <f t="shared" si="18"/>
        <v>4.001423592</v>
      </c>
      <c r="AD30" s="3">
        <f t="shared" si="19"/>
        <v>16.885725727999997</v>
      </c>
      <c r="AE30" s="3">
        <f t="shared" si="20"/>
        <v>17.35336060029455</v>
      </c>
      <c r="AF30" s="3">
        <f t="shared" si="21"/>
        <v>76.66848802466299</v>
      </c>
      <c r="AG30" s="3">
        <f t="shared" si="22"/>
        <v>0.4724372420609717</v>
      </c>
      <c r="AH30" s="3">
        <f t="shared" si="23"/>
        <v>-76.66848802466299</v>
      </c>
      <c r="AI30" s="3">
        <f t="shared" si="24"/>
        <v>472.4372420609717</v>
      </c>
      <c r="AJ30" s="3">
        <f t="shared" si="25"/>
        <v>10.018967413924704</v>
      </c>
      <c r="AK30" s="3">
        <f t="shared" si="26"/>
        <v>76.66848802466299</v>
      </c>
      <c r="AL30" s="3">
        <f>AJ30*COS(AK30*PI()/180)</f>
        <v>2.310222987982919</v>
      </c>
      <c r="AM30" s="3">
        <f t="shared" si="28"/>
        <v>9.748978294522988</v>
      </c>
      <c r="AN30">
        <f t="shared" si="29"/>
        <v>4.219929567506783</v>
      </c>
      <c r="AO30" s="3">
        <f t="shared" si="80"/>
        <v>0.6661365113059701</v>
      </c>
      <c r="AP30" s="3">
        <f t="shared" si="30"/>
        <v>6.0113330640000004</v>
      </c>
      <c r="AQ30" s="3">
        <f t="shared" si="31"/>
        <v>29.982344255999998</v>
      </c>
      <c r="AR30" s="2">
        <f t="shared" si="32"/>
        <v>30.57903027062231</v>
      </c>
      <c r="AS30" s="3">
        <f t="shared" si="33"/>
        <v>78.6627573697521</v>
      </c>
      <c r="AT30" s="12">
        <f t="shared" si="34"/>
        <v>0.8043133235361921</v>
      </c>
      <c r="AU30" s="3">
        <f t="shared" si="35"/>
        <v>-78.6627573697521</v>
      </c>
      <c r="AV30" s="3">
        <f t="shared" si="36"/>
        <v>804.3133235361921</v>
      </c>
      <c r="AW30" s="3">
        <f t="shared" si="37"/>
        <v>10.193010090207437</v>
      </c>
      <c r="AX30" s="3">
        <f t="shared" si="38"/>
        <v>78.6627573697521</v>
      </c>
      <c r="AY30" s="3">
        <f t="shared" si="39"/>
        <v>2.003777688000001</v>
      </c>
      <c r="AZ30" s="3">
        <f t="shared" si="40"/>
        <v>9.994114752</v>
      </c>
      <c r="BA30" s="3">
        <f t="shared" si="41"/>
        <v>4.987636508706347</v>
      </c>
      <c r="BB30" s="3">
        <f t="shared" si="90"/>
        <v>1.2869013176579074</v>
      </c>
      <c r="BC30" s="1">
        <v>1</v>
      </c>
      <c r="BD30" s="1">
        <v>120</v>
      </c>
      <c r="BE30" s="3">
        <f t="shared" si="42"/>
        <v>8.676680300147275</v>
      </c>
      <c r="BF30" s="3">
        <f t="shared" si="43"/>
        <v>76.66848802466299</v>
      </c>
      <c r="BG30" s="3">
        <f t="shared" si="44"/>
        <v>8.676680300147275</v>
      </c>
      <c r="BH30" s="3">
        <f t="shared" si="45"/>
        <v>196.668488024663</v>
      </c>
      <c r="BI30" s="3">
        <f t="shared" si="46"/>
        <v>-8.31208961889224</v>
      </c>
      <c r="BJ30" s="3">
        <f t="shared" si="47"/>
        <v>-2.48876419101281</v>
      </c>
      <c r="BK30" s="3">
        <f t="shared" si="1"/>
        <v>10.321999090892241</v>
      </c>
      <c r="BL30" s="3">
        <f t="shared" si="2"/>
        <v>15.585382719012811</v>
      </c>
      <c r="BM30" s="3">
        <f t="shared" si="48"/>
        <v>18.693523470188367</v>
      </c>
      <c r="BN30" s="3">
        <f t="shared" si="49"/>
        <v>56.48400205982928</v>
      </c>
      <c r="BO30" s="3">
        <f t="shared" si="50"/>
        <v>75.28478103096381</v>
      </c>
      <c r="BP30" s="3">
        <f t="shared" si="51"/>
        <v>153.33697604932598</v>
      </c>
      <c r="BQ30" s="3">
        <f t="shared" si="52"/>
        <v>-67.27908564965672</v>
      </c>
      <c r="BR30" s="3">
        <f t="shared" si="53"/>
        <v>33.78347064803028</v>
      </c>
      <c r="BS30" s="3">
        <f t="shared" si="54"/>
        <v>4.001423592</v>
      </c>
      <c r="BT30" s="3">
        <f t="shared" si="55"/>
        <v>16.885725727999997</v>
      </c>
      <c r="BU30" s="3">
        <f t="shared" si="56"/>
        <v>17.35336060029455</v>
      </c>
      <c r="BV30" s="3">
        <f t="shared" si="57"/>
        <v>76.66848802466299</v>
      </c>
      <c r="BW30" s="3">
        <f t="shared" si="58"/>
        <v>2.009909472</v>
      </c>
      <c r="BX30" s="3">
        <f t="shared" si="59"/>
        <v>13.096618528</v>
      </c>
      <c r="BY30" s="3">
        <f t="shared" si="60"/>
        <v>13.249949167962427</v>
      </c>
      <c r="BZ30" s="3">
        <f t="shared" si="61"/>
        <v>81.27501477018988</v>
      </c>
      <c r="CA30" s="3">
        <f t="shared" si="62"/>
        <v>229.93114584722474</v>
      </c>
      <c r="CB30" s="3">
        <f t="shared" si="63"/>
        <v>157.94350279485286</v>
      </c>
      <c r="CC30" s="3">
        <f t="shared" si="64"/>
        <v>-213.10340924900598</v>
      </c>
      <c r="CD30" s="3">
        <f t="shared" si="65"/>
        <v>86.34389843566487</v>
      </c>
      <c r="CE30" s="3">
        <f t="shared" si="66"/>
        <v>-280.3824948986627</v>
      </c>
      <c r="CF30" s="3">
        <f t="shared" si="67"/>
        <v>120.12736908369516</v>
      </c>
      <c r="CG30" s="3">
        <f t="shared" si="68"/>
        <v>305.0326675104962</v>
      </c>
      <c r="CH30" s="3">
        <f t="shared" si="69"/>
        <v>-23.192278986512594</v>
      </c>
      <c r="CI30" s="3">
        <f t="shared" si="70"/>
        <v>0.06128367700008761</v>
      </c>
      <c r="CJ30" s="3">
        <f t="shared" si="71"/>
        <v>79.67628104634187</v>
      </c>
      <c r="CK30" s="3">
        <f t="shared" si="72"/>
        <v>0.8640998457012353</v>
      </c>
      <c r="CL30" s="3">
        <f t="shared" si="73"/>
        <v>79.67628104634187</v>
      </c>
      <c r="CM30" s="3">
        <f t="shared" si="83"/>
        <v>9.420946938102302</v>
      </c>
      <c r="CN30" s="3">
        <f t="shared" si="75"/>
        <v>79.67628104634187</v>
      </c>
      <c r="CO30" s="3">
        <f t="shared" si="76"/>
        <v>1.6883232133611596</v>
      </c>
      <c r="CP30" s="3">
        <f t="shared" si="77"/>
        <v>9.268430608132372</v>
      </c>
      <c r="CQ30" s="3">
        <f t="shared" si="78"/>
        <v>5.489725269891023</v>
      </c>
      <c r="CR30" s="3">
        <f t="shared" si="89"/>
        <v>1.2788677716378283</v>
      </c>
    </row>
    <row r="31" spans="1:96" ht="12.75">
      <c r="A31" s="1" t="s">
        <v>29</v>
      </c>
      <c r="B31" s="1">
        <v>3</v>
      </c>
      <c r="C31">
        <v>0.14264</v>
      </c>
      <c r="D31">
        <v>0.2381</v>
      </c>
      <c r="E31">
        <v>0.4004</v>
      </c>
      <c r="F31">
        <v>0.1692</v>
      </c>
      <c r="G31">
        <v>2.5058</v>
      </c>
      <c r="H31" s="3">
        <f t="shared" si="3"/>
        <v>0.033962584</v>
      </c>
      <c r="I31" s="3">
        <f t="shared" si="4"/>
        <v>0.057113055999999995</v>
      </c>
      <c r="J31" s="3">
        <f t="shared" si="5"/>
        <v>0.024134687999999998</v>
      </c>
      <c r="K31" s="3">
        <f t="shared" si="6"/>
        <v>0.35742731199999994</v>
      </c>
      <c r="L31" s="4">
        <v>29</v>
      </c>
      <c r="M31" s="7">
        <f>M30+C25</f>
        <v>3.9870900000000002</v>
      </c>
      <c r="N31" s="10">
        <v>3</v>
      </c>
      <c r="O31" s="3">
        <f>O30+H25</f>
        <v>2.069744129</v>
      </c>
      <c r="P31" s="3">
        <f>P30+I25</f>
        <v>8.558950836</v>
      </c>
      <c r="Q31" s="3">
        <f>Q30+J25</f>
        <v>2.0589656279999997</v>
      </c>
      <c r="R31" s="3">
        <f>R30+K25</f>
        <v>13.823125122</v>
      </c>
      <c r="S31">
        <v>0</v>
      </c>
      <c r="T31">
        <v>0</v>
      </c>
      <c r="U31" s="3">
        <f t="shared" si="11"/>
        <v>2.069744129</v>
      </c>
      <c r="V31" s="3">
        <f t="shared" si="12"/>
        <v>8.558950836</v>
      </c>
      <c r="W31" s="3">
        <f t="shared" si="13"/>
        <v>8.805650468454619</v>
      </c>
      <c r="X31" s="3">
        <f t="shared" si="14"/>
        <v>76.40559063315301</v>
      </c>
      <c r="Y31" s="3">
        <f t="shared" si="15"/>
        <v>0.9310355722002092</v>
      </c>
      <c r="Z31" s="3">
        <f t="shared" si="16"/>
        <v>-76.40559063315301</v>
      </c>
      <c r="AA31" s="3">
        <f t="shared" si="17"/>
        <v>4.13527001530149</v>
      </c>
      <c r="AB31" s="3">
        <f t="shared" si="85"/>
        <v>1.3034498010802928</v>
      </c>
      <c r="AC31" s="3">
        <f>O31+O31+S31</f>
        <v>4.139488258</v>
      </c>
      <c r="AD31" s="3">
        <f t="shared" si="19"/>
        <v>17.117901672</v>
      </c>
      <c r="AE31" s="3">
        <f t="shared" si="20"/>
        <v>17.611300936909238</v>
      </c>
      <c r="AF31" s="3">
        <f t="shared" si="21"/>
        <v>76.40559063315301</v>
      </c>
      <c r="AG31" s="3">
        <f t="shared" si="22"/>
        <v>0.4655177861001046</v>
      </c>
      <c r="AH31" s="3">
        <f t="shared" si="23"/>
        <v>-76.40559063315301</v>
      </c>
      <c r="AI31" s="3">
        <f t="shared" si="24"/>
        <v>465.51778610010456</v>
      </c>
      <c r="AJ31" s="3">
        <f t="shared" si="25"/>
        <v>10.167889336704057</v>
      </c>
      <c r="AK31" s="3">
        <f t="shared" si="26"/>
        <v>76.40559063315301</v>
      </c>
      <c r="AL31" s="3">
        <f t="shared" si="27"/>
        <v>2.389934660063593</v>
      </c>
      <c r="AM31" s="3">
        <f t="shared" si="28"/>
        <v>9.883025138290744</v>
      </c>
      <c r="AN31">
        <f t="shared" si="29"/>
        <v>4.135270015301494</v>
      </c>
      <c r="AO31" s="3">
        <f t="shared" si="80"/>
        <v>0.6563800784011474</v>
      </c>
      <c r="AP31" s="3">
        <f t="shared" si="30"/>
        <v>6.198453885999999</v>
      </c>
      <c r="AQ31" s="3">
        <f t="shared" si="31"/>
        <v>30.941026794</v>
      </c>
      <c r="AR31" s="2">
        <f t="shared" si="32"/>
        <v>31.55579138040899</v>
      </c>
      <c r="AS31" s="3">
        <f t="shared" si="33"/>
        <v>78.67182065707034</v>
      </c>
      <c r="AT31" s="12">
        <f t="shared" si="34"/>
        <v>0.779417038570854</v>
      </c>
      <c r="AU31" s="3">
        <f t="shared" si="35"/>
        <v>-78.67182065707034</v>
      </c>
      <c r="AV31" s="3">
        <f t="shared" si="36"/>
        <v>779.417038570854</v>
      </c>
      <c r="AW31" s="3">
        <f t="shared" si="37"/>
        <v>10.518597126802996</v>
      </c>
      <c r="AX31" s="3">
        <f t="shared" si="38"/>
        <v>78.67182065707034</v>
      </c>
      <c r="AY31" s="3">
        <f t="shared" si="39"/>
        <v>2.066151295333335</v>
      </c>
      <c r="AZ31" s="3">
        <f t="shared" si="40"/>
        <v>10.313675598</v>
      </c>
      <c r="BA31" s="3">
        <f t="shared" si="41"/>
        <v>4.991732997140502</v>
      </c>
      <c r="BB31" s="3">
        <f t="shared" si="90"/>
        <v>1.2470672617133665</v>
      </c>
      <c r="BC31" s="1">
        <v>1</v>
      </c>
      <c r="BD31" s="1">
        <v>120</v>
      </c>
      <c r="BE31" s="3">
        <f t="shared" si="42"/>
        <v>8.805650468454619</v>
      </c>
      <c r="BF31" s="3">
        <f t="shared" si="43"/>
        <v>76.40559063315301</v>
      </c>
      <c r="BG31" s="3">
        <f t="shared" si="44"/>
        <v>8.805650468454619</v>
      </c>
      <c r="BH31" s="3">
        <f>BD31+BF31</f>
        <v>196.405590633153</v>
      </c>
      <c r="BI31" s="3">
        <f t="shared" si="46"/>
        <v>-8.447140918218059</v>
      </c>
      <c r="BJ31" s="3">
        <f t="shared" si="47"/>
        <v>-2.4870244229522993</v>
      </c>
      <c r="BK31" s="3">
        <f t="shared" si="1"/>
        <v>10.506106546218058</v>
      </c>
      <c r="BL31" s="3">
        <f t="shared" si="2"/>
        <v>16.3101495449523</v>
      </c>
      <c r="BM31" s="3">
        <f t="shared" si="48"/>
        <v>19.40101164731349</v>
      </c>
      <c r="BN31" s="3">
        <f t="shared" si="49"/>
        <v>57.21257967777258</v>
      </c>
      <c r="BO31" s="3">
        <f t="shared" si="50"/>
        <v>77.53948017259505</v>
      </c>
      <c r="BP31" s="3">
        <f t="shared" si="51"/>
        <v>152.81118126630602</v>
      </c>
      <c r="BQ31" s="3">
        <f t="shared" si="52"/>
        <v>-68.97179865353513</v>
      </c>
      <c r="BR31" s="3">
        <f t="shared" si="53"/>
        <v>35.42967648642125</v>
      </c>
      <c r="BS31" s="3">
        <f t="shared" si="54"/>
        <v>4.139488258</v>
      </c>
      <c r="BT31" s="3">
        <f t="shared" si="55"/>
        <v>17.117901672</v>
      </c>
      <c r="BU31" s="3">
        <f t="shared" si="56"/>
        <v>17.611300936909238</v>
      </c>
      <c r="BV31" s="3">
        <f t="shared" si="57"/>
        <v>76.40559063315301</v>
      </c>
      <c r="BW31" s="3">
        <f t="shared" si="58"/>
        <v>2.0589656279999997</v>
      </c>
      <c r="BX31" s="3">
        <f t="shared" si="59"/>
        <v>13.823125122</v>
      </c>
      <c r="BY31" s="3">
        <f t="shared" si="60"/>
        <v>13.975626196909854</v>
      </c>
      <c r="BZ31" s="3">
        <f t="shared" si="61"/>
        <v>81.52803499882283</v>
      </c>
      <c r="CA31" s="3">
        <f t="shared" si="62"/>
        <v>246.1289587355318</v>
      </c>
      <c r="CB31" s="3">
        <f t="shared" si="63"/>
        <v>157.93362563197584</v>
      </c>
      <c r="CC31" s="3">
        <f t="shared" si="64"/>
        <v>-228.0998325974174</v>
      </c>
      <c r="CD31" s="3">
        <f t="shared" si="65"/>
        <v>92.46583529751557</v>
      </c>
      <c r="CE31" s="3">
        <f t="shared" si="66"/>
        <v>-297.0716312509525</v>
      </c>
      <c r="CF31" s="3">
        <f t="shared" si="67"/>
        <v>127.89551178393683</v>
      </c>
      <c r="CG31" s="3">
        <f t="shared" si="68"/>
        <v>323.43286170174025</v>
      </c>
      <c r="CH31" s="3">
        <f t="shared" si="69"/>
        <v>-23.29288256549538</v>
      </c>
      <c r="CI31" s="3">
        <f t="shared" si="70"/>
        <v>0.05998466434497463</v>
      </c>
      <c r="CJ31" s="3">
        <f t="shared" si="71"/>
        <v>80.50546224326796</v>
      </c>
      <c r="CK31" s="3">
        <f t="shared" si="72"/>
        <v>0.8457837672641423</v>
      </c>
      <c r="CL31" s="3">
        <f t="shared" si="73"/>
        <v>80.50546224326796</v>
      </c>
      <c r="CM31" s="3">
        <f t="shared" si="83"/>
        <v>9.624964572098916</v>
      </c>
      <c r="CN31" s="3">
        <f t="shared" si="75"/>
        <v>80.50546224326796</v>
      </c>
      <c r="CO31" s="3">
        <f t="shared" si="76"/>
        <v>1.58767234844378</v>
      </c>
      <c r="CP31" s="3">
        <f t="shared" si="77"/>
        <v>9.49311537526782</v>
      </c>
      <c r="CQ31" s="3">
        <f t="shared" si="78"/>
        <v>5.979266052326775</v>
      </c>
      <c r="CR31" s="3">
        <f t="shared" si="89"/>
        <v>1.2517599755509305</v>
      </c>
    </row>
    <row r="32" spans="1:96" ht="12.75">
      <c r="A32" s="1" t="s">
        <v>30</v>
      </c>
      <c r="B32" s="1">
        <v>3</v>
      </c>
      <c r="C32">
        <v>0.22893</v>
      </c>
      <c r="D32">
        <v>0.2381</v>
      </c>
      <c r="E32">
        <v>0.4004</v>
      </c>
      <c r="F32">
        <v>0.1692</v>
      </c>
      <c r="G32">
        <v>2.5058</v>
      </c>
      <c r="H32" s="3">
        <f t="shared" si="3"/>
        <v>0.054508233</v>
      </c>
      <c r="I32" s="3">
        <f t="shared" si="4"/>
        <v>0.091663572</v>
      </c>
      <c r="J32" s="3">
        <f t="shared" si="5"/>
        <v>0.038734955999999994</v>
      </c>
      <c r="K32" s="3">
        <f t="shared" si="6"/>
        <v>0.5736527939999999</v>
      </c>
      <c r="L32" s="4">
        <v>30</v>
      </c>
      <c r="M32" s="7">
        <f>M30+C24</f>
        <v>3.96076</v>
      </c>
      <c r="N32" s="11">
        <v>3</v>
      </c>
      <c r="O32" s="3">
        <f>O30+H24</f>
        <v>2.063474956</v>
      </c>
      <c r="P32" s="3">
        <f>P30+I24</f>
        <v>8.548408303999999</v>
      </c>
      <c r="Q32" s="3">
        <f>Q30+J24</f>
        <v>2.0545105919999997</v>
      </c>
      <c r="R32" s="3">
        <f>R30+K24</f>
        <v>13.757147408</v>
      </c>
      <c r="S32">
        <v>0</v>
      </c>
      <c r="T32">
        <v>0</v>
      </c>
      <c r="U32" s="3">
        <f t="shared" si="11"/>
        <v>2.063474956</v>
      </c>
      <c r="V32" s="3">
        <f t="shared" si="12"/>
        <v>8.548408303999999</v>
      </c>
      <c r="W32" s="3">
        <f t="shared" si="13"/>
        <v>8.793930487895349</v>
      </c>
      <c r="X32" s="3">
        <f t="shared" si="14"/>
        <v>76.42914725641074</v>
      </c>
      <c r="Y32" s="3">
        <f t="shared" si="15"/>
        <v>0.9322763960640316</v>
      </c>
      <c r="Z32" s="3">
        <f t="shared" si="16"/>
        <v>-76.42914725641074</v>
      </c>
      <c r="AA32" s="3">
        <f t="shared" si="17"/>
        <v>4.142724523573039</v>
      </c>
      <c r="AB32" s="3">
        <f t="shared" si="85"/>
        <v>1.3051869544896442</v>
      </c>
      <c r="AC32" s="3">
        <f t="shared" si="18"/>
        <v>4.126949912</v>
      </c>
      <c r="AD32" s="3">
        <f t="shared" si="19"/>
        <v>17.096816607999997</v>
      </c>
      <c r="AE32" s="3">
        <f t="shared" si="20"/>
        <v>17.587860975790697</v>
      </c>
      <c r="AF32" s="3">
        <f t="shared" si="21"/>
        <v>76.42914725641074</v>
      </c>
      <c r="AG32" s="3">
        <f t="shared" si="22"/>
        <v>0.4661381980320158</v>
      </c>
      <c r="AH32" s="3">
        <f t="shared" si="23"/>
        <v>-76.42914725641074</v>
      </c>
      <c r="AI32" s="3">
        <f t="shared" si="24"/>
        <v>466.1381980320158</v>
      </c>
      <c r="AJ32" s="3">
        <f t="shared" si="25"/>
        <v>10.154356268842474</v>
      </c>
      <c r="AK32" s="3">
        <f t="shared" si="26"/>
        <v>76.42914725641074</v>
      </c>
      <c r="AL32" s="3">
        <f t="shared" si="27"/>
        <v>2.382695642625304</v>
      </c>
      <c r="AM32" s="3">
        <f t="shared" si="28"/>
        <v>9.870851670914462</v>
      </c>
      <c r="AN32">
        <f t="shared" si="29"/>
        <v>4.142724523573036</v>
      </c>
      <c r="AO32" s="3">
        <f t="shared" si="80"/>
        <v>0.6572548592251423</v>
      </c>
      <c r="AP32" s="3">
        <f t="shared" si="30"/>
        <v>6.1814605039999995</v>
      </c>
      <c r="AQ32" s="3">
        <f t="shared" si="31"/>
        <v>30.853964016</v>
      </c>
      <c r="AR32" s="2">
        <f t="shared" si="32"/>
        <v>31.46708676479497</v>
      </c>
      <c r="AS32" s="3">
        <f t="shared" si="33"/>
        <v>78.6710208032547</v>
      </c>
      <c r="AT32" s="12">
        <f t="shared" si="34"/>
        <v>0.7816141879074362</v>
      </c>
      <c r="AU32" s="3">
        <f t="shared" si="35"/>
        <v>-78.6710208032547</v>
      </c>
      <c r="AV32" s="3">
        <f t="shared" si="36"/>
        <v>781.6141879074362</v>
      </c>
      <c r="AW32" s="3">
        <f>AR32/3</f>
        <v>10.489028921598324</v>
      </c>
      <c r="AX32" s="3">
        <f t="shared" si="38"/>
        <v>78.6710208032547</v>
      </c>
      <c r="AY32" s="3">
        <f t="shared" si="39"/>
        <v>2.0604868346666656</v>
      </c>
      <c r="AZ32" s="3">
        <f t="shared" si="40"/>
        <v>10.284654672000002</v>
      </c>
      <c r="BA32" s="3">
        <f t="shared" si="41"/>
        <v>4.991371213329687</v>
      </c>
      <c r="BB32" s="3">
        <f t="shared" si="90"/>
        <v>1.250582700651898</v>
      </c>
      <c r="BC32" s="1">
        <v>1</v>
      </c>
      <c r="BD32" s="1">
        <v>120</v>
      </c>
      <c r="BE32" s="3">
        <f t="shared" si="42"/>
        <v>8.793930487895349</v>
      </c>
      <c r="BF32" s="3">
        <f t="shared" si="43"/>
        <v>76.42914725641074</v>
      </c>
      <c r="BG32" s="3">
        <f t="shared" si="44"/>
        <v>8.793930487895349</v>
      </c>
      <c r="BH32" s="3">
        <f t="shared" si="45"/>
        <v>196.42914725641074</v>
      </c>
      <c r="BI32" s="3">
        <f t="shared" si="46"/>
        <v>-8.434876231185848</v>
      </c>
      <c r="BJ32" s="3">
        <f t="shared" si="47"/>
        <v>-2.487182420031019</v>
      </c>
      <c r="BK32" s="3">
        <f t="shared" si="1"/>
        <v>10.489386823185848</v>
      </c>
      <c r="BL32" s="3">
        <f t="shared" si="2"/>
        <v>16.24432982803102</v>
      </c>
      <c r="BM32" s="3">
        <f t="shared" si="48"/>
        <v>19.336635888599734</v>
      </c>
      <c r="BN32" s="3">
        <f t="shared" si="49"/>
        <v>57.14861618610687</v>
      </c>
      <c r="BO32" s="3">
        <f t="shared" si="50"/>
        <v>77.33321342593533</v>
      </c>
      <c r="BP32" s="3">
        <f t="shared" si="51"/>
        <v>152.8582945128215</v>
      </c>
      <c r="BQ32" s="3">
        <f t="shared" si="52"/>
        <v>-68.8173556378569</v>
      </c>
      <c r="BR32" s="3">
        <f t="shared" si="53"/>
        <v>35.278852897932886</v>
      </c>
      <c r="BS32" s="3">
        <f t="shared" si="54"/>
        <v>4.126949912</v>
      </c>
      <c r="BT32" s="3">
        <f t="shared" si="55"/>
        <v>17.096816607999997</v>
      </c>
      <c r="BU32" s="3">
        <f t="shared" si="56"/>
        <v>17.587860975790697</v>
      </c>
      <c r="BV32" s="3">
        <f t="shared" si="57"/>
        <v>76.42914725641074</v>
      </c>
      <c r="BW32" s="3">
        <f t="shared" si="58"/>
        <v>2.0545105919999997</v>
      </c>
      <c r="BX32" s="3">
        <f t="shared" si="59"/>
        <v>13.757147408</v>
      </c>
      <c r="BY32" s="3">
        <f t="shared" si="60"/>
        <v>13.90971310193281</v>
      </c>
      <c r="BZ32" s="3">
        <f t="shared" si="61"/>
        <v>81.50614692291816</v>
      </c>
      <c r="CA32" s="3">
        <f t="shared" si="62"/>
        <v>244.64210024992866</v>
      </c>
      <c r="CB32" s="3">
        <f t="shared" si="63"/>
        <v>157.9352941793289</v>
      </c>
      <c r="CC32" s="3">
        <f t="shared" si="64"/>
        <v>-226.72456397694106</v>
      </c>
      <c r="CD32" s="3">
        <f t="shared" si="65"/>
        <v>91.90064909543406</v>
      </c>
      <c r="CE32" s="3">
        <f t="shared" si="66"/>
        <v>-295.54191961479796</v>
      </c>
      <c r="CF32" s="3">
        <f t="shared" si="67"/>
        <v>127.17950199336696</v>
      </c>
      <c r="CG32" s="3">
        <f t="shared" si="68"/>
        <v>321.74469999812044</v>
      </c>
      <c r="CH32" s="3">
        <f t="shared" si="69"/>
        <v>-23.28348790582679</v>
      </c>
      <c r="CI32" s="3">
        <f t="shared" si="70"/>
        <v>0.06009931442138035</v>
      </c>
      <c r="CJ32" s="3">
        <f t="shared" si="71"/>
        <v>80.43210409193367</v>
      </c>
      <c r="CK32" s="3">
        <f t="shared" si="72"/>
        <v>0.8474003333414629</v>
      </c>
      <c r="CL32" s="3">
        <f t="shared" si="73"/>
        <v>80.43210409193367</v>
      </c>
      <c r="CM32" s="3">
        <f t="shared" si="83"/>
        <v>9.606603249108502</v>
      </c>
      <c r="CN32" s="3">
        <f t="shared" si="75"/>
        <v>80.43210409193367</v>
      </c>
      <c r="CO32" s="3">
        <f t="shared" si="76"/>
        <v>1.5967735210776588</v>
      </c>
      <c r="CP32" s="3">
        <f t="shared" si="77"/>
        <v>9.472968927858219</v>
      </c>
      <c r="CQ32" s="3">
        <f t="shared" si="78"/>
        <v>5.932568897726293</v>
      </c>
      <c r="CR32" s="3">
        <f t="shared" si="89"/>
        <v>1.2541524933453652</v>
      </c>
    </row>
    <row r="33" spans="1:96" ht="12.75">
      <c r="A33" s="1" t="s">
        <v>31</v>
      </c>
      <c r="B33" s="1">
        <v>3</v>
      </c>
      <c r="C33">
        <v>0.28586</v>
      </c>
      <c r="D33">
        <v>0.2381</v>
      </c>
      <c r="E33">
        <v>0.4004</v>
      </c>
      <c r="F33">
        <v>0.1692</v>
      </c>
      <c r="G33">
        <v>2.5058</v>
      </c>
      <c r="H33" s="3">
        <f t="shared" si="3"/>
        <v>0.068063266</v>
      </c>
      <c r="I33" s="3">
        <f t="shared" si="4"/>
        <v>0.11445834399999999</v>
      </c>
      <c r="J33" s="3">
        <f t="shared" si="5"/>
        <v>0.048367511999999994</v>
      </c>
      <c r="K33" s="3">
        <f t="shared" si="6"/>
        <v>0.716307988</v>
      </c>
      <c r="L33" s="4">
        <v>31</v>
      </c>
      <c r="M33" s="7">
        <f>M30+C26</f>
        <v>3.98341</v>
      </c>
      <c r="N33" s="10">
        <v>3</v>
      </c>
      <c r="O33" s="3">
        <f>O30+H26</f>
        <v>2.068867921</v>
      </c>
      <c r="P33" s="3">
        <f>P30+I26</f>
        <v>8.557477363999999</v>
      </c>
      <c r="Q33" s="3">
        <f>Q30+J26</f>
        <v>2.0583429719999997</v>
      </c>
      <c r="R33" s="3">
        <f>R30+K26</f>
        <v>13.813903778</v>
      </c>
      <c r="S33">
        <v>0</v>
      </c>
      <c r="T33">
        <v>0</v>
      </c>
      <c r="U33" s="3">
        <f t="shared" si="11"/>
        <v>2.068867921</v>
      </c>
      <c r="V33" s="3">
        <f t="shared" si="12"/>
        <v>8.557477363999999</v>
      </c>
      <c r="W33" s="3">
        <f t="shared" si="13"/>
        <v>8.804012341535831</v>
      </c>
      <c r="X33" s="3">
        <f t="shared" si="14"/>
        <v>76.40887924312669</v>
      </c>
      <c r="Y33" s="3">
        <f t="shared" si="15"/>
        <v>0.9312088062182914</v>
      </c>
      <c r="Z33" s="3">
        <f t="shared" si="16"/>
        <v>-76.40887924312669</v>
      </c>
      <c r="AA33" s="3">
        <f t="shared" si="17"/>
        <v>4.1363091752438645</v>
      </c>
      <c r="AB33" s="3">
        <f t="shared" si="85"/>
        <v>1.303692328705608</v>
      </c>
      <c r="AC33" s="3">
        <f t="shared" si="18"/>
        <v>4.137735842</v>
      </c>
      <c r="AD33" s="3">
        <f t="shared" si="19"/>
        <v>17.114954727999997</v>
      </c>
      <c r="AE33" s="3">
        <f t="shared" si="20"/>
        <v>17.608024683071662</v>
      </c>
      <c r="AF33" s="3">
        <f t="shared" si="21"/>
        <v>76.40887924312669</v>
      </c>
      <c r="AG33" s="3">
        <f t="shared" si="22"/>
        <v>0.4656044031091457</v>
      </c>
      <c r="AH33" s="3">
        <f t="shared" si="23"/>
        <v>-76.40887924312669</v>
      </c>
      <c r="AI33" s="3">
        <f t="shared" si="24"/>
        <v>465.60440310914566</v>
      </c>
      <c r="AJ33" s="3">
        <f t="shared" si="25"/>
        <v>10.165997790669</v>
      </c>
      <c r="AK33" s="3">
        <f t="shared" si="26"/>
        <v>76.40887924312669</v>
      </c>
      <c r="AL33" s="3">
        <f t="shared" si="27"/>
        <v>2.388922902214263</v>
      </c>
      <c r="AM33" s="3">
        <f t="shared" si="28"/>
        <v>9.881323719379058</v>
      </c>
      <c r="AN33">
        <f t="shared" si="29"/>
        <v>4.1363091752438645</v>
      </c>
      <c r="AO33" s="3">
        <f t="shared" si="80"/>
        <v>0.6565022083838954</v>
      </c>
      <c r="AP33" s="3">
        <f t="shared" si="30"/>
        <v>6.196078814</v>
      </c>
      <c r="AQ33" s="3">
        <f t="shared" si="31"/>
        <v>30.928858505999997</v>
      </c>
      <c r="AR33" s="2">
        <f t="shared" si="32"/>
        <v>31.543393621382403</v>
      </c>
      <c r="AS33" s="3">
        <f t="shared" si="33"/>
        <v>78.6717091363149</v>
      </c>
      <c r="AT33" s="12">
        <f t="shared" si="34"/>
        <v>0.7797233792500277</v>
      </c>
      <c r="AU33" s="3">
        <f t="shared" si="35"/>
        <v>-78.6717091363149</v>
      </c>
      <c r="AV33" s="3">
        <f t="shared" si="36"/>
        <v>779.7233792500276</v>
      </c>
      <c r="AW33" s="3">
        <f t="shared" si="37"/>
        <v>10.514464540460802</v>
      </c>
      <c r="AX33" s="3">
        <f t="shared" si="38"/>
        <v>78.6717091363149</v>
      </c>
      <c r="AY33" s="3">
        <f t="shared" si="39"/>
        <v>2.065359604666668</v>
      </c>
      <c r="AZ33" s="3">
        <f t="shared" si="40"/>
        <v>10.309619502</v>
      </c>
      <c r="BA33" s="3">
        <f>AZ33/AY33</f>
        <v>4.991682551893373</v>
      </c>
      <c r="BB33" s="3">
        <f t="shared" si="90"/>
        <v>1.2475574068000443</v>
      </c>
      <c r="BC33" s="1">
        <v>1</v>
      </c>
      <c r="BD33" s="1">
        <v>120</v>
      </c>
      <c r="BE33" s="3">
        <f t="shared" si="42"/>
        <v>8.804012341535831</v>
      </c>
      <c r="BF33" s="3">
        <f t="shared" si="43"/>
        <v>76.40887924312669</v>
      </c>
      <c r="BG33" s="3">
        <f t="shared" si="44"/>
        <v>8.804012341535831</v>
      </c>
      <c r="BH33" s="3">
        <f t="shared" si="45"/>
        <v>196.4088792431267</v>
      </c>
      <c r="BI33" s="3">
        <f t="shared" si="46"/>
        <v>-8.44542675003429</v>
      </c>
      <c r="BJ33" s="3">
        <f t="shared" si="47"/>
        <v>-2.487046505339308</v>
      </c>
      <c r="BK33" s="3">
        <f t="shared" si="1"/>
        <v>10.50376972203429</v>
      </c>
      <c r="BL33" s="3">
        <f t="shared" si="2"/>
        <v>16.300950283339308</v>
      </c>
      <c r="BM33" s="3">
        <f t="shared" si="48"/>
        <v>19.39201275044507</v>
      </c>
      <c r="BN33" s="3">
        <f t="shared" si="49"/>
        <v>57.20366538146582</v>
      </c>
      <c r="BO33" s="3">
        <f t="shared" si="50"/>
        <v>77.51063330991522</v>
      </c>
      <c r="BP33" s="3">
        <f t="shared" si="51"/>
        <v>152.81775848625338</v>
      </c>
      <c r="BQ33" s="3">
        <f t="shared" si="52"/>
        <v>-68.95020436082949</v>
      </c>
      <c r="BR33" s="3">
        <f t="shared" si="53"/>
        <v>35.40858080612647</v>
      </c>
      <c r="BS33" s="3">
        <f t="shared" si="54"/>
        <v>4.137735842</v>
      </c>
      <c r="BT33" s="3">
        <f t="shared" si="55"/>
        <v>17.114954727999997</v>
      </c>
      <c r="BU33" s="3">
        <f t="shared" si="56"/>
        <v>17.608024683071662</v>
      </c>
      <c r="BV33" s="3">
        <f t="shared" si="57"/>
        <v>76.40887924312669</v>
      </c>
      <c r="BW33" s="3">
        <f t="shared" si="58"/>
        <v>2.0583429719999997</v>
      </c>
      <c r="BX33" s="3">
        <f t="shared" si="59"/>
        <v>13.813903778</v>
      </c>
      <c r="BY33" s="3">
        <f t="shared" si="60"/>
        <v>13.966413762244926</v>
      </c>
      <c r="BZ33" s="3">
        <f t="shared" si="61"/>
        <v>81.52498824192062</v>
      </c>
      <c r="CA33" s="3">
        <f t="shared" si="62"/>
        <v>245.9209582596004</v>
      </c>
      <c r="CB33" s="3">
        <f t="shared" si="63"/>
        <v>157.9338674850473</v>
      </c>
      <c r="CC33" s="3">
        <f t="shared" si="64"/>
        <v>-227.9074582870449</v>
      </c>
      <c r="CD33" s="3">
        <f t="shared" si="65"/>
        <v>92.3867315606468</v>
      </c>
      <c r="CE33" s="3">
        <f t="shared" si="66"/>
        <v>-296.8576626478744</v>
      </c>
      <c r="CF33" s="3">
        <f t="shared" si="67"/>
        <v>127.79531236677326</v>
      </c>
      <c r="CG33" s="3">
        <f t="shared" si="68"/>
        <v>323.1967105892019</v>
      </c>
      <c r="CH33" s="3">
        <f t="shared" si="69"/>
        <v>-23.291566662190057</v>
      </c>
      <c r="CI33" s="3">
        <f t="shared" si="70"/>
        <v>0.06000065011519631</v>
      </c>
      <c r="CJ33" s="3">
        <f t="shared" si="71"/>
        <v>80.49523204365588</v>
      </c>
      <c r="CK33" s="3">
        <f t="shared" si="72"/>
        <v>0.846009166624268</v>
      </c>
      <c r="CL33" s="3">
        <f t="shared" si="73"/>
        <v>80.49523204365588</v>
      </c>
      <c r="CM33" s="3">
        <f t="shared" si="83"/>
        <v>9.622400225350239</v>
      </c>
      <c r="CN33" s="3">
        <f t="shared" si="75"/>
        <v>80.49523204365588</v>
      </c>
      <c r="CO33" s="3">
        <f t="shared" si="76"/>
        <v>1.5889438754437017</v>
      </c>
      <c r="CP33" s="3">
        <f t="shared" si="77"/>
        <v>9.49030260094536</v>
      </c>
      <c r="CQ33" s="3">
        <f t="shared" si="78"/>
        <v>5.972711023726536</v>
      </c>
      <c r="CR33" s="3">
        <f t="shared" si="89"/>
        <v>1.2520935666039166</v>
      </c>
    </row>
    <row r="34" spans="1:96" ht="12.75">
      <c r="A34" s="1" t="s">
        <v>32</v>
      </c>
      <c r="B34" s="1">
        <v>3</v>
      </c>
      <c r="C34">
        <v>0.15275</v>
      </c>
      <c r="D34">
        <v>0.2381</v>
      </c>
      <c r="E34">
        <v>0.4004</v>
      </c>
      <c r="F34">
        <v>0.1692</v>
      </c>
      <c r="G34">
        <v>2.5058</v>
      </c>
      <c r="H34" s="3">
        <f t="shared" si="3"/>
        <v>0.036369775</v>
      </c>
      <c r="I34" s="3">
        <f t="shared" si="4"/>
        <v>0.061161099999999996</v>
      </c>
      <c r="J34" s="3">
        <f t="shared" si="5"/>
        <v>0.025845299999999998</v>
      </c>
      <c r="K34" s="3">
        <f t="shared" si="6"/>
        <v>0.38276095</v>
      </c>
      <c r="L34" s="4">
        <v>32</v>
      </c>
      <c r="M34" s="7">
        <f>M11+C38</f>
        <v>4.04568</v>
      </c>
      <c r="N34" s="11">
        <v>3</v>
      </c>
      <c r="O34" s="3">
        <f>O11+H38</f>
        <v>2.083694408</v>
      </c>
      <c r="P34" s="3">
        <f>P11+I38</f>
        <v>8.582410271999997</v>
      </c>
      <c r="Q34" s="3">
        <f>Q11+J38</f>
        <v>2.0688790559999997</v>
      </c>
      <c r="R34" s="3">
        <f>R11+K38</f>
        <v>13.969939944000002</v>
      </c>
      <c r="S34">
        <v>0</v>
      </c>
      <c r="T34">
        <v>0</v>
      </c>
      <c r="U34" s="3">
        <f t="shared" si="11"/>
        <v>2.083694408</v>
      </c>
      <c r="V34" s="3">
        <f t="shared" si="12"/>
        <v>8.582410271999997</v>
      </c>
      <c r="W34" s="3">
        <f t="shared" si="13"/>
        <v>8.831735303034254</v>
      </c>
      <c r="X34" s="3">
        <f t="shared" si="14"/>
        <v>76.35339637765824</v>
      </c>
      <c r="Y34" s="3">
        <f t="shared" si="15"/>
        <v>0.9282857265520663</v>
      </c>
      <c r="Z34" s="3">
        <f t="shared" si="16"/>
        <v>-76.35339637765824</v>
      </c>
      <c r="AA34" s="3">
        <f t="shared" si="17"/>
        <v>4.118843069813526</v>
      </c>
      <c r="AB34" s="3">
        <f t="shared" si="85"/>
        <v>1.2996000171728928</v>
      </c>
      <c r="AC34" s="3">
        <f t="shared" si="18"/>
        <v>4.167388816</v>
      </c>
      <c r="AD34" s="3">
        <f t="shared" si="19"/>
        <v>17.164820543999994</v>
      </c>
      <c r="AE34" s="3">
        <f t="shared" si="20"/>
        <v>17.663470606068508</v>
      </c>
      <c r="AF34" s="3">
        <f t="shared" si="21"/>
        <v>76.35339637765824</v>
      </c>
      <c r="AG34" s="3">
        <f t="shared" si="22"/>
        <v>0.46414286327603316</v>
      </c>
      <c r="AH34" s="3">
        <f t="shared" si="23"/>
        <v>-76.35339637765824</v>
      </c>
      <c r="AI34" s="3">
        <f t="shared" si="24"/>
        <v>464.14286327603315</v>
      </c>
      <c r="AJ34" s="3">
        <f t="shared" si="25"/>
        <v>10.198009509236696</v>
      </c>
      <c r="AK34" s="3">
        <f t="shared" si="26"/>
        <v>76.35339637765824</v>
      </c>
      <c r="AL34" s="3">
        <f t="shared" si="27"/>
        <v>2.4060430547354335</v>
      </c>
      <c r="AM34" s="3">
        <f t="shared" si="28"/>
        <v>9.910113761670019</v>
      </c>
      <c r="AN34">
        <f t="shared" si="29"/>
        <v>4.118843069813531</v>
      </c>
      <c r="AO34" s="3">
        <f t="shared" si="80"/>
        <v>0.6544414372192067</v>
      </c>
      <c r="AP34" s="3">
        <f t="shared" si="30"/>
        <v>6.236267871999999</v>
      </c>
      <c r="AQ34" s="3">
        <f t="shared" si="31"/>
        <v>31.134760487999998</v>
      </c>
      <c r="AR34" s="2">
        <f t="shared" si="32"/>
        <v>31.753178543516952</v>
      </c>
      <c r="AS34" s="3">
        <f t="shared" si="33"/>
        <v>78.67358447028528</v>
      </c>
      <c r="AT34" s="12">
        <f t="shared" si="34"/>
        <v>0.7745719513960168</v>
      </c>
      <c r="AU34" s="3">
        <f t="shared" si="35"/>
        <v>-78.67358447028528</v>
      </c>
      <c r="AV34" s="3">
        <f t="shared" si="36"/>
        <v>774.5719513960167</v>
      </c>
      <c r="AW34" s="3">
        <f t="shared" si="37"/>
        <v>10.584392847838984</v>
      </c>
      <c r="AX34" s="3">
        <f>AS34</f>
        <v>78.67358447028528</v>
      </c>
      <c r="AY34" s="3">
        <f>AW34*COS(AX34*PI()/180)</f>
        <v>2.0787559573333323</v>
      </c>
      <c r="AZ34" s="3">
        <f t="shared" si="40"/>
        <v>10.378253496</v>
      </c>
      <c r="BA34" s="3">
        <f t="shared" si="41"/>
        <v>4.992530969971781</v>
      </c>
      <c r="BB34" s="3">
        <f t="shared" si="90"/>
        <v>1.239315122233627</v>
      </c>
      <c r="BC34" s="1">
        <v>1</v>
      </c>
      <c r="BD34" s="1">
        <v>120</v>
      </c>
      <c r="BE34" s="3">
        <f t="shared" si="42"/>
        <v>8.831735303034254</v>
      </c>
      <c r="BF34" s="3">
        <f t="shared" si="43"/>
        <v>76.35339637765824</v>
      </c>
      <c r="BG34" s="3">
        <f t="shared" si="44"/>
        <v>8.831735303034254</v>
      </c>
      <c r="BH34" s="3">
        <f t="shared" si="45"/>
        <v>196.35339637765824</v>
      </c>
      <c r="BI34" s="3">
        <f t="shared" si="46"/>
        <v>-8.474432525252512</v>
      </c>
      <c r="BJ34" s="3">
        <f t="shared" si="47"/>
        <v>-2.4866728449484223</v>
      </c>
      <c r="BK34" s="3">
        <f t="shared" si="1"/>
        <v>10.543311581252512</v>
      </c>
      <c r="BL34" s="3">
        <f t="shared" si="2"/>
        <v>16.456612788948423</v>
      </c>
      <c r="BM34" s="3">
        <f t="shared" si="48"/>
        <v>19.544347612155136</v>
      </c>
      <c r="BN34" s="3">
        <f t="shared" si="49"/>
        <v>57.35339985620249</v>
      </c>
      <c r="BO34" s="3">
        <f t="shared" si="50"/>
        <v>77.99954846286154</v>
      </c>
      <c r="BP34" s="3">
        <f t="shared" si="51"/>
        <v>152.70679275531648</v>
      </c>
      <c r="BQ34" s="3">
        <f t="shared" si="52"/>
        <v>-69.31598369100061</v>
      </c>
      <c r="BR34" s="3">
        <f t="shared" si="53"/>
        <v>35.766240581856266</v>
      </c>
      <c r="BS34" s="3">
        <f t="shared" si="54"/>
        <v>4.167388816</v>
      </c>
      <c r="BT34" s="3">
        <f t="shared" si="55"/>
        <v>17.164820543999994</v>
      </c>
      <c r="BU34" s="3">
        <f t="shared" si="56"/>
        <v>17.663470606068508</v>
      </c>
      <c r="BV34" s="3">
        <f t="shared" si="57"/>
        <v>76.35339637765824</v>
      </c>
      <c r="BW34" s="3">
        <f t="shared" si="58"/>
        <v>2.0688790559999997</v>
      </c>
      <c r="BX34" s="3">
        <f t="shared" si="59"/>
        <v>13.969939944000002</v>
      </c>
      <c r="BY34" s="3">
        <f t="shared" si="60"/>
        <v>14.122304436150717</v>
      </c>
      <c r="BZ34" s="3">
        <f t="shared" si="61"/>
        <v>81.57600755589932</v>
      </c>
      <c r="CA34" s="3">
        <f t="shared" si="62"/>
        <v>249.4489092978991</v>
      </c>
      <c r="CB34" s="3">
        <f t="shared" si="63"/>
        <v>157.92940393355758</v>
      </c>
      <c r="CC34" s="3">
        <f t="shared" si="64"/>
        <v>-231.16968870958638</v>
      </c>
      <c r="CD34" s="3">
        <f t="shared" si="65"/>
        <v>93.73010920629729</v>
      </c>
      <c r="CE34" s="3">
        <f t="shared" si="66"/>
        <v>-300.48567240058696</v>
      </c>
      <c r="CF34" s="3">
        <f t="shared" si="67"/>
        <v>129.49634978815357</v>
      </c>
      <c r="CG34" s="3">
        <f t="shared" si="68"/>
        <v>327.20168692488227</v>
      </c>
      <c r="CH34" s="3">
        <f t="shared" si="69"/>
        <v>-23.313955715708648</v>
      </c>
      <c r="CI34" s="3">
        <f t="shared" si="70"/>
        <v>0.05973180577348935</v>
      </c>
      <c r="CJ34" s="3">
        <f t="shared" si="71"/>
        <v>80.66735557191114</v>
      </c>
      <c r="CK34" s="3">
        <f t="shared" si="72"/>
        <v>0.8422184614061998</v>
      </c>
      <c r="CL34" s="3">
        <f t="shared" si="73"/>
        <v>80.66735557191114</v>
      </c>
      <c r="CM34" s="3">
        <f t="shared" si="83"/>
        <v>9.665709276880259</v>
      </c>
      <c r="CN34" s="3">
        <f t="shared" si="75"/>
        <v>80.66735557191114</v>
      </c>
      <c r="CO34" s="3">
        <f t="shared" si="76"/>
        <v>1.5674499770437347</v>
      </c>
      <c r="CP34" s="3">
        <f t="shared" si="77"/>
        <v>9.537768942191601</v>
      </c>
      <c r="CQ34" s="3">
        <f t="shared" si="78"/>
        <v>6.084895264204964</v>
      </c>
      <c r="CR34" s="3">
        <f t="shared" si="89"/>
        <v>1.2464833228811758</v>
      </c>
    </row>
    <row r="35" spans="1:96" ht="12.75">
      <c r="A35" s="1" t="s">
        <v>33</v>
      </c>
      <c r="B35" s="1">
        <v>3</v>
      </c>
      <c r="C35">
        <v>0.39377</v>
      </c>
      <c r="D35">
        <v>0.2381</v>
      </c>
      <c r="E35">
        <v>0.4004</v>
      </c>
      <c r="F35">
        <v>0.1692</v>
      </c>
      <c r="G35">
        <v>2.5058</v>
      </c>
      <c r="H35" s="3">
        <f t="shared" si="3"/>
        <v>0.093756637</v>
      </c>
      <c r="I35" s="3">
        <f t="shared" si="4"/>
        <v>0.15766550799999998</v>
      </c>
      <c r="J35" s="3">
        <f t="shared" si="5"/>
        <v>0.066625884</v>
      </c>
      <c r="K35" s="3">
        <f t="shared" si="6"/>
        <v>0.986708866</v>
      </c>
      <c r="L35" s="4">
        <v>33</v>
      </c>
      <c r="M35" s="7">
        <f>M12+C33</f>
        <v>4.18054</v>
      </c>
      <c r="N35" s="10">
        <v>3</v>
      </c>
      <c r="O35" s="3">
        <f>O12+H33</f>
        <v>2.1158045739999998</v>
      </c>
      <c r="P35" s="3">
        <f>P12+I33</f>
        <v>8.636408215999996</v>
      </c>
      <c r="Q35" s="3">
        <f>Q12+J33</f>
        <v>2.0916973679999997</v>
      </c>
      <c r="R35" s="3">
        <f>R12+K33</f>
        <v>14.307872132000002</v>
      </c>
      <c r="S35">
        <v>0</v>
      </c>
      <c r="T35">
        <v>0</v>
      </c>
      <c r="U35" s="3">
        <f t="shared" si="11"/>
        <v>2.1158045739999998</v>
      </c>
      <c r="V35" s="3">
        <f t="shared" si="12"/>
        <v>8.636408215999996</v>
      </c>
      <c r="W35" s="3">
        <f t="shared" si="13"/>
        <v>8.89180385910258</v>
      </c>
      <c r="X35" s="3">
        <f t="shared" si="14"/>
        <v>76.23442179641359</v>
      </c>
      <c r="Y35" s="3">
        <f t="shared" si="15"/>
        <v>0.9220146949260439</v>
      </c>
      <c r="Z35" s="3">
        <f t="shared" si="16"/>
        <v>-76.23442179641359</v>
      </c>
      <c r="AA35" s="3">
        <f t="shared" si="17"/>
        <v>4.081855348139538</v>
      </c>
      <c r="AB35" s="3">
        <f t="shared" si="85"/>
        <v>1.2908205728964615</v>
      </c>
      <c r="AC35" s="3">
        <f t="shared" si="18"/>
        <v>4.2316091479999995</v>
      </c>
      <c r="AD35" s="3">
        <f t="shared" si="19"/>
        <v>17.272816431999992</v>
      </c>
      <c r="AE35" s="3">
        <f t="shared" si="20"/>
        <v>17.78360771820516</v>
      </c>
      <c r="AF35" s="3">
        <f t="shared" si="21"/>
        <v>76.23442179641359</v>
      </c>
      <c r="AG35" s="3">
        <f t="shared" si="22"/>
        <v>0.46100734746302197</v>
      </c>
      <c r="AH35" s="3">
        <f t="shared" si="23"/>
        <v>-76.23442179641359</v>
      </c>
      <c r="AI35" s="3">
        <f t="shared" si="24"/>
        <v>461.007347463022</v>
      </c>
      <c r="AJ35" s="3">
        <f t="shared" si="25"/>
        <v>10.267370703268456</v>
      </c>
      <c r="AK35" s="3">
        <f t="shared" si="26"/>
        <v>76.23442179641359</v>
      </c>
      <c r="AL35" s="3">
        <f t="shared" si="27"/>
        <v>2.4431206807030814</v>
      </c>
      <c r="AM35" s="3">
        <f t="shared" si="28"/>
        <v>9.972465216678186</v>
      </c>
      <c r="AN35">
        <f t="shared" si="29"/>
        <v>4.08185534813954</v>
      </c>
      <c r="AO35" s="3">
        <f t="shared" si="80"/>
        <v>0.6500203599228609</v>
      </c>
      <c r="AP35" s="3">
        <f t="shared" si="30"/>
        <v>6.323306515999999</v>
      </c>
      <c r="AQ35" s="3">
        <f t="shared" si="31"/>
        <v>31.580688563999992</v>
      </c>
      <c r="AR35" s="2">
        <f t="shared" si="32"/>
        <v>32.20751613322033</v>
      </c>
      <c r="AS35" s="3">
        <f t="shared" si="33"/>
        <v>78.67756218922258</v>
      </c>
      <c r="AT35" s="12">
        <f t="shared" si="34"/>
        <v>0.7636453977309198</v>
      </c>
      <c r="AU35" s="3">
        <f t="shared" si="35"/>
        <v>-78.67756218922258</v>
      </c>
      <c r="AV35" s="3">
        <f t="shared" si="36"/>
        <v>763.6453977309197</v>
      </c>
      <c r="AW35" s="3">
        <f t="shared" si="37"/>
        <v>10.735838711073443</v>
      </c>
      <c r="AX35" s="3">
        <f t="shared" si="38"/>
        <v>78.67756218922258</v>
      </c>
      <c r="AY35" s="3">
        <f t="shared" si="39"/>
        <v>2.1077688386666638</v>
      </c>
      <c r="AZ35" s="3">
        <f>AW35*SIN(AX35*PI()/180)</f>
        <v>10.526896187999997</v>
      </c>
      <c r="BA35" s="3">
        <f t="shared" si="41"/>
        <v>4.994331444172559</v>
      </c>
      <c r="BB35" s="3">
        <f t="shared" si="90"/>
        <v>1.2218326363694718</v>
      </c>
      <c r="BC35" s="1">
        <v>1</v>
      </c>
      <c r="BD35" s="1">
        <v>120</v>
      </c>
      <c r="BE35" s="3">
        <f t="shared" si="42"/>
        <v>8.89180385910258</v>
      </c>
      <c r="BF35" s="3">
        <f t="shared" si="43"/>
        <v>76.23442179641359</v>
      </c>
      <c r="BG35" s="3">
        <f t="shared" si="44"/>
        <v>8.89180385910258</v>
      </c>
      <c r="BH35" s="3">
        <f t="shared" si="45"/>
        <v>196.23442179641359</v>
      </c>
      <c r="BI35" s="3">
        <f t="shared" si="46"/>
        <v>-8.53725119950864</v>
      </c>
      <c r="BJ35" s="3">
        <f t="shared" si="47"/>
        <v>-2.4858635974726866</v>
      </c>
      <c r="BK35" s="3">
        <f aca="true" t="shared" si="92" ref="BK35:BL37">Q35+(3*S35)-BI35</f>
        <v>10.62894856750864</v>
      </c>
      <c r="BL35" s="3">
        <f t="shared" si="92"/>
        <v>16.793735729472687</v>
      </c>
      <c r="BM35" s="3">
        <f t="shared" si="48"/>
        <v>19.8747102469976</v>
      </c>
      <c r="BN35" s="3">
        <f t="shared" si="49"/>
        <v>57.66980962864165</v>
      </c>
      <c r="BO35" s="3">
        <f t="shared" si="50"/>
        <v>79.06417586875155</v>
      </c>
      <c r="BP35" s="3">
        <f t="shared" si="51"/>
        <v>152.46884359282717</v>
      </c>
      <c r="BQ35" s="3">
        <f t="shared" si="52"/>
        <v>-70.11091787803292</v>
      </c>
      <c r="BR35" s="3">
        <f t="shared" si="53"/>
        <v>36.54590401268792</v>
      </c>
      <c r="BS35" s="3">
        <f t="shared" si="54"/>
        <v>4.2316091479999995</v>
      </c>
      <c r="BT35" s="3">
        <f t="shared" si="55"/>
        <v>17.272816431999992</v>
      </c>
      <c r="BU35" s="3">
        <f t="shared" si="56"/>
        <v>17.78360771820516</v>
      </c>
      <c r="BV35" s="3">
        <f t="shared" si="57"/>
        <v>76.23442179641359</v>
      </c>
      <c r="BW35" s="3">
        <f t="shared" si="58"/>
        <v>2.0916973679999997</v>
      </c>
      <c r="BX35" s="3">
        <f t="shared" si="59"/>
        <v>14.307872132000002</v>
      </c>
      <c r="BY35" s="3">
        <f t="shared" si="60"/>
        <v>14.459958603846706</v>
      </c>
      <c r="BZ35" s="3">
        <f t="shared" si="61"/>
        <v>81.68273029237528</v>
      </c>
      <c r="CA35" s="3">
        <f t="shared" si="62"/>
        <v>257.1502314322954</v>
      </c>
      <c r="CB35" s="3">
        <f t="shared" si="63"/>
        <v>157.91715208878887</v>
      </c>
      <c r="CC35" s="3">
        <f t="shared" si="64"/>
        <v>-238.286003151288</v>
      </c>
      <c r="CD35" s="3">
        <f t="shared" si="65"/>
        <v>96.67482727094699</v>
      </c>
      <c r="CE35" s="3">
        <f t="shared" si="66"/>
        <v>-308.39692102932094</v>
      </c>
      <c r="CF35" s="3">
        <f t="shared" si="67"/>
        <v>133.2207312836349</v>
      </c>
      <c r="CG35" s="3">
        <f t="shared" si="68"/>
        <v>335.941102195179</v>
      </c>
      <c r="CH35" s="3">
        <f t="shared" si="69"/>
        <v>-23.36328942696328</v>
      </c>
      <c r="CI35" s="3">
        <f t="shared" si="70"/>
        <v>0.05916129380158597</v>
      </c>
      <c r="CJ35" s="3">
        <f t="shared" si="71"/>
        <v>81.03309905560494</v>
      </c>
      <c r="CK35" s="3">
        <f t="shared" si="72"/>
        <v>0.8341742426023622</v>
      </c>
      <c r="CL35" s="3">
        <f t="shared" si="73"/>
        <v>81.03309905560494</v>
      </c>
      <c r="CM35" s="3">
        <f t="shared" si="83"/>
        <v>9.758918916241626</v>
      </c>
      <c r="CN35" s="3">
        <f t="shared" si="75"/>
        <v>81.03309905560494</v>
      </c>
      <c r="CO35" s="3">
        <f t="shared" si="76"/>
        <v>1.5210628084178826</v>
      </c>
      <c r="CP35" s="3">
        <f t="shared" si="77"/>
        <v>9.639650737792659</v>
      </c>
      <c r="CQ35" s="3">
        <f t="shared" si="78"/>
        <v>6.337444242568287</v>
      </c>
      <c r="CR35" s="3">
        <f t="shared" si="89"/>
        <v>1.234577879051496</v>
      </c>
    </row>
    <row r="36" spans="1:96" ht="12.75">
      <c r="A36" s="1" t="s">
        <v>34</v>
      </c>
      <c r="B36" s="1">
        <v>3</v>
      </c>
      <c r="C36">
        <v>0.17147</v>
      </c>
      <c r="D36">
        <v>0.2381</v>
      </c>
      <c r="E36">
        <v>0.4004</v>
      </c>
      <c r="F36">
        <v>0.1692</v>
      </c>
      <c r="G36">
        <v>2.5058</v>
      </c>
      <c r="H36" s="3">
        <f t="shared" si="3"/>
        <v>0.040827007000000005</v>
      </c>
      <c r="I36" s="3">
        <f t="shared" si="4"/>
        <v>0.068656588</v>
      </c>
      <c r="J36" s="3">
        <f t="shared" si="5"/>
        <v>0.029012724</v>
      </c>
      <c r="K36" s="3">
        <f t="shared" si="6"/>
        <v>0.42966952599999997</v>
      </c>
      <c r="L36" s="4">
        <v>34</v>
      </c>
      <c r="M36" s="7">
        <f>M35+C34</f>
        <v>4.33329</v>
      </c>
      <c r="N36" s="11">
        <v>3</v>
      </c>
      <c r="O36" s="3">
        <f>O35+H34</f>
        <v>2.1521743489999996</v>
      </c>
      <c r="P36" s="3">
        <f>P35+I34</f>
        <v>8.697569315999996</v>
      </c>
      <c r="Q36" s="3">
        <f>Q35+J34</f>
        <v>2.1175426679999996</v>
      </c>
      <c r="R36" s="3">
        <f>R35+K34</f>
        <v>14.690633082000002</v>
      </c>
      <c r="S36">
        <v>0</v>
      </c>
      <c r="T36">
        <v>0</v>
      </c>
      <c r="U36" s="3">
        <f t="shared" si="11"/>
        <v>2.1521743489999996</v>
      </c>
      <c r="V36" s="3">
        <f t="shared" si="12"/>
        <v>8.697569315999996</v>
      </c>
      <c r="W36" s="3">
        <f t="shared" si="13"/>
        <v>8.95988651909823</v>
      </c>
      <c r="X36" s="3">
        <f t="shared" si="14"/>
        <v>76.10159189188158</v>
      </c>
      <c r="Y36" s="3">
        <f t="shared" si="15"/>
        <v>0.9150086672434568</v>
      </c>
      <c r="Z36" s="3">
        <f t="shared" si="16"/>
        <v>-76.10159189188158</v>
      </c>
      <c r="AA36" s="3">
        <f t="shared" si="17"/>
        <v>4.041294015069593</v>
      </c>
      <c r="AB36" s="3">
        <f t="shared" si="85"/>
        <v>1.2810121341408394</v>
      </c>
      <c r="AC36" s="3">
        <f t="shared" si="18"/>
        <v>4.304348697999999</v>
      </c>
      <c r="AD36" s="3">
        <f t="shared" si="19"/>
        <v>17.39513863199999</v>
      </c>
      <c r="AE36" s="3">
        <f t="shared" si="20"/>
        <v>17.91977303819646</v>
      </c>
      <c r="AF36" s="3">
        <f t="shared" si="21"/>
        <v>76.10159189188158</v>
      </c>
      <c r="AG36" s="3">
        <f t="shared" si="22"/>
        <v>0.4575043336217284</v>
      </c>
      <c r="AH36" s="3">
        <f t="shared" si="23"/>
        <v>-76.10159189188158</v>
      </c>
      <c r="AI36" s="3">
        <f t="shared" si="24"/>
        <v>457.5043336217284</v>
      </c>
      <c r="AJ36" s="3">
        <f t="shared" si="25"/>
        <v>10.345985787419725</v>
      </c>
      <c r="AK36" s="3">
        <f t="shared" si="26"/>
        <v>76.10159189188158</v>
      </c>
      <c r="AL36" s="3">
        <f t="shared" si="27"/>
        <v>2.485116879476315</v>
      </c>
      <c r="AM36" s="3">
        <f t="shared" si="28"/>
        <v>10.043087971776053</v>
      </c>
      <c r="AN36">
        <f t="shared" si="29"/>
        <v>4.041294015069592</v>
      </c>
      <c r="AO36" s="3">
        <f t="shared" si="80"/>
        <v>0.645081110406637</v>
      </c>
      <c r="AP36" s="3">
        <f t="shared" si="30"/>
        <v>6.421891365999999</v>
      </c>
      <c r="AQ36" s="3">
        <f t="shared" si="31"/>
        <v>32.08577171399999</v>
      </c>
      <c r="AR36" s="2">
        <f t="shared" si="32"/>
        <v>32.72212455204624</v>
      </c>
      <c r="AS36" s="3">
        <f t="shared" si="33"/>
        <v>78.68193416622275</v>
      </c>
      <c r="AT36" s="12">
        <f t="shared" si="34"/>
        <v>0.751635836736647</v>
      </c>
      <c r="AU36" s="3">
        <f t="shared" si="35"/>
        <v>-78.68193416622275</v>
      </c>
      <c r="AV36" s="3">
        <f t="shared" si="36"/>
        <v>751.635836736647</v>
      </c>
      <c r="AW36" s="3">
        <f t="shared" si="37"/>
        <v>10.90737485068208</v>
      </c>
      <c r="AX36" s="3">
        <f t="shared" si="38"/>
        <v>78.68193416622275</v>
      </c>
      <c r="AY36" s="3">
        <f t="shared" si="39"/>
        <v>2.1406304553333313</v>
      </c>
      <c r="AZ36" s="3">
        <f t="shared" si="40"/>
        <v>10.695257237999998</v>
      </c>
      <c r="BA36" s="3">
        <f t="shared" si="41"/>
        <v>4.996311816153513</v>
      </c>
      <c r="BB36" s="3">
        <f t="shared" si="90"/>
        <v>1.2026173387786354</v>
      </c>
      <c r="BC36" s="1">
        <v>1</v>
      </c>
      <c r="BD36" s="1">
        <v>120</v>
      </c>
      <c r="BE36" s="3">
        <f t="shared" si="42"/>
        <v>8.95988651909823</v>
      </c>
      <c r="BF36" s="3">
        <f t="shared" si="43"/>
        <v>76.10159189188158</v>
      </c>
      <c r="BG36" s="3">
        <f t="shared" si="44"/>
        <v>8.95988651909823</v>
      </c>
      <c r="BH36" s="3">
        <f t="shared" si="45"/>
        <v>196.10159189188158</v>
      </c>
      <c r="BI36" s="3">
        <f t="shared" si="46"/>
        <v>-8.60840315333204</v>
      </c>
      <c r="BJ36" s="3">
        <f t="shared" si="47"/>
        <v>-2.4849469983927635</v>
      </c>
      <c r="BK36" s="3">
        <f t="shared" si="92"/>
        <v>10.72594582133204</v>
      </c>
      <c r="BL36" s="3">
        <f t="shared" si="92"/>
        <v>17.175580080392766</v>
      </c>
      <c r="BM36" s="3">
        <f t="shared" si="48"/>
        <v>20.249604066749924</v>
      </c>
      <c r="BN36" s="3">
        <f t="shared" si="49"/>
        <v>58.0157115902719</v>
      </c>
      <c r="BO36" s="3">
        <f t="shared" si="50"/>
        <v>80.2795664351182</v>
      </c>
      <c r="BP36" s="3">
        <f t="shared" si="51"/>
        <v>152.20318378376317</v>
      </c>
      <c r="BQ36" s="3">
        <f t="shared" si="52"/>
        <v>-71.01585757813106</v>
      </c>
      <c r="BR36" s="3">
        <f t="shared" si="53"/>
        <v>37.437371161089324</v>
      </c>
      <c r="BS36" s="3">
        <f t="shared" si="54"/>
        <v>4.304348697999999</v>
      </c>
      <c r="BT36" s="3">
        <f t="shared" si="55"/>
        <v>17.39513863199999</v>
      </c>
      <c r="BU36" s="3">
        <f t="shared" si="56"/>
        <v>17.91977303819646</v>
      </c>
      <c r="BV36" s="3">
        <f t="shared" si="57"/>
        <v>76.10159189188158</v>
      </c>
      <c r="BW36" s="3">
        <f t="shared" si="58"/>
        <v>2.1175426679999996</v>
      </c>
      <c r="BX36" s="3">
        <f t="shared" si="59"/>
        <v>14.690633082000002</v>
      </c>
      <c r="BY36" s="3">
        <f t="shared" si="60"/>
        <v>14.842462305855905</v>
      </c>
      <c r="BZ36" s="3">
        <f t="shared" si="61"/>
        <v>81.79774534204194</v>
      </c>
      <c r="CA36" s="3">
        <f t="shared" si="62"/>
        <v>265.9735558489239</v>
      </c>
      <c r="CB36" s="3">
        <f t="shared" si="63"/>
        <v>157.89933723392352</v>
      </c>
      <c r="CC36" s="3">
        <f t="shared" si="64"/>
        <v>-246.43095702727004</v>
      </c>
      <c r="CD36" s="3">
        <f t="shared" si="65"/>
        <v>100.06855564833761</v>
      </c>
      <c r="CE36" s="3">
        <f t="shared" si="66"/>
        <v>-317.4468146054011</v>
      </c>
      <c r="CF36" s="3">
        <f t="shared" si="67"/>
        <v>137.50592680942694</v>
      </c>
      <c r="CG36" s="3">
        <f t="shared" si="68"/>
        <v>345.94849329175486</v>
      </c>
      <c r="CH36" s="3">
        <f t="shared" si="69"/>
        <v>-23.420432064007052</v>
      </c>
      <c r="CI36" s="3">
        <f t="shared" si="70"/>
        <v>0.058533580748023284</v>
      </c>
      <c r="CJ36" s="3">
        <f t="shared" si="71"/>
        <v>81.43614365427895</v>
      </c>
      <c r="CK36" s="3">
        <f t="shared" si="72"/>
        <v>0.8253234885471283</v>
      </c>
      <c r="CL36" s="3">
        <f t="shared" si="73"/>
        <v>81.43614365427895</v>
      </c>
      <c r="CM36" s="3">
        <f t="shared" si="83"/>
        <v>9.863573384909026</v>
      </c>
      <c r="CN36" s="3">
        <f t="shared" si="75"/>
        <v>81.43614365427895</v>
      </c>
      <c r="CO36" s="3">
        <f t="shared" si="76"/>
        <v>1.4688003043504345</v>
      </c>
      <c r="CP36" s="3">
        <f t="shared" si="77"/>
        <v>9.753599621956285</v>
      </c>
      <c r="CQ36" s="3">
        <f t="shared" si="78"/>
        <v>6.640521242450136</v>
      </c>
      <c r="CR36" s="3">
        <f t="shared" si="89"/>
        <v>1.22147876304975</v>
      </c>
    </row>
    <row r="37" spans="1:96" ht="12.75">
      <c r="A37" s="1" t="s">
        <v>35</v>
      </c>
      <c r="B37" s="1">
        <v>3</v>
      </c>
      <c r="C37">
        <v>0.32586</v>
      </c>
      <c r="D37">
        <v>0.2381</v>
      </c>
      <c r="E37">
        <v>0.4004</v>
      </c>
      <c r="F37">
        <v>0.1692</v>
      </c>
      <c r="G37">
        <v>2.5058</v>
      </c>
      <c r="H37" s="3">
        <f t="shared" si="3"/>
        <v>0.077587266</v>
      </c>
      <c r="I37" s="3">
        <f t="shared" si="4"/>
        <v>0.130474344</v>
      </c>
      <c r="J37" s="3">
        <f t="shared" si="5"/>
        <v>0.05513551199999999</v>
      </c>
      <c r="K37" s="3">
        <f t="shared" si="6"/>
        <v>0.8165399879999999</v>
      </c>
      <c r="L37" s="4">
        <v>35</v>
      </c>
      <c r="M37" s="7">
        <f>M35+C35</f>
        <v>4.57431</v>
      </c>
      <c r="N37" s="10">
        <v>3</v>
      </c>
      <c r="O37" s="3">
        <f>O35+H35</f>
        <v>2.2095612109999996</v>
      </c>
      <c r="P37" s="3">
        <f>P35+I35</f>
        <v>8.794073723999995</v>
      </c>
      <c r="Q37" s="3">
        <f>Q35+J35</f>
        <v>2.1583232519999997</v>
      </c>
      <c r="R37" s="3">
        <f>R35+K35</f>
        <v>15.294580998000002</v>
      </c>
      <c r="S37">
        <v>0</v>
      </c>
      <c r="T37">
        <v>0</v>
      </c>
      <c r="U37" s="3">
        <f t="shared" si="11"/>
        <v>2.2095612109999996</v>
      </c>
      <c r="V37" s="3">
        <f t="shared" si="12"/>
        <v>8.794073723999995</v>
      </c>
      <c r="W37" s="3">
        <f t="shared" si="13"/>
        <v>9.067408307135118</v>
      </c>
      <c r="X37" s="3">
        <f t="shared" si="14"/>
        <v>75.89606201231952</v>
      </c>
      <c r="Y37" s="3">
        <f t="shared" si="15"/>
        <v>0.9041584480144573</v>
      </c>
      <c r="Z37" s="3">
        <f t="shared" si="16"/>
        <v>-75.89606201231952</v>
      </c>
      <c r="AA37" s="3">
        <f t="shared" si="17"/>
        <v>3.980009098738653</v>
      </c>
      <c r="AB37" s="3">
        <f t="shared" si="85"/>
        <v>1.2658218272202402</v>
      </c>
      <c r="AC37" s="3">
        <f t="shared" si="18"/>
        <v>4.419122421999999</v>
      </c>
      <c r="AD37" s="3">
        <f t="shared" si="19"/>
        <v>17.58814744799999</v>
      </c>
      <c r="AE37" s="3">
        <f t="shared" si="20"/>
        <v>18.134816614270235</v>
      </c>
      <c r="AF37" s="3">
        <f t="shared" si="21"/>
        <v>75.89606201231952</v>
      </c>
      <c r="AG37" s="3">
        <f t="shared" si="22"/>
        <v>0.45207922400722866</v>
      </c>
      <c r="AH37" s="3">
        <f t="shared" si="23"/>
        <v>-75.89606201231952</v>
      </c>
      <c r="AI37" s="3">
        <f t="shared" si="24"/>
        <v>452.0792240072287</v>
      </c>
      <c r="AJ37" s="3">
        <f t="shared" si="25"/>
        <v>10.470141253953418</v>
      </c>
      <c r="AK37" s="3">
        <f t="shared" si="26"/>
        <v>75.89606201231952</v>
      </c>
      <c r="AL37" s="3">
        <f t="shared" si="27"/>
        <v>2.5513815199236096</v>
      </c>
      <c r="AM37" s="3">
        <f t="shared" si="28"/>
        <v>10.154521663649625</v>
      </c>
      <c r="AN37">
        <f t="shared" si="29"/>
        <v>3.980009098738655</v>
      </c>
      <c r="AO37" s="3">
        <f t="shared" si="80"/>
        <v>0.6374317058501924</v>
      </c>
      <c r="AP37" s="3">
        <f t="shared" si="30"/>
        <v>6.577445673999999</v>
      </c>
      <c r="AQ37" s="3">
        <f t="shared" si="31"/>
        <v>32.882728445999994</v>
      </c>
      <c r="AR37" s="2">
        <f t="shared" si="32"/>
        <v>33.53411131441832</v>
      </c>
      <c r="AS37" s="3">
        <f t="shared" si="33"/>
        <v>78.6885596891888</v>
      </c>
      <c r="AT37" s="12">
        <f t="shared" si="34"/>
        <v>0.7334359105828799</v>
      </c>
      <c r="AU37" s="3">
        <f t="shared" si="35"/>
        <v>-78.6885596891888</v>
      </c>
      <c r="AV37" s="3">
        <f t="shared" si="36"/>
        <v>733.43591058288</v>
      </c>
      <c r="AW37" s="3">
        <f t="shared" si="37"/>
        <v>11.178037104806107</v>
      </c>
      <c r="AX37" s="3">
        <f t="shared" si="38"/>
        <v>78.6885596891888</v>
      </c>
      <c r="AY37" s="3">
        <f t="shared" si="39"/>
        <v>2.1924818913333364</v>
      </c>
      <c r="AZ37" s="3">
        <f t="shared" si="40"/>
        <v>10.960909481999998</v>
      </c>
      <c r="BA37" s="3">
        <f t="shared" si="41"/>
        <v>4.999315855390819</v>
      </c>
      <c r="BB37" s="3">
        <f t="shared" si="90"/>
        <v>1.173497456932608</v>
      </c>
      <c r="BC37" s="1">
        <v>1</v>
      </c>
      <c r="BD37" s="1">
        <v>120</v>
      </c>
      <c r="BE37" s="3">
        <f>SQRT(O37*O37+P37*P37)</f>
        <v>9.067408307135118</v>
      </c>
      <c r="BF37" s="3">
        <f t="shared" si="43"/>
        <v>75.89606201231952</v>
      </c>
      <c r="BG37" s="3">
        <f t="shared" si="44"/>
        <v>9.067408307135118</v>
      </c>
      <c r="BH37" s="3">
        <f t="shared" si="45"/>
        <v>195.89606201231953</v>
      </c>
      <c r="BI37" s="3">
        <f t="shared" si="46"/>
        <v>-8.720671853237219</v>
      </c>
      <c r="BJ37" s="3">
        <f t="shared" si="47"/>
        <v>-2.483500722057289</v>
      </c>
      <c r="BK37" s="3">
        <f t="shared" si="92"/>
        <v>10.87899510523722</v>
      </c>
      <c r="BL37" s="3">
        <f t="shared" si="92"/>
        <v>17.77808172005729</v>
      </c>
      <c r="BM37" s="3">
        <f t="shared" si="48"/>
        <v>20.842569998558492</v>
      </c>
      <c r="BN37" s="3">
        <f t="shared" si="49"/>
        <v>58.53616008817601</v>
      </c>
      <c r="BO37" s="3">
        <f t="shared" si="50"/>
        <v>82.21789340830294</v>
      </c>
      <c r="BP37" s="3">
        <f t="shared" si="51"/>
        <v>151.79212402463904</v>
      </c>
      <c r="BQ37" s="3">
        <f t="shared" si="52"/>
        <v>-72.45357191799138</v>
      </c>
      <c r="BR37" s="3">
        <f t="shared" si="53"/>
        <v>38.8620883744494</v>
      </c>
      <c r="BS37" s="3">
        <f t="shared" si="54"/>
        <v>4.419122421999999</v>
      </c>
      <c r="BT37" s="3">
        <f t="shared" si="55"/>
        <v>17.58814744799999</v>
      </c>
      <c r="BU37" s="3">
        <f t="shared" si="56"/>
        <v>18.134816614270235</v>
      </c>
      <c r="BV37" s="3">
        <f t="shared" si="57"/>
        <v>75.89606201231952</v>
      </c>
      <c r="BW37" s="3">
        <f t="shared" si="58"/>
        <v>2.1583232519999997</v>
      </c>
      <c r="BX37" s="3">
        <f t="shared" si="59"/>
        <v>15.294580998000002</v>
      </c>
      <c r="BY37" s="3">
        <f t="shared" si="60"/>
        <v>15.446118190811134</v>
      </c>
      <c r="BZ37" s="3">
        <f t="shared" si="61"/>
        <v>81.9676379860502</v>
      </c>
      <c r="CA37" s="3">
        <f t="shared" si="62"/>
        <v>280.1125207927035</v>
      </c>
      <c r="CB37" s="3">
        <f t="shared" si="63"/>
        <v>157.86369999836973</v>
      </c>
      <c r="CC37" s="3">
        <f t="shared" si="64"/>
        <v>-259.4654510713658</v>
      </c>
      <c r="CD37" s="3">
        <f t="shared" si="65"/>
        <v>105.54953341997972</v>
      </c>
      <c r="CE37" s="3">
        <f t="shared" si="66"/>
        <v>-331.9190229893572</v>
      </c>
      <c r="CF37" s="3">
        <f t="shared" si="67"/>
        <v>144.41162179442912</v>
      </c>
      <c r="CG37" s="3">
        <f t="shared" si="68"/>
        <v>361.973692872157</v>
      </c>
      <c r="CH37" s="3">
        <f t="shared" si="69"/>
        <v>-23.512937005563575</v>
      </c>
      <c r="CI37" s="3">
        <f t="shared" si="70"/>
        <v>0.0575803446741632</v>
      </c>
      <c r="CJ37" s="3">
        <f t="shared" si="71"/>
        <v>82.04909709373959</v>
      </c>
      <c r="CK37" s="3">
        <f t="shared" si="72"/>
        <v>0.8118828599057012</v>
      </c>
      <c r="CL37" s="3">
        <f t="shared" si="73"/>
        <v>82.04909709373959</v>
      </c>
      <c r="CM37" s="3">
        <f t="shared" si="83"/>
        <v>10.026863723319947</v>
      </c>
      <c r="CN37" s="3">
        <f t="shared" si="75"/>
        <v>82.04909709373959</v>
      </c>
      <c r="CO37" s="3">
        <f t="shared" si="76"/>
        <v>1.3869607444312393</v>
      </c>
      <c r="CP37" s="3">
        <f t="shared" si="77"/>
        <v>9.930475115493532</v>
      </c>
      <c r="CQ37" s="3">
        <f t="shared" si="78"/>
        <v>7.159881889494855</v>
      </c>
      <c r="CR37" s="3">
        <f t="shared" si="89"/>
        <v>1.2015866326604379</v>
      </c>
    </row>
    <row r="38" spans="1:96" ht="12.75">
      <c r="A38" s="1" t="s">
        <v>81</v>
      </c>
      <c r="B38" s="1">
        <v>3</v>
      </c>
      <c r="C38">
        <v>0.18407</v>
      </c>
      <c r="D38">
        <v>0.2381</v>
      </c>
      <c r="E38">
        <v>0.4004</v>
      </c>
      <c r="F38">
        <v>0.1692</v>
      </c>
      <c r="G38">
        <v>2.5058</v>
      </c>
      <c r="H38" s="3">
        <f t="shared" si="3"/>
        <v>0.043827067000000004</v>
      </c>
      <c r="I38" s="3">
        <f t="shared" si="4"/>
        <v>0.073701628</v>
      </c>
      <c r="J38" s="3">
        <f t="shared" si="5"/>
        <v>0.031144644</v>
      </c>
      <c r="K38" s="3">
        <f t="shared" si="6"/>
        <v>0.461242606</v>
      </c>
      <c r="L38" s="4">
        <v>36</v>
      </c>
      <c r="M38" s="7">
        <f>M14+C36</f>
        <v>4.29367</v>
      </c>
      <c r="N38" s="11">
        <v>3</v>
      </c>
      <c r="O38" s="3">
        <f>O14+H36</f>
        <v>2.1427408269999995</v>
      </c>
      <c r="P38" s="3">
        <f>P14+I36</f>
        <v>8.681705467999997</v>
      </c>
      <c r="Q38" s="3">
        <f>Q14+J36</f>
        <v>2.110838964</v>
      </c>
      <c r="R38" s="3">
        <f>R14+K36</f>
        <v>14.591353286</v>
      </c>
      <c r="S38">
        <v>0</v>
      </c>
      <c r="T38"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f t="shared" si="30"/>
        <v>6.396320617999999</v>
      </c>
      <c r="AQ38" s="3">
        <f t="shared" si="31"/>
        <v>31.954764221999994</v>
      </c>
      <c r="AR38" s="2">
        <f t="shared" si="32"/>
        <v>32.58864639612794</v>
      </c>
      <c r="AS38" s="3">
        <f t="shared" si="33"/>
        <v>78.68081343355412</v>
      </c>
      <c r="AT38" s="12">
        <f t="shared" si="34"/>
        <v>0.7547144231925004</v>
      </c>
      <c r="AU38" s="3">
        <f t="shared" si="35"/>
        <v>-78.68081343355412</v>
      </c>
      <c r="AV38" s="3">
        <f t="shared" si="36"/>
        <v>754.7144231925004</v>
      </c>
      <c r="AW38" s="3">
        <f t="shared" si="37"/>
        <v>10.862882132042648</v>
      </c>
      <c r="AX38" s="3">
        <f t="shared" si="38"/>
        <v>78.68081343355412</v>
      </c>
      <c r="AY38" s="3">
        <f t="shared" si="39"/>
        <v>2.132106872666667</v>
      </c>
      <c r="AZ38" s="3">
        <f t="shared" si="40"/>
        <v>10.651588073999998</v>
      </c>
      <c r="BA38" s="3">
        <f t="shared" si="41"/>
        <v>4.995804014588561</v>
      </c>
      <c r="BB38" s="3">
        <f t="shared" si="90"/>
        <v>1.2075430771080007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ht="12.75">
      <c r="A39" s="1" t="s">
        <v>36</v>
      </c>
      <c r="B39" s="1">
        <v>1</v>
      </c>
      <c r="C39">
        <v>0.17605</v>
      </c>
      <c r="D39">
        <v>0.2381</v>
      </c>
      <c r="E39">
        <v>0.3854</v>
      </c>
      <c r="F39">
        <v>0.1435</v>
      </c>
      <c r="G39">
        <v>2.5631</v>
      </c>
      <c r="H39" s="3">
        <f t="shared" si="3"/>
        <v>0.041917505</v>
      </c>
      <c r="I39" s="3">
        <f t="shared" si="4"/>
        <v>0.06784967000000001</v>
      </c>
      <c r="J39" s="3">
        <f t="shared" si="5"/>
        <v>0.025263175</v>
      </c>
      <c r="K39" s="3">
        <f t="shared" si="6"/>
        <v>0.451233755</v>
      </c>
      <c r="L39" s="4">
        <v>37</v>
      </c>
      <c r="M39" s="7">
        <f>M4+C39</f>
        <v>1.8010300000000001</v>
      </c>
      <c r="N39" s="11">
        <v>1</v>
      </c>
      <c r="O39" s="3">
        <f>O4+H39</f>
        <v>1.549243243</v>
      </c>
      <c r="P39" s="3">
        <f>P4+I39</f>
        <v>7.6810116619999995</v>
      </c>
      <c r="Q39" s="3">
        <f>Q4+J39</f>
        <v>1.684559791</v>
      </c>
      <c r="R39" s="3">
        <f>R4+K39</f>
        <v>8.355383639</v>
      </c>
      <c r="S39">
        <v>0</v>
      </c>
      <c r="T39"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f t="shared" si="30"/>
        <v>4.783046277</v>
      </c>
      <c r="AQ39" s="3">
        <f t="shared" si="31"/>
        <v>23.717406963</v>
      </c>
      <c r="AR39" s="2">
        <f t="shared" si="32"/>
        <v>24.194894600648386</v>
      </c>
      <c r="AS39" s="3">
        <f t="shared" si="33"/>
        <v>78.59819359147004</v>
      </c>
      <c r="AT39" s="12">
        <f t="shared" si="34"/>
        <v>1.0165417900526397</v>
      </c>
      <c r="AU39" s="3">
        <f t="shared" si="35"/>
        <v>-78.59819359147004</v>
      </c>
      <c r="AV39" s="3">
        <f t="shared" si="36"/>
        <v>1016.5417900526397</v>
      </c>
      <c r="AW39" s="3">
        <f t="shared" si="37"/>
        <v>8.064964866882795</v>
      </c>
      <c r="AX39" s="3">
        <f t="shared" si="38"/>
        <v>78.59819359147004</v>
      </c>
      <c r="AY39" s="3">
        <f t="shared" si="39"/>
        <v>1.5943487590000007</v>
      </c>
      <c r="AZ39" s="3">
        <f t="shared" si="40"/>
        <v>7.905802320999999</v>
      </c>
      <c r="BA39" s="3">
        <f t="shared" si="41"/>
        <v>4.958640495921755</v>
      </c>
      <c r="BB39" s="3">
        <f t="shared" si="90"/>
        <v>1.6264668640842235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ht="12.75">
      <c r="A40" s="1" t="s">
        <v>37</v>
      </c>
      <c r="B40" s="1">
        <v>1</v>
      </c>
      <c r="C40">
        <v>0.12999</v>
      </c>
      <c r="D40">
        <v>0.2381</v>
      </c>
      <c r="E40">
        <v>0.3854</v>
      </c>
      <c r="F40">
        <v>0.1435</v>
      </c>
      <c r="G40">
        <v>2.5631</v>
      </c>
      <c r="H40" s="3">
        <f t="shared" si="3"/>
        <v>0.030950619</v>
      </c>
      <c r="I40" s="3">
        <f t="shared" si="4"/>
        <v>0.050098146</v>
      </c>
      <c r="J40" s="3">
        <f t="shared" si="5"/>
        <v>0.018653564999999997</v>
      </c>
      <c r="K40" s="3">
        <f t="shared" si="6"/>
        <v>0.333177369</v>
      </c>
      <c r="L40" s="4">
        <v>38</v>
      </c>
      <c r="M40" s="7">
        <f>M39+C40</f>
        <v>1.9310200000000002</v>
      </c>
      <c r="N40" s="11">
        <v>1</v>
      </c>
      <c r="O40" s="3">
        <f>O39+H40</f>
        <v>1.580193862</v>
      </c>
      <c r="P40" s="3">
        <f>P39+I40</f>
        <v>7.731109807999999</v>
      </c>
      <c r="Q40" s="3">
        <f>Q39+J40</f>
        <v>1.703213356</v>
      </c>
      <c r="R40" s="3">
        <f>R39+K40</f>
        <v>8.688561007999999</v>
      </c>
      <c r="S40">
        <v>0</v>
      </c>
      <c r="T40"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>
        <f t="shared" si="30"/>
        <v>4.8636010800000005</v>
      </c>
      <c r="AQ40" s="3">
        <f t="shared" si="31"/>
        <v>24.150780624</v>
      </c>
      <c r="AR40" s="2">
        <f t="shared" si="32"/>
        <v>24.635641258427817</v>
      </c>
      <c r="AS40" s="3">
        <f t="shared" si="33"/>
        <v>78.61379417302614</v>
      </c>
      <c r="AT40" s="12">
        <f t="shared" si="34"/>
        <v>0.9983552370110966</v>
      </c>
      <c r="AU40" s="3">
        <f t="shared" si="35"/>
        <v>-78.61379417302614</v>
      </c>
      <c r="AV40" s="3">
        <f t="shared" si="36"/>
        <v>998.3552370110966</v>
      </c>
      <c r="AW40" s="3">
        <f t="shared" si="37"/>
        <v>8.21188041947594</v>
      </c>
      <c r="AX40" s="3">
        <f t="shared" si="38"/>
        <v>78.61379417302614</v>
      </c>
      <c r="AY40" s="3">
        <f t="shared" si="39"/>
        <v>1.6212003600000005</v>
      </c>
      <c r="AZ40" s="3">
        <f t="shared" si="40"/>
        <v>8.050260208</v>
      </c>
      <c r="BA40" s="3">
        <f t="shared" si="41"/>
        <v>4.965617086342121</v>
      </c>
      <c r="BB40" s="3">
        <f t="shared" si="90"/>
        <v>1.5973683792177547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ht="12.75">
      <c r="A41" s="1" t="s">
        <v>38</v>
      </c>
      <c r="B41" s="1">
        <v>1</v>
      </c>
      <c r="C41">
        <v>0.04266</v>
      </c>
      <c r="D41">
        <v>0.2381</v>
      </c>
      <c r="E41">
        <v>0.3854</v>
      </c>
      <c r="F41">
        <v>0.1435</v>
      </c>
      <c r="G41">
        <v>2.5631</v>
      </c>
      <c r="H41" s="3">
        <f t="shared" si="3"/>
        <v>0.010157346</v>
      </c>
      <c r="I41" s="3">
        <f t="shared" si="4"/>
        <v>0.016441164</v>
      </c>
      <c r="J41" s="3">
        <f t="shared" si="5"/>
        <v>0.006121709999999999</v>
      </c>
      <c r="K41" s="3">
        <f t="shared" si="6"/>
        <v>0.10934184599999999</v>
      </c>
      <c r="L41" s="4">
        <v>39</v>
      </c>
      <c r="M41" s="7">
        <f>M39+C41</f>
        <v>1.84369</v>
      </c>
      <c r="N41" s="11">
        <v>1</v>
      </c>
      <c r="O41" s="3">
        <f>O39+H41</f>
        <v>1.559400589</v>
      </c>
      <c r="P41" s="3">
        <f>P39+I41</f>
        <v>7.697452825999999</v>
      </c>
      <c r="Q41" s="3">
        <f>Q39+J41</f>
        <v>1.690681501</v>
      </c>
      <c r="R41" s="3">
        <f>R39+K41</f>
        <v>8.464725484999999</v>
      </c>
      <c r="S41">
        <v>0</v>
      </c>
      <c r="T41">
        <v>0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>
        <f t="shared" si="30"/>
        <v>4.809482679</v>
      </c>
      <c r="AQ41" s="3">
        <f t="shared" si="31"/>
        <v>23.859631136999997</v>
      </c>
      <c r="AR41" s="2">
        <f t="shared" si="32"/>
        <v>24.339538237881605</v>
      </c>
      <c r="AS41" s="3">
        <f t="shared" si="33"/>
        <v>78.60337566090037</v>
      </c>
      <c r="AT41" s="12">
        <f t="shared" si="34"/>
        <v>1.0105007427461654</v>
      </c>
      <c r="AU41" s="3">
        <f t="shared" si="35"/>
        <v>-78.60337566090037</v>
      </c>
      <c r="AV41" s="3">
        <f t="shared" si="36"/>
        <v>1010.5007427461654</v>
      </c>
      <c r="AW41" s="3">
        <f t="shared" si="37"/>
        <v>8.113179412627202</v>
      </c>
      <c r="AX41" s="3">
        <f t="shared" si="38"/>
        <v>78.60337566090037</v>
      </c>
      <c r="AY41" s="3">
        <f t="shared" si="39"/>
        <v>1.603160892999998</v>
      </c>
      <c r="AZ41" s="3">
        <f t="shared" si="40"/>
        <v>7.953210379</v>
      </c>
      <c r="BA41" s="3">
        <f t="shared" si="41"/>
        <v>4.9609558302767365</v>
      </c>
      <c r="BB41" s="3">
        <f t="shared" si="90"/>
        <v>1.6168011883938647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ht="12.75">
      <c r="A42" s="1" t="s">
        <v>39</v>
      </c>
      <c r="B42" s="1">
        <v>1</v>
      </c>
      <c r="C42">
        <v>0.14815</v>
      </c>
      <c r="D42">
        <v>0.2381</v>
      </c>
      <c r="E42">
        <v>0.3854</v>
      </c>
      <c r="F42">
        <v>0.1435</v>
      </c>
      <c r="G42">
        <v>2.5631</v>
      </c>
      <c r="H42" s="3">
        <f t="shared" si="3"/>
        <v>0.035274515</v>
      </c>
      <c r="I42" s="3">
        <f t="shared" si="4"/>
        <v>0.057097010000000004</v>
      </c>
      <c r="J42" s="3">
        <f t="shared" si="5"/>
        <v>0.021259524999999998</v>
      </c>
      <c r="K42" s="3">
        <f t="shared" si="6"/>
        <v>0.379723265</v>
      </c>
      <c r="L42" s="4">
        <v>40</v>
      </c>
      <c r="M42" s="7">
        <f>M18+C42</f>
        <v>2.10755</v>
      </c>
      <c r="N42" s="11">
        <v>1</v>
      </c>
      <c r="O42" s="3">
        <f>O18+H42</f>
        <v>1.622225655</v>
      </c>
      <c r="P42" s="3">
        <f>P18+I42</f>
        <v>7.804160769999999</v>
      </c>
      <c r="Q42" s="3">
        <f>Q18+J42</f>
        <v>1.7371400049999999</v>
      </c>
      <c r="R42" s="3">
        <f>R18+K42</f>
        <v>9.121862785000001</v>
      </c>
      <c r="S42">
        <v>0</v>
      </c>
      <c r="T42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f t="shared" si="30"/>
        <v>4.981591315</v>
      </c>
      <c r="AQ42" s="3">
        <f t="shared" si="31"/>
        <v>24.730184325</v>
      </c>
      <c r="AR42" s="2">
        <f t="shared" si="32"/>
        <v>25.226935382209213</v>
      </c>
      <c r="AS42" s="3">
        <f t="shared" si="33"/>
        <v>78.61088386609455</v>
      </c>
      <c r="AT42" s="12">
        <f t="shared" si="34"/>
        <v>0.9749547891902585</v>
      </c>
      <c r="AU42" s="3">
        <f t="shared" si="35"/>
        <v>-78.61088386609455</v>
      </c>
      <c r="AV42" s="3">
        <f t="shared" si="36"/>
        <v>974.9547891902585</v>
      </c>
      <c r="AW42" s="3">
        <f t="shared" si="37"/>
        <v>8.408978460736405</v>
      </c>
      <c r="AX42" s="3">
        <f t="shared" si="38"/>
        <v>78.61088386609455</v>
      </c>
      <c r="AY42" s="3">
        <f t="shared" si="39"/>
        <v>1.6605304383333352</v>
      </c>
      <c r="AZ42" s="3">
        <f t="shared" si="40"/>
        <v>8.243394774999999</v>
      </c>
      <c r="BA42" s="3">
        <f t="shared" si="41"/>
        <v>4.964314164137724</v>
      </c>
      <c r="BB42" s="3">
        <f t="shared" si="90"/>
        <v>1.5599276627044136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40</v>
      </c>
      <c r="B43" s="1">
        <v>1</v>
      </c>
      <c r="C43">
        <v>0.15906</v>
      </c>
      <c r="D43">
        <v>0.2381</v>
      </c>
      <c r="E43">
        <v>0.3854</v>
      </c>
      <c r="F43">
        <v>0.1435</v>
      </c>
      <c r="G43">
        <v>2.5631</v>
      </c>
      <c r="H43" s="3">
        <f t="shared" si="3"/>
        <v>0.037872186</v>
      </c>
      <c r="I43" s="3">
        <f t="shared" si="4"/>
        <v>0.06130172400000001</v>
      </c>
      <c r="J43" s="3">
        <f t="shared" si="5"/>
        <v>0.02282511</v>
      </c>
      <c r="K43" s="3">
        <f t="shared" si="6"/>
        <v>0.407686686</v>
      </c>
      <c r="L43" s="4">
        <v>41</v>
      </c>
      <c r="M43" s="7">
        <f>M21+C43</f>
        <v>2.7941500000000006</v>
      </c>
      <c r="N43" s="11">
        <v>1</v>
      </c>
      <c r="O43" s="3">
        <f aca="true" t="shared" si="93" ref="O43:R44">O21+H43</f>
        <v>1.7857051149999998</v>
      </c>
      <c r="P43" s="3">
        <f t="shared" si="93"/>
        <v>8.078911759999999</v>
      </c>
      <c r="Q43" s="3">
        <f t="shared" si="93"/>
        <v>1.853032338</v>
      </c>
      <c r="R43" s="3">
        <f t="shared" si="93"/>
        <v>10.842970208</v>
      </c>
      <c r="S43">
        <v>0</v>
      </c>
      <c r="T43"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f t="shared" si="30"/>
        <v>5.424442568</v>
      </c>
      <c r="AQ43" s="3">
        <f t="shared" si="31"/>
        <v>27.000793727999998</v>
      </c>
      <c r="AR43" s="2">
        <f t="shared" si="32"/>
        <v>27.540287564140183</v>
      </c>
      <c r="AS43" s="3">
        <f t="shared" si="33"/>
        <v>78.64052768659568</v>
      </c>
      <c r="AT43" s="12">
        <f t="shared" si="34"/>
        <v>0.8930597187918623</v>
      </c>
      <c r="AU43" s="3">
        <f t="shared" si="35"/>
        <v>-78.64052768659568</v>
      </c>
      <c r="AV43" s="3">
        <f t="shared" si="36"/>
        <v>893.0597187918623</v>
      </c>
      <c r="AW43" s="3">
        <f t="shared" si="37"/>
        <v>9.180095854713395</v>
      </c>
      <c r="AX43" s="3">
        <f t="shared" si="38"/>
        <v>78.64052768659568</v>
      </c>
      <c r="AY43" s="3">
        <f t="shared" si="39"/>
        <v>1.808147522666664</v>
      </c>
      <c r="AZ43" s="3">
        <f t="shared" si="40"/>
        <v>9.000264576</v>
      </c>
      <c r="BA43" s="3">
        <f t="shared" si="41"/>
        <v>4.977616296886202</v>
      </c>
      <c r="BB43" s="3">
        <f t="shared" si="90"/>
        <v>1.4288955500669798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41</v>
      </c>
      <c r="B44" s="1">
        <v>1</v>
      </c>
      <c r="C44">
        <v>0.14302</v>
      </c>
      <c r="D44">
        <v>0.2381</v>
      </c>
      <c r="E44">
        <v>0.3854</v>
      </c>
      <c r="F44">
        <v>0.1435</v>
      </c>
      <c r="G44">
        <v>2.5631</v>
      </c>
      <c r="H44" s="3">
        <f t="shared" si="3"/>
        <v>0.034053062</v>
      </c>
      <c r="I44" s="3">
        <f t="shared" si="4"/>
        <v>0.05511990800000001</v>
      </c>
      <c r="J44" s="3">
        <f t="shared" si="5"/>
        <v>0.02052337</v>
      </c>
      <c r="K44" s="3">
        <f t="shared" si="6"/>
        <v>0.366574562</v>
      </c>
      <c r="L44" s="4">
        <v>42</v>
      </c>
      <c r="M44" s="7">
        <f>M22+C44</f>
        <v>3.0731</v>
      </c>
      <c r="N44" s="11">
        <v>1</v>
      </c>
      <c r="O44" s="3">
        <f t="shared" si="93"/>
        <v>1.8521231099999997</v>
      </c>
      <c r="P44" s="3">
        <f t="shared" si="93"/>
        <v>8.190843939999999</v>
      </c>
      <c r="Q44" s="3">
        <f t="shared" si="93"/>
        <v>1.9006429059999999</v>
      </c>
      <c r="R44" s="3">
        <f t="shared" si="93"/>
        <v>11.541044026000002</v>
      </c>
      <c r="S44">
        <v>0</v>
      </c>
      <c r="T44">
        <v>0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f>O44+O44+Q44+(3*S44)</f>
        <v>5.604889126</v>
      </c>
      <c r="AQ44" s="3">
        <f t="shared" si="31"/>
        <v>27.922731906</v>
      </c>
      <c r="AR44" s="2">
        <f t="shared" si="32"/>
        <v>28.479707498657767</v>
      </c>
      <c r="AS44" s="3">
        <f t="shared" si="33"/>
        <v>78.64993652202273</v>
      </c>
      <c r="AT44" s="12">
        <f t="shared" si="34"/>
        <v>0.8636016177005051</v>
      </c>
      <c r="AU44" s="3">
        <f t="shared" si="35"/>
        <v>-78.64993652202273</v>
      </c>
      <c r="AV44" s="3">
        <f t="shared" si="36"/>
        <v>863.6016177005051</v>
      </c>
      <c r="AW44" s="3">
        <f t="shared" si="37"/>
        <v>9.493235832885922</v>
      </c>
      <c r="AX44" s="3">
        <f t="shared" si="38"/>
        <v>78.64993652202273</v>
      </c>
      <c r="AY44" s="3">
        <f t="shared" si="39"/>
        <v>1.8682963753333335</v>
      </c>
      <c r="AZ44" s="3">
        <f t="shared" si="40"/>
        <v>9.307577302</v>
      </c>
      <c r="BA44" s="3">
        <f t="shared" si="41"/>
        <v>4.9818526786679564</v>
      </c>
      <c r="BB44" s="3">
        <f t="shared" si="90"/>
        <v>1.3817625883208082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42</v>
      </c>
      <c r="B45" s="1">
        <v>1</v>
      </c>
      <c r="C45">
        <v>0.24311</v>
      </c>
      <c r="D45">
        <v>0.2381</v>
      </c>
      <c r="E45">
        <v>0.3854</v>
      </c>
      <c r="F45">
        <v>0.1435</v>
      </c>
      <c r="G45">
        <v>2.5631</v>
      </c>
      <c r="H45" s="3">
        <f t="shared" si="3"/>
        <v>0.057884491</v>
      </c>
      <c r="I45" s="3">
        <f t="shared" si="4"/>
        <v>0.093694594</v>
      </c>
      <c r="J45" s="3">
        <f t="shared" si="5"/>
        <v>0.034886284999999996</v>
      </c>
      <c r="K45" s="3">
        <f t="shared" si="6"/>
        <v>0.6231152409999999</v>
      </c>
      <c r="L45" s="4">
        <v>43</v>
      </c>
      <c r="M45" s="7">
        <f>M8+C45</f>
        <v>3.4936200000000004</v>
      </c>
      <c r="N45" s="11">
        <v>1</v>
      </c>
      <c r="O45" s="3">
        <f>O8+H45</f>
        <v>1.952248922</v>
      </c>
      <c r="P45" s="3">
        <f>P8+I45</f>
        <v>8.357718797999999</v>
      </c>
      <c r="Q45" s="3">
        <f>Q8+J45</f>
        <v>1.9692225769999998</v>
      </c>
      <c r="R45" s="3">
        <f>R8+K45</f>
        <v>12.600518199000001</v>
      </c>
      <c r="S45">
        <v>0</v>
      </c>
      <c r="T45">
        <v>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>
        <f t="shared" si="30"/>
        <v>5.873720421</v>
      </c>
      <c r="AQ45" s="3">
        <f t="shared" si="31"/>
        <v>29.315955795</v>
      </c>
      <c r="AR45" s="2">
        <f t="shared" si="32"/>
        <v>29.89859287254948</v>
      </c>
      <c r="AS45" s="3">
        <f t="shared" si="33"/>
        <v>78.67028174695875</v>
      </c>
      <c r="AT45" s="12">
        <f t="shared" si="34"/>
        <v>0.8226180266182141</v>
      </c>
      <c r="AU45" s="3">
        <f t="shared" si="35"/>
        <v>-78.67028174695875</v>
      </c>
      <c r="AV45" s="3">
        <f t="shared" si="36"/>
        <v>822.6180266182141</v>
      </c>
      <c r="AW45" s="3">
        <f t="shared" si="37"/>
        <v>9.96619762418316</v>
      </c>
      <c r="AX45" s="3">
        <f t="shared" si="38"/>
        <v>78.67028174695875</v>
      </c>
      <c r="AY45" s="3">
        <f t="shared" si="39"/>
        <v>1.9579068069999996</v>
      </c>
      <c r="AZ45" s="3">
        <f t="shared" si="40"/>
        <v>9.771985265</v>
      </c>
      <c r="BA45" s="3">
        <f t="shared" si="41"/>
        <v>4.991036973804239</v>
      </c>
      <c r="BB45" s="3">
        <f t="shared" si="90"/>
        <v>1.3161888425891428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43</v>
      </c>
      <c r="B46" s="1">
        <v>1</v>
      </c>
      <c r="C46">
        <v>0.21719</v>
      </c>
      <c r="D46">
        <v>0.2381</v>
      </c>
      <c r="E46">
        <v>0.3854</v>
      </c>
      <c r="F46">
        <v>0.1435</v>
      </c>
      <c r="G46">
        <v>2.5631</v>
      </c>
      <c r="H46" s="3">
        <f t="shared" si="3"/>
        <v>0.051712939</v>
      </c>
      <c r="I46" s="3">
        <f t="shared" si="4"/>
        <v>0.083705026</v>
      </c>
      <c r="J46" s="3">
        <f t="shared" si="5"/>
        <v>0.031166764999999996</v>
      </c>
      <c r="K46" s="3">
        <f t="shared" si="6"/>
        <v>0.556679689</v>
      </c>
      <c r="L46" s="4">
        <v>44</v>
      </c>
      <c r="M46" s="7">
        <f>M24+C46</f>
        <v>3.69789</v>
      </c>
      <c r="N46" s="11">
        <v>1</v>
      </c>
      <c r="O46" s="3">
        <f>O24+H46</f>
        <v>2.000885609</v>
      </c>
      <c r="P46" s="3">
        <f>P24+I46</f>
        <v>8.439897305999999</v>
      </c>
      <c r="Q46" s="3">
        <f>Q24+J46</f>
        <v>2.0044512049999996</v>
      </c>
      <c r="R46" s="3">
        <f>R24+K46</f>
        <v>13.110892749</v>
      </c>
      <c r="S46">
        <v>0</v>
      </c>
      <c r="T46"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f t="shared" si="30"/>
        <v>6.006222423</v>
      </c>
      <c r="AQ46" s="3">
        <f t="shared" si="31"/>
        <v>29.990687361</v>
      </c>
      <c r="AR46" s="2">
        <f t="shared" si="32"/>
        <v>30.58620663272569</v>
      </c>
      <c r="AS46" s="3">
        <f t="shared" si="33"/>
        <v>78.67521645646829</v>
      </c>
      <c r="AT46" s="12">
        <f t="shared" si="34"/>
        <v>0.8041246095932184</v>
      </c>
      <c r="AU46" s="3">
        <f t="shared" si="35"/>
        <v>-78.67521645646829</v>
      </c>
      <c r="AV46" s="3">
        <f t="shared" si="36"/>
        <v>804.1246095932185</v>
      </c>
      <c r="AW46" s="3">
        <f t="shared" si="37"/>
        <v>10.195402210908563</v>
      </c>
      <c r="AX46" s="3">
        <f t="shared" si="38"/>
        <v>78.67521645646829</v>
      </c>
      <c r="AY46" s="3">
        <f t="shared" si="39"/>
        <v>2.0020741410000005</v>
      </c>
      <c r="AZ46" s="3">
        <f t="shared" si="40"/>
        <v>9.996895786999998</v>
      </c>
      <c r="BA46" s="3">
        <f t="shared" si="41"/>
        <v>4.993269520981239</v>
      </c>
      <c r="BB46" s="3">
        <f t="shared" si="90"/>
        <v>1.2865993753491496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44</v>
      </c>
      <c r="B47" s="1">
        <v>1</v>
      </c>
      <c r="C47">
        <v>0.0282</v>
      </c>
      <c r="D47">
        <v>0.2381</v>
      </c>
      <c r="E47">
        <v>0.3854</v>
      </c>
      <c r="F47">
        <v>0.1435</v>
      </c>
      <c r="G47">
        <v>2.5631</v>
      </c>
      <c r="H47" s="3">
        <f t="shared" si="3"/>
        <v>0.00671442</v>
      </c>
      <c r="I47" s="3">
        <f t="shared" si="4"/>
        <v>0.010868280000000001</v>
      </c>
      <c r="J47" s="3">
        <f t="shared" si="5"/>
        <v>0.004046699999999999</v>
      </c>
      <c r="K47" s="3">
        <f t="shared" si="6"/>
        <v>0.07227942</v>
      </c>
      <c r="L47" s="4">
        <v>45</v>
      </c>
      <c r="M47" s="7">
        <f>M24+C47</f>
        <v>3.5089</v>
      </c>
      <c r="N47" s="11">
        <v>1</v>
      </c>
      <c r="O47" s="3">
        <f aca="true" t="shared" si="94" ref="O47:R48">O24+H47</f>
        <v>1.95588709</v>
      </c>
      <c r="P47" s="3">
        <f t="shared" si="94"/>
        <v>8.367060559999999</v>
      </c>
      <c r="Q47" s="3">
        <f t="shared" si="94"/>
        <v>1.9773311399999998</v>
      </c>
      <c r="R47" s="3">
        <f t="shared" si="94"/>
        <v>12.62649248</v>
      </c>
      <c r="S47">
        <v>0</v>
      </c>
      <c r="T47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>
        <f t="shared" si="30"/>
        <v>5.88910532</v>
      </c>
      <c r="AQ47" s="3">
        <f t="shared" si="31"/>
        <v>29.360613599999997</v>
      </c>
      <c r="AR47" s="2">
        <f t="shared" si="32"/>
        <v>29.945403527729546</v>
      </c>
      <c r="AS47" s="3">
        <f t="shared" si="33"/>
        <v>78.65820501516153</v>
      </c>
      <c r="AT47" s="12">
        <f t="shared" si="34"/>
        <v>0.8213321101084141</v>
      </c>
      <c r="AU47" s="3">
        <f t="shared" si="35"/>
        <v>-78.65820501516153</v>
      </c>
      <c r="AV47" s="3">
        <f t="shared" si="36"/>
        <v>821.3321101084141</v>
      </c>
      <c r="AW47" s="3">
        <f t="shared" si="37"/>
        <v>9.98180117590985</v>
      </c>
      <c r="AX47" s="3">
        <f t="shared" si="38"/>
        <v>78.65820501516153</v>
      </c>
      <c r="AY47" s="3">
        <f t="shared" si="39"/>
        <v>1.9630351066666663</v>
      </c>
      <c r="AZ47" s="3">
        <f t="shared" si="40"/>
        <v>9.7868712</v>
      </c>
      <c r="BA47" s="3">
        <f t="shared" si="41"/>
        <v>4.985581341241832</v>
      </c>
      <c r="BB47" s="3">
        <f t="shared" si="90"/>
        <v>1.3141313761734628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45</v>
      </c>
      <c r="B48" s="1">
        <v>1</v>
      </c>
      <c r="C48">
        <v>0.1479</v>
      </c>
      <c r="D48">
        <v>0.2381</v>
      </c>
      <c r="E48">
        <v>0.3854</v>
      </c>
      <c r="F48">
        <v>0.1435</v>
      </c>
      <c r="G48">
        <v>2.5631</v>
      </c>
      <c r="H48" s="3">
        <f t="shared" si="3"/>
        <v>0.03521499</v>
      </c>
      <c r="I48" s="3">
        <f t="shared" si="4"/>
        <v>0.05700066</v>
      </c>
      <c r="J48" s="3">
        <f t="shared" si="5"/>
        <v>0.02122365</v>
      </c>
      <c r="K48" s="3">
        <f t="shared" si="6"/>
        <v>0.37908249</v>
      </c>
      <c r="L48" s="4">
        <v>46</v>
      </c>
      <c r="M48" s="7">
        <f>M25+C48</f>
        <v>3.9532</v>
      </c>
      <c r="N48" s="11">
        <v>1</v>
      </c>
      <c r="O48" s="3">
        <f t="shared" si="94"/>
        <v>2.06167492</v>
      </c>
      <c r="P48" s="3">
        <f t="shared" si="94"/>
        <v>8.543162779999998</v>
      </c>
      <c r="Q48" s="3">
        <f t="shared" si="94"/>
        <v>2.04943041</v>
      </c>
      <c r="R48" s="3">
        <f t="shared" si="94"/>
        <v>13.74667823</v>
      </c>
      <c r="S48">
        <v>0</v>
      </c>
      <c r="T48">
        <v>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f t="shared" si="30"/>
        <v>6.172780250000001</v>
      </c>
      <c r="AQ48" s="3">
        <f t="shared" si="31"/>
        <v>30.833003789999996</v>
      </c>
      <c r="AR48" s="2">
        <f t="shared" si="32"/>
        <v>31.444830079505028</v>
      </c>
      <c r="AS48" s="3">
        <f t="shared" si="33"/>
        <v>78.67902649858267</v>
      </c>
      <c r="AT48" s="12">
        <f t="shared" si="34"/>
        <v>0.7821674152886758</v>
      </c>
      <c r="AU48" s="3">
        <f t="shared" si="35"/>
        <v>-78.67902649858267</v>
      </c>
      <c r="AV48" s="3">
        <f t="shared" si="36"/>
        <v>782.1674152886758</v>
      </c>
      <c r="AW48" s="3">
        <f t="shared" si="37"/>
        <v>10.481610026501675</v>
      </c>
      <c r="AX48" s="3">
        <f t="shared" si="38"/>
        <v>78.67902649858267</v>
      </c>
      <c r="AY48" s="3">
        <f t="shared" si="39"/>
        <v>2.0575934166666645</v>
      </c>
      <c r="AZ48" s="3">
        <f t="shared" si="40"/>
        <v>10.277667929999998</v>
      </c>
      <c r="BA48" s="3">
        <f t="shared" si="41"/>
        <v>4.994994563430316</v>
      </c>
      <c r="BB48" s="3">
        <f aca="true" t="shared" si="95" ref="BB48:BB71">1.6*AT48</f>
        <v>1.2514678644618815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46</v>
      </c>
      <c r="B49" s="1">
        <v>1</v>
      </c>
      <c r="C49">
        <v>0.22828</v>
      </c>
      <c r="D49">
        <v>0.2381</v>
      </c>
      <c r="E49">
        <v>0.3854</v>
      </c>
      <c r="F49">
        <v>0.1435</v>
      </c>
      <c r="G49">
        <v>2.5631</v>
      </c>
      <c r="H49" s="3">
        <f t="shared" si="3"/>
        <v>0.054353468</v>
      </c>
      <c r="I49" s="3">
        <f t="shared" si="4"/>
        <v>0.08797911200000001</v>
      </c>
      <c r="J49" s="3">
        <f t="shared" si="5"/>
        <v>0.03275818</v>
      </c>
      <c r="K49" s="3">
        <f t="shared" si="6"/>
        <v>0.585104468</v>
      </c>
      <c r="L49" s="4">
        <v>47</v>
      </c>
      <c r="M49" s="7">
        <f>M27+C49</f>
        <v>4.30936</v>
      </c>
      <c r="N49" s="11">
        <v>1</v>
      </c>
      <c r="O49" s="3">
        <f aca="true" t="shared" si="96" ref="O49:R50">O27+H49</f>
        <v>2.146476616</v>
      </c>
      <c r="P49" s="3">
        <f t="shared" si="96"/>
        <v>8.684563543999998</v>
      </c>
      <c r="Q49" s="3">
        <f t="shared" si="96"/>
        <v>2.107626916</v>
      </c>
      <c r="R49" s="3">
        <f t="shared" si="96"/>
        <v>14.643749732000002</v>
      </c>
      <c r="S49">
        <v>0</v>
      </c>
      <c r="T49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>
        <f t="shared" si="30"/>
        <v>6.400580148</v>
      </c>
      <c r="AQ49" s="3">
        <f t="shared" si="31"/>
        <v>32.012876819999995</v>
      </c>
      <c r="AR49" s="2">
        <f t="shared" si="32"/>
        <v>32.646465482858396</v>
      </c>
      <c r="AS49" s="3">
        <f t="shared" si="33"/>
        <v>78.69350120514454</v>
      </c>
      <c r="AT49" s="12">
        <f t="shared" si="34"/>
        <v>0.7533777731740104</v>
      </c>
      <c r="AU49" s="3">
        <f t="shared" si="35"/>
        <v>-78.69350120514454</v>
      </c>
      <c r="AV49" s="3">
        <f t="shared" si="36"/>
        <v>753.3777731740105</v>
      </c>
      <c r="AW49" s="3">
        <f t="shared" si="37"/>
        <v>10.882155160952799</v>
      </c>
      <c r="AX49" s="3">
        <f t="shared" si="38"/>
        <v>78.69350120514454</v>
      </c>
      <c r="AY49" s="3">
        <f t="shared" si="39"/>
        <v>2.133526716</v>
      </c>
      <c r="AZ49" s="3">
        <f t="shared" si="40"/>
        <v>10.670958939999998</v>
      </c>
      <c r="BA49" s="3">
        <f t="shared" si="41"/>
        <v>5.001558621213909</v>
      </c>
      <c r="BB49" s="3">
        <f t="shared" si="95"/>
        <v>1.2054044370784167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47</v>
      </c>
      <c r="B50" s="1">
        <v>1</v>
      </c>
      <c r="C50">
        <v>0.07711</v>
      </c>
      <c r="D50">
        <v>0.2381</v>
      </c>
      <c r="E50">
        <v>0.3854</v>
      </c>
      <c r="F50">
        <v>0.1435</v>
      </c>
      <c r="G50">
        <v>2.5631</v>
      </c>
      <c r="H50" s="3">
        <f t="shared" si="3"/>
        <v>0.018359891</v>
      </c>
      <c r="I50" s="3">
        <f t="shared" si="4"/>
        <v>0.029718194</v>
      </c>
      <c r="J50" s="3">
        <f t="shared" si="5"/>
        <v>0.011065285</v>
      </c>
      <c r="K50" s="3">
        <f t="shared" si="6"/>
        <v>0.19764064099999998</v>
      </c>
      <c r="L50" s="4">
        <v>48</v>
      </c>
      <c r="M50" s="7">
        <f>M28+C50</f>
        <v>4.30083</v>
      </c>
      <c r="N50" s="11">
        <v>1</v>
      </c>
      <c r="O50" s="3">
        <f t="shared" si="96"/>
        <v>2.144445623</v>
      </c>
      <c r="P50" s="3">
        <f t="shared" si="96"/>
        <v>8.683415682</v>
      </c>
      <c r="Q50" s="3">
        <f t="shared" si="96"/>
        <v>2.110068709</v>
      </c>
      <c r="R50" s="3">
        <f t="shared" si="96"/>
        <v>14.613713217</v>
      </c>
      <c r="S50">
        <v>0</v>
      </c>
      <c r="T50">
        <v>0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>
        <f t="shared" si="30"/>
        <v>6.3989599550000005</v>
      </c>
      <c r="AQ50" s="3">
        <f t="shared" si="31"/>
        <v>31.980544581</v>
      </c>
      <c r="AR50" s="2">
        <f t="shared" si="32"/>
        <v>32.61444342930019</v>
      </c>
      <c r="AS50" s="3">
        <f t="shared" si="33"/>
        <v>78.68515619594216</v>
      </c>
      <c r="AT50" s="12">
        <f t="shared" si="34"/>
        <v>0.7541174670294165</v>
      </c>
      <c r="AU50" s="3">
        <f t="shared" si="35"/>
        <v>-78.68515619594216</v>
      </c>
      <c r="AV50" s="3">
        <f t="shared" si="36"/>
        <v>754.1174670294165</v>
      </c>
      <c r="AW50" s="3">
        <f t="shared" si="37"/>
        <v>10.871481143100063</v>
      </c>
      <c r="AX50" s="3">
        <f t="shared" si="38"/>
        <v>78.68515619594216</v>
      </c>
      <c r="AY50" s="3">
        <f t="shared" si="39"/>
        <v>2.132986651666665</v>
      </c>
      <c r="AZ50" s="3">
        <f t="shared" si="40"/>
        <v>10.660181527</v>
      </c>
      <c r="BA50" s="3">
        <f t="shared" si="41"/>
        <v>4.997772263914727</v>
      </c>
      <c r="BB50" s="3">
        <f t="shared" si="95"/>
        <v>1.2065879472470664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48</v>
      </c>
      <c r="B51" s="1">
        <v>1</v>
      </c>
      <c r="C51">
        <v>0.12408</v>
      </c>
      <c r="D51">
        <v>0.2381</v>
      </c>
      <c r="E51">
        <v>0.3854</v>
      </c>
      <c r="F51">
        <v>0.1435</v>
      </c>
      <c r="G51">
        <v>2.5631</v>
      </c>
      <c r="H51" s="3">
        <f t="shared" si="3"/>
        <v>0.029543448</v>
      </c>
      <c r="I51" s="3">
        <f t="shared" si="4"/>
        <v>0.047820432</v>
      </c>
      <c r="J51" s="3">
        <f t="shared" si="5"/>
        <v>0.01780548</v>
      </c>
      <c r="K51" s="3">
        <f t="shared" si="6"/>
        <v>0.318029448</v>
      </c>
      <c r="L51" s="4">
        <v>49</v>
      </c>
      <c r="M51" s="7">
        <f>M50+C51</f>
        <v>4.424910000000001</v>
      </c>
      <c r="N51" s="11">
        <v>1</v>
      </c>
      <c r="O51" s="3">
        <f>O50+H51</f>
        <v>2.1739890710000003</v>
      </c>
      <c r="P51" s="3">
        <f>P50+I51</f>
        <v>8.731236114</v>
      </c>
      <c r="Q51" s="3">
        <f>Q50+J51</f>
        <v>2.127874189</v>
      </c>
      <c r="R51" s="3">
        <f>R50+K51</f>
        <v>14.931742665000002</v>
      </c>
      <c r="S51">
        <v>0</v>
      </c>
      <c r="T51"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f t="shared" si="30"/>
        <v>6.4758523310000005</v>
      </c>
      <c r="AQ51" s="3">
        <f t="shared" si="31"/>
        <v>32.394214893</v>
      </c>
      <c r="AR51" s="2">
        <f t="shared" si="32"/>
        <v>33.035160389300074</v>
      </c>
      <c r="AS51" s="3">
        <f t="shared" si="33"/>
        <v>78.69515374180753</v>
      </c>
      <c r="AT51" s="12">
        <f t="shared" si="34"/>
        <v>0.744513457105669</v>
      </c>
      <c r="AU51" s="3">
        <f>0-AS51</f>
        <v>-78.69515374180753</v>
      </c>
      <c r="AV51" s="3">
        <f t="shared" si="36"/>
        <v>744.513457105669</v>
      </c>
      <c r="AW51" s="3">
        <f t="shared" si="37"/>
        <v>11.011720129766692</v>
      </c>
      <c r="AX51" s="3">
        <f t="shared" si="38"/>
        <v>78.69515374180753</v>
      </c>
      <c r="AY51" s="3">
        <f t="shared" si="39"/>
        <v>2.1586174436666683</v>
      </c>
      <c r="AZ51" s="3">
        <f t="shared" si="40"/>
        <v>10.798071630999997</v>
      </c>
      <c r="BA51" s="3">
        <f t="shared" si="41"/>
        <v>5.002309076432825</v>
      </c>
      <c r="BB51" s="3">
        <f t="shared" si="95"/>
        <v>1.1912215313690704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49</v>
      </c>
      <c r="B52" s="1">
        <v>1</v>
      </c>
      <c r="C52">
        <v>0.12226</v>
      </c>
      <c r="D52">
        <v>0.2381</v>
      </c>
      <c r="E52">
        <v>0.3854</v>
      </c>
      <c r="F52">
        <v>0.1435</v>
      </c>
      <c r="G52">
        <v>2.5631</v>
      </c>
      <c r="H52" s="3">
        <f t="shared" si="3"/>
        <v>0.029110106</v>
      </c>
      <c r="I52" s="3">
        <f t="shared" si="4"/>
        <v>0.047119004</v>
      </c>
      <c r="J52" s="3">
        <f t="shared" si="5"/>
        <v>0.017544309999999997</v>
      </c>
      <c r="K52" s="3">
        <f t="shared" si="6"/>
        <v>0.313364606</v>
      </c>
      <c r="L52" s="4">
        <v>50</v>
      </c>
      <c r="M52" s="7">
        <f>M51+C55</f>
        <v>4.500470000000001</v>
      </c>
      <c r="N52" s="11">
        <v>1</v>
      </c>
      <c r="O52" s="3">
        <f>O51+H55</f>
        <v>2.1919799070000003</v>
      </c>
      <c r="P52" s="3">
        <f>P51+I55</f>
        <v>8.760356938</v>
      </c>
      <c r="Q52" s="3">
        <f>Q51+J55</f>
        <v>2.138717049</v>
      </c>
      <c r="R52" s="3">
        <f>R51+K55</f>
        <v>15.125410501000001</v>
      </c>
      <c r="S52">
        <v>0</v>
      </c>
      <c r="T52"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>
        <f t="shared" si="30"/>
        <v>6.522676863000001</v>
      </c>
      <c r="AQ52" s="3">
        <f t="shared" si="31"/>
        <v>32.646124377</v>
      </c>
      <c r="AR52" s="2">
        <f t="shared" si="32"/>
        <v>33.29136149660553</v>
      </c>
      <c r="AS52" s="3">
        <f t="shared" si="33"/>
        <v>78.70111807618514</v>
      </c>
      <c r="AT52" s="12">
        <f t="shared" si="34"/>
        <v>0.7387838875254722</v>
      </c>
      <c r="AU52" s="3">
        <f t="shared" si="35"/>
        <v>-78.70111807618514</v>
      </c>
      <c r="AV52" s="3">
        <f t="shared" si="36"/>
        <v>738.7838875254722</v>
      </c>
      <c r="AW52" s="3">
        <f t="shared" si="37"/>
        <v>11.097120498868511</v>
      </c>
      <c r="AX52" s="3">
        <f t="shared" si="38"/>
        <v>78.70111807618514</v>
      </c>
      <c r="AY52" s="3">
        <f t="shared" si="39"/>
        <v>2.1742256209999975</v>
      </c>
      <c r="AZ52" s="3">
        <f>AW52*SIN(AX52*PI()/180)</f>
        <v>10.882041459000002</v>
      </c>
      <c r="BA52" s="3">
        <f t="shared" si="41"/>
        <v>5.005019421119228</v>
      </c>
      <c r="BB52" s="3">
        <f t="shared" si="95"/>
        <v>1.1820542200407556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50</v>
      </c>
      <c r="B53" s="1">
        <v>1</v>
      </c>
      <c r="C53">
        <v>0.17415</v>
      </c>
      <c r="D53">
        <v>0.2381</v>
      </c>
      <c r="E53">
        <v>0.3854</v>
      </c>
      <c r="F53">
        <v>0.1435</v>
      </c>
      <c r="G53">
        <v>2.5631</v>
      </c>
      <c r="H53" s="3">
        <f t="shared" si="3"/>
        <v>0.041465115000000004</v>
      </c>
      <c r="I53" s="3">
        <f t="shared" si="4"/>
        <v>0.06711741</v>
      </c>
      <c r="J53" s="3">
        <f t="shared" si="5"/>
        <v>0.024990525</v>
      </c>
      <c r="K53" s="3">
        <f t="shared" si="6"/>
        <v>0.44636386499999997</v>
      </c>
      <c r="L53" s="4">
        <v>51</v>
      </c>
      <c r="M53" s="7">
        <f>M50+C52</f>
        <v>4.42309</v>
      </c>
      <c r="N53" s="11">
        <v>1</v>
      </c>
      <c r="O53" s="3">
        <f aca="true" t="shared" si="97" ref="O53:R54">O50+H52</f>
        <v>2.1735557290000003</v>
      </c>
      <c r="P53" s="3">
        <f t="shared" si="97"/>
        <v>8.730534686</v>
      </c>
      <c r="Q53" s="3">
        <f t="shared" si="97"/>
        <v>2.127613019</v>
      </c>
      <c r="R53" s="3">
        <f t="shared" si="97"/>
        <v>14.927077823000001</v>
      </c>
      <c r="S53">
        <v>0</v>
      </c>
      <c r="T53"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>
        <f t="shared" si="30"/>
        <v>6.4747244770000005</v>
      </c>
      <c r="AQ53" s="3">
        <f t="shared" si="31"/>
        <v>32.388147195</v>
      </c>
      <c r="AR53" s="2">
        <f t="shared" si="32"/>
        <v>33.02898932419897</v>
      </c>
      <c r="AS53" s="3">
        <f t="shared" si="33"/>
        <v>78.69500893876298</v>
      </c>
      <c r="AT53" s="12">
        <f t="shared" si="34"/>
        <v>0.7446525603936125</v>
      </c>
      <c r="AU53" s="3">
        <f t="shared" si="35"/>
        <v>-78.69500893876298</v>
      </c>
      <c r="AV53" s="3">
        <f t="shared" si="36"/>
        <v>744.6525603936125</v>
      </c>
      <c r="AW53" s="3">
        <f t="shared" si="37"/>
        <v>11.009663108066322</v>
      </c>
      <c r="AX53" s="3">
        <f t="shared" si="38"/>
        <v>78.69500893876298</v>
      </c>
      <c r="AY53" s="3">
        <f t="shared" si="39"/>
        <v>2.158241492333336</v>
      </c>
      <c r="AZ53" s="3">
        <f t="shared" si="40"/>
        <v>10.796049065</v>
      </c>
      <c r="BA53" s="3">
        <f t="shared" si="41"/>
        <v>5.0022433093564915</v>
      </c>
      <c r="BB53" s="3">
        <f t="shared" si="95"/>
        <v>1.1914440966297801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51</v>
      </c>
      <c r="B54" s="1">
        <v>1</v>
      </c>
      <c r="C54">
        <v>0.05743</v>
      </c>
      <c r="D54">
        <v>0.2381</v>
      </c>
      <c r="E54">
        <v>0.3854</v>
      </c>
      <c r="F54">
        <v>0.1435</v>
      </c>
      <c r="G54">
        <v>2.5631</v>
      </c>
      <c r="H54" s="3">
        <f t="shared" si="3"/>
        <v>0.013674083</v>
      </c>
      <c r="I54" s="3">
        <f t="shared" si="4"/>
        <v>0.022133522000000003</v>
      </c>
      <c r="J54" s="3">
        <f t="shared" si="5"/>
        <v>0.008241205</v>
      </c>
      <c r="K54" s="3">
        <f t="shared" si="6"/>
        <v>0.147198833</v>
      </c>
      <c r="L54" s="4">
        <v>52</v>
      </c>
      <c r="M54" s="7">
        <f>M51+C53</f>
        <v>4.599060000000001</v>
      </c>
      <c r="N54" s="11">
        <v>1</v>
      </c>
      <c r="O54" s="3">
        <f t="shared" si="97"/>
        <v>2.215454186</v>
      </c>
      <c r="P54" s="3">
        <f t="shared" si="97"/>
        <v>8.798353524</v>
      </c>
      <c r="Q54" s="3">
        <f t="shared" si="97"/>
        <v>2.152864714</v>
      </c>
      <c r="R54" s="3">
        <f t="shared" si="97"/>
        <v>15.378106530000002</v>
      </c>
      <c r="S54">
        <v>0</v>
      </c>
      <c r="T54">
        <v>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>
        <f t="shared" si="30"/>
        <v>6.583773086000001</v>
      </c>
      <c r="AQ54" s="3">
        <f t="shared" si="31"/>
        <v>32.974813578</v>
      </c>
      <c r="AR54" s="2">
        <f t="shared" si="32"/>
        <v>33.62565090153336</v>
      </c>
      <c r="AS54" s="3">
        <f t="shared" si="33"/>
        <v>78.70876362421568</v>
      </c>
      <c r="AT54" s="12">
        <f t="shared" si="34"/>
        <v>0.7314392675847501</v>
      </c>
      <c r="AU54" s="3">
        <f t="shared" si="35"/>
        <v>-78.70876362421568</v>
      </c>
      <c r="AV54" s="3">
        <f t="shared" si="36"/>
        <v>731.43926758475</v>
      </c>
      <c r="AW54" s="3">
        <f t="shared" si="37"/>
        <v>11.20855030051112</v>
      </c>
      <c r="AX54" s="3">
        <f t="shared" si="38"/>
        <v>78.70876362421568</v>
      </c>
      <c r="AY54" s="3">
        <f t="shared" si="39"/>
        <v>2.194591028666664</v>
      </c>
      <c r="AZ54" s="3">
        <f t="shared" si="40"/>
        <v>10.991604526000001</v>
      </c>
      <c r="BA54" s="3">
        <f t="shared" si="41"/>
        <v>5.0084978852201045</v>
      </c>
      <c r="BB54" s="3">
        <f t="shared" si="95"/>
        <v>1.1703028281356003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52</v>
      </c>
      <c r="B55" s="1">
        <v>1</v>
      </c>
      <c r="C55">
        <v>0.07556</v>
      </c>
      <c r="D55">
        <v>0.2381</v>
      </c>
      <c r="E55">
        <v>0.3854</v>
      </c>
      <c r="F55">
        <v>0.1435</v>
      </c>
      <c r="G55">
        <v>2.5631</v>
      </c>
      <c r="H55" s="3">
        <f t="shared" si="3"/>
        <v>0.017990836</v>
      </c>
      <c r="I55" s="3">
        <f t="shared" si="4"/>
        <v>0.029120824000000003</v>
      </c>
      <c r="J55" s="3">
        <f t="shared" si="5"/>
        <v>0.01084286</v>
      </c>
      <c r="K55" s="3">
        <f t="shared" si="6"/>
        <v>0.193667836</v>
      </c>
      <c r="L55" s="4">
        <v>53</v>
      </c>
      <c r="M55" s="7">
        <f>M51+C54</f>
        <v>4.482340000000001</v>
      </c>
      <c r="N55" s="11">
        <v>1</v>
      </c>
      <c r="O55" s="3">
        <f>O51+H54</f>
        <v>2.1876631540000004</v>
      </c>
      <c r="P55" s="3">
        <f>P51+I54</f>
        <v>8.753369636</v>
      </c>
      <c r="Q55" s="3">
        <f>Q51+J54</f>
        <v>2.136115394</v>
      </c>
      <c r="R55" s="3">
        <f>R51+K54</f>
        <v>15.078941498</v>
      </c>
      <c r="S55">
        <v>0</v>
      </c>
      <c r="T55"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>
        <f t="shared" si="30"/>
        <v>6.511441702000001</v>
      </c>
      <c r="AQ55" s="3">
        <f t="shared" si="31"/>
        <v>32.58568077</v>
      </c>
      <c r="AR55" s="2">
        <f t="shared" si="32"/>
        <v>33.229888117219005</v>
      </c>
      <c r="AS55" s="3">
        <f t="shared" si="33"/>
        <v>78.699695369481</v>
      </c>
      <c r="AT55" s="12">
        <f t="shared" si="34"/>
        <v>0.740150595172585</v>
      </c>
      <c r="AU55" s="3">
        <f t="shared" si="35"/>
        <v>-78.699695369481</v>
      </c>
      <c r="AV55" s="3">
        <f t="shared" si="36"/>
        <v>740.150595172585</v>
      </c>
      <c r="AW55" s="3">
        <f t="shared" si="37"/>
        <v>11.076629372406336</v>
      </c>
      <c r="AX55" s="3">
        <f t="shared" si="38"/>
        <v>78.699695369481</v>
      </c>
      <c r="AY55" s="3">
        <f t="shared" si="39"/>
        <v>2.1704805673333354</v>
      </c>
      <c r="AZ55" s="3">
        <f t="shared" si="40"/>
        <v>10.861893590000001</v>
      </c>
      <c r="BA55" s="3">
        <f t="shared" si="41"/>
        <v>5.004372650682141</v>
      </c>
      <c r="BB55" s="3">
        <f t="shared" si="95"/>
        <v>1.184240952276136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53</v>
      </c>
      <c r="B56" s="1">
        <v>1</v>
      </c>
      <c r="C56">
        <v>0.22052</v>
      </c>
      <c r="D56">
        <v>0.2381</v>
      </c>
      <c r="E56">
        <v>0.3854</v>
      </c>
      <c r="F56">
        <v>0.1435</v>
      </c>
      <c r="G56">
        <v>2.5631</v>
      </c>
      <c r="H56" s="3">
        <f t="shared" si="3"/>
        <v>0.052505812</v>
      </c>
      <c r="I56" s="3">
        <f t="shared" si="4"/>
        <v>0.084988408</v>
      </c>
      <c r="J56" s="3">
        <f t="shared" si="5"/>
        <v>0.03164462</v>
      </c>
      <c r="K56" s="3">
        <f t="shared" si="6"/>
        <v>0.565214812</v>
      </c>
      <c r="L56" s="4">
        <v>54</v>
      </c>
      <c r="M56" s="7">
        <f>M10+C56</f>
        <v>3.95762</v>
      </c>
      <c r="N56" s="11">
        <v>1</v>
      </c>
      <c r="O56" s="3">
        <f aca="true" t="shared" si="98" ref="O56:R58">O10+H56</f>
        <v>2.062727322</v>
      </c>
      <c r="P56" s="3">
        <f t="shared" si="98"/>
        <v>8.543843247999996</v>
      </c>
      <c r="Q56" s="3">
        <f t="shared" si="98"/>
        <v>2.0483119399999996</v>
      </c>
      <c r="R56" s="3">
        <f t="shared" si="98"/>
        <v>13.761914992000001</v>
      </c>
      <c r="S56">
        <v>0</v>
      </c>
      <c r="T56"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>
        <f t="shared" si="30"/>
        <v>6.173766584</v>
      </c>
      <c r="AQ56" s="3">
        <f t="shared" si="31"/>
        <v>30.849601487999994</v>
      </c>
      <c r="AR56" s="2">
        <f t="shared" si="32"/>
        <v>31.46129853966817</v>
      </c>
      <c r="AS56" s="3">
        <f t="shared" si="33"/>
        <v>78.6831988830601</v>
      </c>
      <c r="AT56" s="12">
        <f t="shared" si="34"/>
        <v>0.7817579886751065</v>
      </c>
      <c r="AU56" s="3">
        <f t="shared" si="35"/>
        <v>-78.6831988830601</v>
      </c>
      <c r="AV56" s="3">
        <f t="shared" si="36"/>
        <v>781.7579886751065</v>
      </c>
      <c r="AW56" s="3">
        <f t="shared" si="37"/>
        <v>10.487099513222724</v>
      </c>
      <c r="AX56" s="3">
        <f t="shared" si="38"/>
        <v>78.6831988830601</v>
      </c>
      <c r="AY56" s="3">
        <f t="shared" si="39"/>
        <v>2.057922194666667</v>
      </c>
      <c r="AZ56" s="3">
        <f t="shared" si="40"/>
        <v>10.283200496</v>
      </c>
      <c r="BA56" s="3">
        <f t="shared" si="41"/>
        <v>4.99688497585091</v>
      </c>
      <c r="BB56" s="3">
        <f t="shared" si="95"/>
        <v>1.2508127818801704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54</v>
      </c>
      <c r="B57" s="1">
        <v>1</v>
      </c>
      <c r="C57">
        <v>0.04933</v>
      </c>
      <c r="D57">
        <v>0.2381</v>
      </c>
      <c r="E57">
        <v>0.3854</v>
      </c>
      <c r="F57">
        <v>0.1435</v>
      </c>
      <c r="G57">
        <v>2.5631</v>
      </c>
      <c r="H57" s="3">
        <f t="shared" si="3"/>
        <v>0.011745473</v>
      </c>
      <c r="I57" s="3">
        <f t="shared" si="4"/>
        <v>0.019011782</v>
      </c>
      <c r="J57" s="3">
        <f t="shared" si="5"/>
        <v>0.007078854999999999</v>
      </c>
      <c r="K57" s="3">
        <f t="shared" si="6"/>
        <v>0.126437723</v>
      </c>
      <c r="L57" s="4">
        <v>55</v>
      </c>
      <c r="M57" s="7">
        <f>M11+C57</f>
        <v>3.9109399999999996</v>
      </c>
      <c r="N57" s="11">
        <v>1</v>
      </c>
      <c r="O57" s="3">
        <f t="shared" si="98"/>
        <v>2.051612814</v>
      </c>
      <c r="P57" s="3">
        <f t="shared" si="98"/>
        <v>8.527720425999997</v>
      </c>
      <c r="Q57" s="3">
        <f t="shared" si="98"/>
        <v>2.044813267</v>
      </c>
      <c r="R57" s="3">
        <f t="shared" si="98"/>
        <v>13.635135061000001</v>
      </c>
      <c r="S57">
        <v>0</v>
      </c>
      <c r="T57">
        <v>0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>
        <f t="shared" si="30"/>
        <v>6.148038894999999</v>
      </c>
      <c r="AQ57" s="3">
        <f t="shared" si="31"/>
        <v>30.690575912999996</v>
      </c>
      <c r="AR57" s="2">
        <f t="shared" si="32"/>
        <v>31.300316805522087</v>
      </c>
      <c r="AS57" s="3">
        <f t="shared" si="33"/>
        <v>78.6722547582091</v>
      </c>
      <c r="AT57" s="12">
        <f t="shared" si="34"/>
        <v>0.7857786750305006</v>
      </c>
      <c r="AU57" s="3">
        <f t="shared" si="35"/>
        <v>-78.6722547582091</v>
      </c>
      <c r="AV57" s="3">
        <f t="shared" si="36"/>
        <v>785.7786750305006</v>
      </c>
      <c r="AW57" s="3">
        <f t="shared" si="37"/>
        <v>10.43343893517403</v>
      </c>
      <c r="AX57" s="3">
        <f t="shared" si="38"/>
        <v>78.6722547582091</v>
      </c>
      <c r="AY57" s="3">
        <f t="shared" si="39"/>
        <v>2.0493462983333335</v>
      </c>
      <c r="AZ57" s="3">
        <f t="shared" si="40"/>
        <v>10.230191971</v>
      </c>
      <c r="BA57" s="3">
        <f>AZ57/AY57</f>
        <v>4.991929367584133</v>
      </c>
      <c r="BB57" s="3">
        <f t="shared" si="95"/>
        <v>1.2572458800488011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55</v>
      </c>
      <c r="B58" s="1">
        <v>1</v>
      </c>
      <c r="C58">
        <v>0.22565</v>
      </c>
      <c r="D58">
        <v>0.2381</v>
      </c>
      <c r="E58">
        <v>0.3854</v>
      </c>
      <c r="F58">
        <v>0.1435</v>
      </c>
      <c r="G58">
        <v>2.5631</v>
      </c>
      <c r="H58" s="3">
        <f t="shared" si="3"/>
        <v>0.053727264999999996</v>
      </c>
      <c r="I58" s="3">
        <f t="shared" si="4"/>
        <v>0.08696551</v>
      </c>
      <c r="J58" s="3">
        <f t="shared" si="5"/>
        <v>0.032380774999999994</v>
      </c>
      <c r="K58" s="3">
        <f t="shared" si="6"/>
        <v>0.5783635149999999</v>
      </c>
      <c r="L58" s="4">
        <v>56</v>
      </c>
      <c r="M58" s="7">
        <f>M12+C58</f>
        <v>4.12033</v>
      </c>
      <c r="N58" s="11">
        <v>1</v>
      </c>
      <c r="O58" s="3">
        <f t="shared" si="98"/>
        <v>2.101468573</v>
      </c>
      <c r="P58" s="3">
        <f t="shared" si="98"/>
        <v>8.608915381999998</v>
      </c>
      <c r="Q58" s="3">
        <f t="shared" si="98"/>
        <v>2.0757106309999998</v>
      </c>
      <c r="R58" s="3">
        <f t="shared" si="98"/>
        <v>14.169927659</v>
      </c>
      <c r="S58">
        <v>0</v>
      </c>
      <c r="T58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>
        <f t="shared" si="30"/>
        <v>6.278647777</v>
      </c>
      <c r="AQ58" s="3">
        <f t="shared" si="31"/>
        <v>31.387758422999994</v>
      </c>
      <c r="AR58" s="2">
        <f t="shared" si="32"/>
        <v>32.00957351681266</v>
      </c>
      <c r="AS58" s="3">
        <f t="shared" si="33"/>
        <v>78.68814366697016</v>
      </c>
      <c r="AT58" s="12">
        <f t="shared" si="34"/>
        <v>0.7683676714580328</v>
      </c>
      <c r="AU58" s="3">
        <f t="shared" si="35"/>
        <v>-78.68814366697016</v>
      </c>
      <c r="AV58" s="3">
        <f t="shared" si="36"/>
        <v>768.3676714580328</v>
      </c>
      <c r="AW58" s="3">
        <f t="shared" si="37"/>
        <v>10.669857838937553</v>
      </c>
      <c r="AX58" s="3">
        <f>AS58</f>
        <v>78.68814366697016</v>
      </c>
      <c r="AY58" s="3">
        <f t="shared" si="39"/>
        <v>2.092882592333333</v>
      </c>
      <c r="AZ58" s="3">
        <f t="shared" si="40"/>
        <v>10.462586141</v>
      </c>
      <c r="BA58" s="3">
        <f t="shared" si="41"/>
        <v>4.999127127019281</v>
      </c>
      <c r="BB58" s="3">
        <f t="shared" si="95"/>
        <v>1.2293882743328526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56</v>
      </c>
      <c r="B59" s="1">
        <v>1</v>
      </c>
      <c r="C59">
        <v>0.10373</v>
      </c>
      <c r="D59">
        <v>0.2381</v>
      </c>
      <c r="E59">
        <v>0.3854</v>
      </c>
      <c r="F59">
        <v>0.1435</v>
      </c>
      <c r="G59">
        <v>2.5631</v>
      </c>
      <c r="H59" s="3">
        <f t="shared" si="3"/>
        <v>0.024698113</v>
      </c>
      <c r="I59" s="3">
        <f t="shared" si="4"/>
        <v>0.039977542000000005</v>
      </c>
      <c r="J59" s="3">
        <f t="shared" si="5"/>
        <v>0.014885255</v>
      </c>
      <c r="K59" s="3">
        <f t="shared" si="6"/>
        <v>0.265870363</v>
      </c>
      <c r="L59" s="4">
        <v>57</v>
      </c>
      <c r="M59" s="7">
        <f>M37+C59</f>
        <v>4.678039999999999</v>
      </c>
      <c r="N59" s="11">
        <v>1</v>
      </c>
      <c r="O59" s="3">
        <f>O37+H59</f>
        <v>2.2342593239999995</v>
      </c>
      <c r="P59" s="3">
        <f>P37+I59</f>
        <v>8.834051265999996</v>
      </c>
      <c r="Q59" s="3">
        <f>Q37+J59</f>
        <v>2.1732085069999996</v>
      </c>
      <c r="R59" s="3">
        <f>R37+K59</f>
        <v>15.560451361000002</v>
      </c>
      <c r="S59">
        <v>0</v>
      </c>
      <c r="T59">
        <v>0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>
        <f t="shared" si="30"/>
        <v>6.641727154999998</v>
      </c>
      <c r="AQ59" s="3">
        <f t="shared" si="31"/>
        <v>33.228553893</v>
      </c>
      <c r="AR59" s="2">
        <f t="shared" si="32"/>
        <v>33.88582791406268</v>
      </c>
      <c r="AS59" s="3">
        <f t="shared" si="33"/>
        <v>78.69667242465134</v>
      </c>
      <c r="AT59" s="12">
        <f t="shared" si="34"/>
        <v>0.7258232417945744</v>
      </c>
      <c r="AU59" s="3">
        <f t="shared" si="35"/>
        <v>-78.69667242465134</v>
      </c>
      <c r="AV59" s="3">
        <f t="shared" si="36"/>
        <v>725.8232417945744</v>
      </c>
      <c r="AW59" s="3">
        <f t="shared" si="37"/>
        <v>11.295275971354227</v>
      </c>
      <c r="AX59" s="3">
        <f t="shared" si="38"/>
        <v>78.69667242465134</v>
      </c>
      <c r="AY59" s="3">
        <f t="shared" si="39"/>
        <v>2.2139090516666653</v>
      </c>
      <c r="AZ59" s="3">
        <f t="shared" si="40"/>
        <v>11.076184631</v>
      </c>
      <c r="BA59" s="3">
        <f t="shared" si="41"/>
        <v>5.002998936501784</v>
      </c>
      <c r="BB59" s="3">
        <f t="shared" si="95"/>
        <v>1.161317186871319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57</v>
      </c>
      <c r="B60" s="1">
        <v>1</v>
      </c>
      <c r="C60">
        <v>0.20148</v>
      </c>
      <c r="D60">
        <v>0.2381</v>
      </c>
      <c r="E60">
        <v>0.3854</v>
      </c>
      <c r="F60">
        <v>0.1435</v>
      </c>
      <c r="G60">
        <v>2.5631</v>
      </c>
      <c r="H60" s="3">
        <f t="shared" si="3"/>
        <v>0.047972388</v>
      </c>
      <c r="I60" s="3">
        <f t="shared" si="4"/>
        <v>0.077650392</v>
      </c>
      <c r="J60" s="3">
        <f t="shared" si="5"/>
        <v>0.028912379999999998</v>
      </c>
      <c r="K60" s="3">
        <f t="shared" si="6"/>
        <v>0.5164133879999999</v>
      </c>
      <c r="L60" s="4">
        <v>58</v>
      </c>
      <c r="M60" s="7">
        <f>M59+C61</f>
        <v>4.758369999999999</v>
      </c>
      <c r="N60" s="11">
        <v>1</v>
      </c>
      <c r="O60" s="3">
        <f>O59+H61</f>
        <v>2.2533858969999994</v>
      </c>
      <c r="P60" s="3">
        <f>P59+I61</f>
        <v>8.865010447999996</v>
      </c>
      <c r="Q60" s="3">
        <f>Q59+J61</f>
        <v>2.1847358619999997</v>
      </c>
      <c r="R60" s="3">
        <f>R59+K61</f>
        <v>15.766345184000002</v>
      </c>
      <c r="S60">
        <v>0</v>
      </c>
      <c r="T60">
        <v>0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>
        <f t="shared" si="30"/>
        <v>6.691507655999999</v>
      </c>
      <c r="AQ60" s="3">
        <f t="shared" si="31"/>
        <v>33.496366079999994</v>
      </c>
      <c r="AR60" s="2">
        <f t="shared" si="32"/>
        <v>34.15820275242363</v>
      </c>
      <c r="AS60" s="3">
        <f t="shared" si="33"/>
        <v>78.70284025604144</v>
      </c>
      <c r="AT60" s="12">
        <f t="shared" si="34"/>
        <v>0.7200355840072106</v>
      </c>
      <c r="AU60" s="3">
        <f t="shared" si="35"/>
        <v>-78.70284025604144</v>
      </c>
      <c r="AV60" s="3">
        <f t="shared" si="36"/>
        <v>720.0355840072106</v>
      </c>
      <c r="AW60" s="3">
        <f t="shared" si="37"/>
        <v>11.386067584141209</v>
      </c>
      <c r="AX60" s="3">
        <f t="shared" si="38"/>
        <v>78.70284025604144</v>
      </c>
      <c r="AY60" s="3">
        <f>AW60*COS(AX60*PI()/180)</f>
        <v>2.2305025519999986</v>
      </c>
      <c r="AZ60" s="3">
        <f t="shared" si="40"/>
        <v>11.16545536</v>
      </c>
      <c r="BA60" s="3">
        <f t="shared" si="41"/>
        <v>5.0058025488419196</v>
      </c>
      <c r="BB60" s="3">
        <f t="shared" si="95"/>
        <v>1.152056934411537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58</v>
      </c>
      <c r="B61" s="1">
        <v>1</v>
      </c>
      <c r="C61">
        <v>0.08033</v>
      </c>
      <c r="D61">
        <v>0.2381</v>
      </c>
      <c r="E61">
        <v>0.3854</v>
      </c>
      <c r="F61">
        <v>0.1435</v>
      </c>
      <c r="G61">
        <v>2.5631</v>
      </c>
      <c r="H61" s="3">
        <f t="shared" si="3"/>
        <v>0.019126573</v>
      </c>
      <c r="I61" s="3">
        <f t="shared" si="4"/>
        <v>0.030959182000000002</v>
      </c>
      <c r="J61" s="3">
        <f t="shared" si="5"/>
        <v>0.011527355</v>
      </c>
      <c r="K61" s="3">
        <f t="shared" si="6"/>
        <v>0.205893823</v>
      </c>
      <c r="L61" s="4">
        <v>59</v>
      </c>
      <c r="M61" s="7">
        <f>M59+C60</f>
        <v>4.879519999999999</v>
      </c>
      <c r="N61" s="11">
        <v>1</v>
      </c>
      <c r="O61" s="3">
        <f>O59+H60</f>
        <v>2.2822317119999993</v>
      </c>
      <c r="P61" s="3">
        <f>P59+I60</f>
        <v>8.911701657999997</v>
      </c>
      <c r="Q61" s="3">
        <f>Q59+J60</f>
        <v>2.2021208869999995</v>
      </c>
      <c r="R61" s="3">
        <f>R59+K60</f>
        <v>16.076864749000002</v>
      </c>
      <c r="S61">
        <v>0</v>
      </c>
      <c r="T61"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>
        <f t="shared" si="30"/>
        <v>6.766584310999998</v>
      </c>
      <c r="AQ61" s="3">
        <f t="shared" si="31"/>
        <v>33.90026806499999</v>
      </c>
      <c r="AR61" s="2">
        <f t="shared" si="32"/>
        <v>34.568986651574406</v>
      </c>
      <c r="AS61" s="3">
        <f t="shared" si="33"/>
        <v>78.71195846619563</v>
      </c>
      <c r="AT61" s="12">
        <f t="shared" si="34"/>
        <v>0.7114793880241757</v>
      </c>
      <c r="AU61" s="3">
        <f t="shared" si="35"/>
        <v>-78.71195846619563</v>
      </c>
      <c r="AV61" s="3">
        <f t="shared" si="36"/>
        <v>711.4793880241757</v>
      </c>
      <c r="AW61" s="3">
        <f>AR61/3</f>
        <v>11.522995550524803</v>
      </c>
      <c r="AX61" s="3">
        <f t="shared" si="38"/>
        <v>78.71195846619563</v>
      </c>
      <c r="AY61" s="3">
        <f t="shared" si="39"/>
        <v>2.2555281036666672</v>
      </c>
      <c r="AZ61" s="3">
        <f t="shared" si="40"/>
        <v>11.300089354999997</v>
      </c>
      <c r="BA61" s="3">
        <f t="shared" si="41"/>
        <v>5.009952807340404</v>
      </c>
      <c r="BB61" s="3">
        <f t="shared" si="95"/>
        <v>1.1383670208386811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59</v>
      </c>
      <c r="B62" s="1">
        <v>1</v>
      </c>
      <c r="C62">
        <v>0.17014</v>
      </c>
      <c r="D62">
        <v>0.2381</v>
      </c>
      <c r="E62">
        <v>0.3854</v>
      </c>
      <c r="F62">
        <v>0.1435</v>
      </c>
      <c r="G62">
        <v>2.5631</v>
      </c>
      <c r="H62" s="3">
        <f t="shared" si="3"/>
        <v>0.040510334</v>
      </c>
      <c r="I62" s="3">
        <f t="shared" si="4"/>
        <v>0.06557195600000001</v>
      </c>
      <c r="J62" s="3">
        <f t="shared" si="5"/>
        <v>0.02441509</v>
      </c>
      <c r="K62" s="3">
        <f t="shared" si="6"/>
        <v>0.436085834</v>
      </c>
      <c r="L62" s="4">
        <v>60</v>
      </c>
      <c r="M62" s="7">
        <f>M13+C62</f>
        <v>4.174849999999999</v>
      </c>
      <c r="N62" s="11">
        <v>1</v>
      </c>
      <c r="O62" s="3">
        <f aca="true" t="shared" si="99" ref="O62:R65">O13+H62</f>
        <v>2.1144497849999997</v>
      </c>
      <c r="P62" s="3">
        <f t="shared" si="99"/>
        <v>8.631577839999997</v>
      </c>
      <c r="Q62" s="3">
        <f t="shared" si="99"/>
        <v>2.086362022</v>
      </c>
      <c r="R62" s="3">
        <f t="shared" si="99"/>
        <v>14.303363152000001</v>
      </c>
      <c r="S62">
        <v>0</v>
      </c>
      <c r="T62">
        <v>0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>
        <f t="shared" si="30"/>
        <v>6.315261591999999</v>
      </c>
      <c r="AQ62" s="3">
        <f t="shared" si="31"/>
        <v>31.566518831999993</v>
      </c>
      <c r="AR62" s="2">
        <f t="shared" si="32"/>
        <v>32.192043118547176</v>
      </c>
      <c r="AS62" s="3">
        <f t="shared" si="33"/>
        <v>78.68665063261692</v>
      </c>
      <c r="AT62" s="12">
        <f t="shared" si="34"/>
        <v>0.7640124417361935</v>
      </c>
      <c r="AU62" s="3">
        <f t="shared" si="35"/>
        <v>-78.68665063261692</v>
      </c>
      <c r="AV62" s="3">
        <f t="shared" si="36"/>
        <v>764.0124417361935</v>
      </c>
      <c r="AW62" s="3">
        <f t="shared" si="37"/>
        <v>10.730681039515725</v>
      </c>
      <c r="AX62" s="3">
        <f t="shared" si="38"/>
        <v>78.68665063261692</v>
      </c>
      <c r="AY62" s="3">
        <f t="shared" si="39"/>
        <v>2.1050871973333325</v>
      </c>
      <c r="AZ62" s="3">
        <f t="shared" si="40"/>
        <v>10.522172943999998</v>
      </c>
      <c r="BA62" s="3">
        <f t="shared" si="41"/>
        <v>4.998449925176117</v>
      </c>
      <c r="BB62" s="3">
        <f t="shared" si="95"/>
        <v>1.2224199067779098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60</v>
      </c>
      <c r="B63" s="1">
        <v>1</v>
      </c>
      <c r="C63">
        <v>0.05745</v>
      </c>
      <c r="D63">
        <v>0.2381</v>
      </c>
      <c r="E63">
        <v>0.3854</v>
      </c>
      <c r="F63">
        <v>0.1435</v>
      </c>
      <c r="G63">
        <v>2.5631</v>
      </c>
      <c r="H63" s="3">
        <f t="shared" si="3"/>
        <v>0.013678845</v>
      </c>
      <c r="I63" s="3">
        <f t="shared" si="4"/>
        <v>0.02214123</v>
      </c>
      <c r="J63" s="3">
        <f t="shared" si="5"/>
        <v>0.008244075</v>
      </c>
      <c r="K63" s="3">
        <f t="shared" si="6"/>
        <v>0.147250095</v>
      </c>
      <c r="L63" s="4">
        <v>61</v>
      </c>
      <c r="M63" s="7">
        <f>M14+C63</f>
        <v>4.17965</v>
      </c>
      <c r="N63" s="11">
        <v>1</v>
      </c>
      <c r="O63" s="3">
        <f t="shared" si="99"/>
        <v>2.1155926649999994</v>
      </c>
      <c r="P63" s="3">
        <f t="shared" si="99"/>
        <v>8.635190109999998</v>
      </c>
      <c r="Q63" s="3">
        <f t="shared" si="99"/>
        <v>2.0900703149999997</v>
      </c>
      <c r="R63" s="3">
        <f t="shared" si="99"/>
        <v>14.308933855000001</v>
      </c>
      <c r="S63">
        <v>0</v>
      </c>
      <c r="T63">
        <v>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>
        <f t="shared" si="30"/>
        <v>6.321255644999999</v>
      </c>
      <c r="AQ63" s="3">
        <f t="shared" si="31"/>
        <v>31.579314075</v>
      </c>
      <c r="AR63" s="2">
        <f t="shared" si="32"/>
        <v>32.20576579398381</v>
      </c>
      <c r="AS63" s="3">
        <f t="shared" si="33"/>
        <v>78.68065970457138</v>
      </c>
      <c r="AT63" s="12">
        <f t="shared" si="34"/>
        <v>0.7636869008117964</v>
      </c>
      <c r="AU63" s="3">
        <f t="shared" si="35"/>
        <v>-78.68065970457138</v>
      </c>
      <c r="AV63" s="3">
        <f t="shared" si="36"/>
        <v>763.6869008117964</v>
      </c>
      <c r="AW63" s="3">
        <f t="shared" si="37"/>
        <v>10.73525526466127</v>
      </c>
      <c r="AX63" s="3">
        <f t="shared" si="38"/>
        <v>78.68065970457138</v>
      </c>
      <c r="AY63" s="3">
        <f t="shared" si="39"/>
        <v>2.1070852149999992</v>
      </c>
      <c r="AZ63" s="3">
        <f t="shared" si="40"/>
        <v>10.526438025000001</v>
      </c>
      <c r="BA63" s="3">
        <f t="shared" si="41"/>
        <v>4.995734368056873</v>
      </c>
      <c r="BB63" s="3">
        <f t="shared" si="95"/>
        <v>1.2218990412988742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61</v>
      </c>
      <c r="B64" s="1">
        <v>1</v>
      </c>
      <c r="C64">
        <v>0.16729</v>
      </c>
      <c r="D64">
        <v>0.2381</v>
      </c>
      <c r="E64">
        <v>0.3854</v>
      </c>
      <c r="F64">
        <v>0.1435</v>
      </c>
      <c r="G64">
        <v>2.5631</v>
      </c>
      <c r="H64" s="3">
        <f t="shared" si="3"/>
        <v>0.039831749</v>
      </c>
      <c r="I64" s="3">
        <f t="shared" si="4"/>
        <v>0.064473566</v>
      </c>
      <c r="J64" s="3">
        <f t="shared" si="5"/>
        <v>0.024006114999999998</v>
      </c>
      <c r="K64" s="3">
        <f t="shared" si="6"/>
        <v>0.428780999</v>
      </c>
      <c r="L64" s="4">
        <v>62</v>
      </c>
      <c r="M64" s="7">
        <f>M15+C64</f>
        <v>4.40612</v>
      </c>
      <c r="N64" s="11">
        <v>1</v>
      </c>
      <c r="O64" s="3">
        <f t="shared" si="99"/>
        <v>2.1695151719999997</v>
      </c>
      <c r="P64" s="3">
        <f t="shared" si="99"/>
        <v>8.724221097999997</v>
      </c>
      <c r="Q64" s="3">
        <f t="shared" si="99"/>
        <v>2.125566151</v>
      </c>
      <c r="R64" s="3">
        <f t="shared" si="99"/>
        <v>14.882716213000002</v>
      </c>
      <c r="S64">
        <v>0</v>
      </c>
      <c r="T64"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>
        <f t="shared" si="30"/>
        <v>6.464596494999999</v>
      </c>
      <c r="AQ64" s="3">
        <f t="shared" si="31"/>
        <v>32.331158409</v>
      </c>
      <c r="AR64" s="2">
        <f t="shared" si="32"/>
        <v>32.97112087738325</v>
      </c>
      <c r="AS64" s="3">
        <f t="shared" si="33"/>
        <v>78.69285390135923</v>
      </c>
      <c r="AT64" s="12">
        <f t="shared" si="34"/>
        <v>0.7459595189058081</v>
      </c>
      <c r="AU64" s="3">
        <f t="shared" si="35"/>
        <v>-78.69285390135923</v>
      </c>
      <c r="AV64" s="3">
        <f t="shared" si="36"/>
        <v>745.9595189058082</v>
      </c>
      <c r="AW64" s="3">
        <f t="shared" si="37"/>
        <v>10.990373625794417</v>
      </c>
      <c r="AX64" s="3">
        <f t="shared" si="38"/>
        <v>78.69285390135923</v>
      </c>
      <c r="AY64" s="3">
        <f t="shared" si="39"/>
        <v>2.1548654983333333</v>
      </c>
      <c r="AZ64" s="3">
        <f t="shared" si="40"/>
        <v>10.777052803</v>
      </c>
      <c r="BA64" s="3">
        <f t="shared" si="41"/>
        <v>5.001264724566541</v>
      </c>
      <c r="BB64" s="3">
        <f t="shared" si="95"/>
        <v>1.193535230249293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62</v>
      </c>
      <c r="B65" s="1">
        <v>1</v>
      </c>
      <c r="C65">
        <v>0.16912</v>
      </c>
      <c r="D65">
        <v>0.2381</v>
      </c>
      <c r="E65">
        <v>0.3854</v>
      </c>
      <c r="F65">
        <v>0.1435</v>
      </c>
      <c r="G65">
        <v>2.5631</v>
      </c>
      <c r="H65" s="3">
        <f t="shared" si="3"/>
        <v>0.040267472</v>
      </c>
      <c r="I65" s="3">
        <f t="shared" si="4"/>
        <v>0.065178848</v>
      </c>
      <c r="J65" s="3">
        <f t="shared" si="5"/>
        <v>0.024268719999999997</v>
      </c>
      <c r="K65" s="3">
        <f t="shared" si="6"/>
        <v>0.43347147199999997</v>
      </c>
      <c r="L65" s="4">
        <v>63</v>
      </c>
      <c r="M65" s="7">
        <f>M16+C65</f>
        <v>4.510459999999999</v>
      </c>
      <c r="N65" s="11">
        <v>1</v>
      </c>
      <c r="O65" s="3">
        <f t="shared" si="99"/>
        <v>2.1943585259999994</v>
      </c>
      <c r="P65" s="3">
        <f t="shared" si="99"/>
        <v>8.765971383999998</v>
      </c>
      <c r="Q65" s="3">
        <f t="shared" si="99"/>
        <v>2.1431734479999998</v>
      </c>
      <c r="R65" s="3">
        <f t="shared" si="99"/>
        <v>15.144276244000002</v>
      </c>
      <c r="S65">
        <v>0</v>
      </c>
      <c r="T65">
        <v>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>
        <f t="shared" si="30"/>
        <v>6.5318904999999985</v>
      </c>
      <c r="AQ65" s="3">
        <f t="shared" si="31"/>
        <v>32.676219012</v>
      </c>
      <c r="AR65" s="2">
        <f t="shared" si="32"/>
        <v>33.32267820005139</v>
      </c>
      <c r="AS65" s="3">
        <f t="shared" si="33"/>
        <v>78.69572130440332</v>
      </c>
      <c r="AT65" s="12">
        <f t="shared" si="34"/>
        <v>0.7380895773089489</v>
      </c>
      <c r="AU65" s="3">
        <f t="shared" si="35"/>
        <v>-78.69572130440332</v>
      </c>
      <c r="AV65" s="3">
        <f t="shared" si="36"/>
        <v>738.0895773089488</v>
      </c>
      <c r="AW65" s="3">
        <f t="shared" si="37"/>
        <v>11.10755940001713</v>
      </c>
      <c r="AX65" s="3">
        <f t="shared" si="38"/>
        <v>78.69572130440332</v>
      </c>
      <c r="AY65" s="3">
        <f t="shared" si="39"/>
        <v>2.1772968333333336</v>
      </c>
      <c r="AZ65" s="3">
        <f t="shared" si="40"/>
        <v>10.892073003999998</v>
      </c>
      <c r="BA65" s="3">
        <f t="shared" si="41"/>
        <v>5.0025668697293675</v>
      </c>
      <c r="BB65" s="3">
        <f t="shared" si="95"/>
        <v>1.1809433236943183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63</v>
      </c>
      <c r="B66" s="1">
        <v>1</v>
      </c>
      <c r="C66">
        <v>0.09233</v>
      </c>
      <c r="D66">
        <v>0.2381</v>
      </c>
      <c r="E66">
        <v>0.3854</v>
      </c>
      <c r="F66">
        <v>0.1435</v>
      </c>
      <c r="G66">
        <v>2.5631</v>
      </c>
      <c r="H66" s="3">
        <f t="shared" si="3"/>
        <v>0.021983772999999998</v>
      </c>
      <c r="I66" s="3">
        <f t="shared" si="4"/>
        <v>0.035583982</v>
      </c>
      <c r="J66" s="3">
        <f t="shared" si="5"/>
        <v>0.013249354999999999</v>
      </c>
      <c r="K66" s="3">
        <f t="shared" si="6"/>
        <v>0.236651023</v>
      </c>
      <c r="L66" s="4">
        <v>64</v>
      </c>
      <c r="M66" s="7">
        <f>M16+C66</f>
        <v>4.4336699999999984</v>
      </c>
      <c r="N66" s="11">
        <v>1</v>
      </c>
      <c r="O66" s="3">
        <f>O16+H66</f>
        <v>2.1760748269999994</v>
      </c>
      <c r="P66" s="3">
        <f>P16+I66</f>
        <v>8.736376517999998</v>
      </c>
      <c r="Q66" s="3">
        <f>Q16+J66</f>
        <v>2.132154083</v>
      </c>
      <c r="R66" s="3">
        <f>R16+K66</f>
        <v>14.947455795000002</v>
      </c>
      <c r="S66">
        <v>0</v>
      </c>
      <c r="T66">
        <v>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>
        <f t="shared" si="30"/>
        <v>6.484303736999999</v>
      </c>
      <c r="AQ66" s="3">
        <f t="shared" si="31"/>
        <v>32.420208831</v>
      </c>
      <c r="AR66" s="2">
        <f t="shared" si="32"/>
        <v>33.062306870503186</v>
      </c>
      <c r="AS66" s="3">
        <f t="shared" si="33"/>
        <v>78.68962235617758</v>
      </c>
      <c r="AT66" s="12">
        <f t="shared" si="34"/>
        <v>0.7439021591509333</v>
      </c>
      <c r="AU66" s="3">
        <f t="shared" si="35"/>
        <v>-78.68962235617758</v>
      </c>
      <c r="AV66" s="3">
        <f t="shared" si="36"/>
        <v>743.9021591509332</v>
      </c>
      <c r="AW66" s="3">
        <f t="shared" si="37"/>
        <v>11.020768956834395</v>
      </c>
      <c r="AX66" s="3">
        <f t="shared" si="38"/>
        <v>78.68962235617758</v>
      </c>
      <c r="AY66" s="3">
        <f t="shared" si="39"/>
        <v>2.161434578999999</v>
      </c>
      <c r="AZ66" s="3">
        <f t="shared" si="40"/>
        <v>10.806736276999999</v>
      </c>
      <c r="BA66" s="3">
        <f t="shared" si="41"/>
        <v>4.999797996199266</v>
      </c>
      <c r="BB66" s="3">
        <f t="shared" si="95"/>
        <v>1.1902434546414933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64</v>
      </c>
      <c r="B67" s="1">
        <v>1</v>
      </c>
      <c r="C67">
        <v>0.04334</v>
      </c>
      <c r="D67">
        <v>0.2381</v>
      </c>
      <c r="E67">
        <v>0.3854</v>
      </c>
      <c r="F67">
        <v>0.1435</v>
      </c>
      <c r="G67">
        <v>2.5631</v>
      </c>
      <c r="H67" s="3">
        <f t="shared" si="3"/>
        <v>0.010319254</v>
      </c>
      <c r="I67" s="3">
        <f t="shared" si="4"/>
        <v>0.016703236</v>
      </c>
      <c r="J67" s="3">
        <f t="shared" si="5"/>
        <v>0.006219289999999999</v>
      </c>
      <c r="K67" s="3">
        <f t="shared" si="6"/>
        <v>0.111084754</v>
      </c>
      <c r="L67" s="4">
        <v>65</v>
      </c>
      <c r="M67" s="7">
        <f>M66+C68</f>
        <v>4.466779999999998</v>
      </c>
      <c r="N67" s="11">
        <v>1</v>
      </c>
      <c r="O67" s="3">
        <f aca="true" t="shared" si="100" ref="O67:R68">O66+H68</f>
        <v>2.1839583179999993</v>
      </c>
      <c r="P67" s="3">
        <f t="shared" si="100"/>
        <v>8.749137111999998</v>
      </c>
      <c r="Q67" s="3">
        <f t="shared" si="100"/>
        <v>2.1369053680000003</v>
      </c>
      <c r="R67" s="3">
        <f t="shared" si="100"/>
        <v>15.032320036000002</v>
      </c>
      <c r="S67">
        <v>0</v>
      </c>
      <c r="T67">
        <v>0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>
        <f t="shared" si="30"/>
        <v>6.504822003999999</v>
      </c>
      <c r="AQ67" s="3">
        <f t="shared" si="31"/>
        <v>32.53059426</v>
      </c>
      <c r="AR67" s="2">
        <f t="shared" si="32"/>
        <v>33.174572675657295</v>
      </c>
      <c r="AS67" s="3">
        <f t="shared" si="33"/>
        <v>78.69226381607031</v>
      </c>
      <c r="AT67" s="12">
        <f t="shared" si="34"/>
        <v>0.7413847258242263</v>
      </c>
      <c r="AU67" s="3">
        <f>0-AS67</f>
        <v>-78.69226381607031</v>
      </c>
      <c r="AV67" s="3">
        <f t="shared" si="36"/>
        <v>741.3847258242263</v>
      </c>
      <c r="AW67" s="3">
        <f t="shared" si="37"/>
        <v>11.058190891885765</v>
      </c>
      <c r="AX67" s="3">
        <f t="shared" si="38"/>
        <v>78.69226381607031</v>
      </c>
      <c r="AY67" s="3">
        <f t="shared" si="39"/>
        <v>2.1682740013333324</v>
      </c>
      <c r="AZ67" s="3">
        <f t="shared" si="40"/>
        <v>10.843531420000001</v>
      </c>
      <c r="BA67" s="3">
        <f t="shared" si="41"/>
        <v>5.000996835885138</v>
      </c>
      <c r="BB67" s="3">
        <f t="shared" si="95"/>
        <v>1.1862155613187622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65</v>
      </c>
      <c r="B68" s="1">
        <v>1</v>
      </c>
      <c r="C68">
        <v>0.03311</v>
      </c>
      <c r="D68">
        <v>0.2381</v>
      </c>
      <c r="E68">
        <v>0.3854</v>
      </c>
      <c r="F68">
        <v>0.1435</v>
      </c>
      <c r="G68">
        <v>2.5631</v>
      </c>
      <c r="H68" s="3">
        <f t="shared" si="3"/>
        <v>0.007883491000000001</v>
      </c>
      <c r="I68" s="3">
        <f t="shared" si="4"/>
        <v>0.012760594</v>
      </c>
      <c r="J68" s="3">
        <f t="shared" si="5"/>
        <v>0.004751285</v>
      </c>
      <c r="K68" s="3">
        <f t="shared" si="6"/>
        <v>0.08486424099999999</v>
      </c>
      <c r="L68" s="4">
        <v>66</v>
      </c>
      <c r="M68" s="7">
        <f>M67+C69</f>
        <v>4.504799999999999</v>
      </c>
      <c r="N68" s="11">
        <v>1</v>
      </c>
      <c r="O68" s="3">
        <f t="shared" si="100"/>
        <v>2.193010879999999</v>
      </c>
      <c r="P68" s="3">
        <f t="shared" si="100"/>
        <v>8.763790019999998</v>
      </c>
      <c r="Q68" s="3">
        <f t="shared" si="100"/>
        <v>2.1423612380000003</v>
      </c>
      <c r="R68" s="3">
        <f t="shared" si="100"/>
        <v>15.129769098000002</v>
      </c>
      <c r="S68">
        <v>0</v>
      </c>
      <c r="T68">
        <v>0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>
        <f aca="true" t="shared" si="101" ref="AP68:AQ72">O68+O68+Q68+(3*S68)</f>
        <v>6.528382997999999</v>
      </c>
      <c r="AQ68" s="3">
        <f t="shared" si="101"/>
        <v>32.657349138</v>
      </c>
      <c r="AR68" s="2">
        <f aca="true" t="shared" si="102" ref="AR68:AR73">SQRT(AP68*AP68+AQ68*AQ68)</f>
        <v>33.30348686383762</v>
      </c>
      <c r="AS68" s="3">
        <f aca="true" t="shared" si="103" ref="AS68:AS73">DEGREES(ATAN(AQ68/AP68))</f>
        <v>78.6952750215968</v>
      </c>
      <c r="AT68" s="12">
        <f aca="true" t="shared" si="104" ref="AT68:AT73">((SQRT(3))*14.2)/AR68</f>
        <v>0.7385149059026763</v>
      </c>
      <c r="AU68" s="3">
        <f t="shared" si="35"/>
        <v>-78.6952750215968</v>
      </c>
      <c r="AV68" s="3">
        <f aca="true" t="shared" si="105" ref="AV68:AV73">AT68*1000</f>
        <v>738.5149059026763</v>
      </c>
      <c r="AW68" s="3">
        <f aca="true" t="shared" si="106" ref="AW68:AW73">AR68/3</f>
        <v>11.101162287945874</v>
      </c>
      <c r="AX68" s="3">
        <f aca="true" t="shared" si="107" ref="AX68:AX73">AS68</f>
        <v>78.6952750215968</v>
      </c>
      <c r="AY68" s="3">
        <f aca="true" t="shared" si="108" ref="AY68:AY73">AW68*COS(AX68*PI()/180)</f>
        <v>2.176127666</v>
      </c>
      <c r="AZ68" s="3">
        <f aca="true" t="shared" si="109" ref="AZ68:AZ73">AW68*SIN(AX68*PI()/180)</f>
        <v>10.885783046</v>
      </c>
      <c r="BA68" s="3">
        <f aca="true" t="shared" si="110" ref="BA68:BA73">AZ68/AY68</f>
        <v>5.002364160926944</v>
      </c>
      <c r="BB68" s="3">
        <f t="shared" si="95"/>
        <v>1.1816238494442821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66</v>
      </c>
      <c r="B69" s="1">
        <v>1</v>
      </c>
      <c r="C69">
        <v>0.03802</v>
      </c>
      <c r="D69">
        <v>0.2381</v>
      </c>
      <c r="E69">
        <v>0.3854</v>
      </c>
      <c r="F69">
        <v>0.1435</v>
      </c>
      <c r="G69">
        <v>2.5631</v>
      </c>
      <c r="H69" s="3">
        <f>C69*D69</f>
        <v>0.009052562</v>
      </c>
      <c r="I69" s="3">
        <f>C69*E69</f>
        <v>0.014652908000000001</v>
      </c>
      <c r="J69" s="3">
        <f>C69*F69</f>
        <v>0.005455869999999999</v>
      </c>
      <c r="K69" s="3">
        <f>C69*G69</f>
        <v>0.09744906199999999</v>
      </c>
      <c r="L69" s="4">
        <v>67</v>
      </c>
      <c r="M69" s="7">
        <f>M66+C67</f>
        <v>4.477009999999998</v>
      </c>
      <c r="N69" s="11">
        <v>1</v>
      </c>
      <c r="O69" s="3">
        <f>O66+H67</f>
        <v>2.1863940809999995</v>
      </c>
      <c r="P69" s="3">
        <f>P66+I67</f>
        <v>8.753079753999998</v>
      </c>
      <c r="Q69" s="3">
        <f>Q66+J67</f>
        <v>2.1383733730000003</v>
      </c>
      <c r="R69" s="3">
        <f>R66+K67</f>
        <v>15.058540549000002</v>
      </c>
      <c r="S69">
        <v>0</v>
      </c>
      <c r="T69">
        <v>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>
        <f t="shared" si="101"/>
        <v>6.511161534999999</v>
      </c>
      <c r="AQ69" s="3">
        <f t="shared" si="101"/>
        <v>32.564700056999996</v>
      </c>
      <c r="AR69" s="2">
        <f t="shared" si="102"/>
        <v>33.209259466860125</v>
      </c>
      <c r="AS69" s="3">
        <f t="shared" si="103"/>
        <v>78.69307633677182</v>
      </c>
      <c r="AT69" s="12">
        <f t="shared" si="104"/>
        <v>0.7406103557359293</v>
      </c>
      <c r="AU69" s="3">
        <f>0-AS69</f>
        <v>-78.69307633677182</v>
      </c>
      <c r="AV69" s="3">
        <f t="shared" si="105"/>
        <v>740.6103557359293</v>
      </c>
      <c r="AW69" s="3">
        <f t="shared" si="106"/>
        <v>11.069753155620042</v>
      </c>
      <c r="AX69" s="3">
        <f t="shared" si="107"/>
        <v>78.69307633677182</v>
      </c>
      <c r="AY69" s="3">
        <f t="shared" si="108"/>
        <v>2.1703871783333346</v>
      </c>
      <c r="AZ69" s="3">
        <f t="shared" si="109"/>
        <v>10.854900018999997</v>
      </c>
      <c r="BA69" s="3">
        <f t="shared" si="110"/>
        <v>5.001365713621475</v>
      </c>
      <c r="BB69" s="3">
        <f t="shared" si="95"/>
        <v>1.184976569177487</v>
      </c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67</v>
      </c>
      <c r="B70" s="1">
        <v>1</v>
      </c>
      <c r="C70">
        <v>0.01608</v>
      </c>
      <c r="D70">
        <v>0.2381</v>
      </c>
      <c r="E70">
        <v>0.3854</v>
      </c>
      <c r="F70">
        <v>0.1435</v>
      </c>
      <c r="G70">
        <v>2.5631</v>
      </c>
      <c r="H70" s="3">
        <f>C70*D70</f>
        <v>0.003828648</v>
      </c>
      <c r="I70" s="3">
        <f>C70*E70</f>
        <v>0.0061972320000000004</v>
      </c>
      <c r="J70" s="3">
        <f>C70*F70</f>
        <v>0.0023074799999999998</v>
      </c>
      <c r="K70" s="3">
        <f>C70*G70</f>
        <v>0.041214648</v>
      </c>
      <c r="L70" s="4">
        <v>68</v>
      </c>
      <c r="M70" s="7">
        <f>M67+C70</f>
        <v>4.482859999999998</v>
      </c>
      <c r="N70" s="11">
        <v>1</v>
      </c>
      <c r="O70" s="3">
        <f>O67+H70</f>
        <v>2.187786965999999</v>
      </c>
      <c r="P70" s="3">
        <f>P67+I70</f>
        <v>8.755334343999998</v>
      </c>
      <c r="Q70" s="3">
        <f>Q67+J70</f>
        <v>2.139212848</v>
      </c>
      <c r="R70" s="3">
        <f>R67+K70</f>
        <v>15.073534684000002</v>
      </c>
      <c r="S70">
        <v>0</v>
      </c>
      <c r="T70">
        <v>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>
        <f t="shared" si="101"/>
        <v>6.514786779999998</v>
      </c>
      <c r="AQ70" s="3">
        <f t="shared" si="101"/>
        <v>32.584203372</v>
      </c>
      <c r="AR70" s="2">
        <f t="shared" si="102"/>
        <v>33.22909502494341</v>
      </c>
      <c r="AS70" s="3">
        <f t="shared" si="103"/>
        <v>78.693540212331</v>
      </c>
      <c r="AT70" s="12">
        <f t="shared" si="104"/>
        <v>0.7401682606467535</v>
      </c>
      <c r="AU70" s="3">
        <f>0-AS70</f>
        <v>-78.693540212331</v>
      </c>
      <c r="AV70" s="3">
        <f t="shared" si="105"/>
        <v>740.1682606467534</v>
      </c>
      <c r="AW70" s="3">
        <f t="shared" si="106"/>
        <v>11.07636500831447</v>
      </c>
      <c r="AX70" s="3">
        <f t="shared" si="107"/>
        <v>78.693540212331</v>
      </c>
      <c r="AY70" s="3">
        <f t="shared" si="108"/>
        <v>2.1715955933333335</v>
      </c>
      <c r="AZ70" s="3">
        <f t="shared" si="109"/>
        <v>10.861401124</v>
      </c>
      <c r="BA70" s="3">
        <f t="shared" si="110"/>
        <v>5.00157633278675</v>
      </c>
      <c r="BB70" s="3">
        <f t="shared" si="95"/>
        <v>1.1842692170348055</v>
      </c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 t="s">
        <v>68</v>
      </c>
      <c r="B71" s="1">
        <v>1</v>
      </c>
      <c r="C71">
        <v>0.33435</v>
      </c>
      <c r="D71">
        <v>0.2381</v>
      </c>
      <c r="E71">
        <v>0.3854</v>
      </c>
      <c r="F71">
        <v>0.1435</v>
      </c>
      <c r="G71">
        <v>2.5631</v>
      </c>
      <c r="H71" s="3">
        <f>C71*D71</f>
        <v>0.079608735</v>
      </c>
      <c r="I71" s="3">
        <f>C71*E71</f>
        <v>0.12885849</v>
      </c>
      <c r="J71" s="3">
        <f>C71*F71</f>
        <v>0.04797922499999999</v>
      </c>
      <c r="K71" s="3">
        <f>C71*G71</f>
        <v>0.8569724849999999</v>
      </c>
      <c r="L71" s="4">
        <v>69</v>
      </c>
      <c r="M71" s="7">
        <f>M17+C72</f>
        <v>4.504409999999999</v>
      </c>
      <c r="N71" s="11">
        <v>1</v>
      </c>
      <c r="O71" s="3">
        <f>O17+H72</f>
        <v>2.1929180209999997</v>
      </c>
      <c r="P71" s="3">
        <f>P17+I72</f>
        <v>8.765174813999998</v>
      </c>
      <c r="Q71" s="3">
        <f>Q17+J72</f>
        <v>2.144935411</v>
      </c>
      <c r="R71" s="3">
        <f>R17+K72</f>
        <v>15.122905407000001</v>
      </c>
      <c r="S71">
        <v>0</v>
      </c>
      <c r="T71">
        <v>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>
        <f t="shared" si="101"/>
        <v>6.530771453</v>
      </c>
      <c r="AQ71" s="3">
        <f t="shared" si="101"/>
        <v>32.653255035</v>
      </c>
      <c r="AR71" s="2">
        <f t="shared" si="102"/>
        <v>33.299940542770834</v>
      </c>
      <c r="AS71" s="3">
        <f t="shared" si="103"/>
        <v>78.6898643113893</v>
      </c>
      <c r="AT71" s="12">
        <f t="shared" si="104"/>
        <v>0.7385935550211506</v>
      </c>
      <c r="AU71" s="3">
        <f>0-AS71</f>
        <v>-78.6898643113893</v>
      </c>
      <c r="AV71" s="3">
        <f t="shared" si="105"/>
        <v>738.5935550211507</v>
      </c>
      <c r="AW71" s="3">
        <f t="shared" si="106"/>
        <v>11.09998018092361</v>
      </c>
      <c r="AX71" s="3">
        <f t="shared" si="107"/>
        <v>78.6898643113893</v>
      </c>
      <c r="AY71" s="3">
        <f t="shared" si="108"/>
        <v>2.176923817666669</v>
      </c>
      <c r="AZ71" s="3">
        <f t="shared" si="109"/>
        <v>10.884418345</v>
      </c>
      <c r="BA71" s="3">
        <f t="shared" si="110"/>
        <v>4.999907785779311</v>
      </c>
      <c r="BB71" s="3">
        <f t="shared" si="95"/>
        <v>1.1817496880338412</v>
      </c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ht="12.75">
      <c r="A72" s="1" t="s">
        <v>69</v>
      </c>
      <c r="B72" s="1">
        <v>1</v>
      </c>
      <c r="C72">
        <v>0.06073</v>
      </c>
      <c r="D72">
        <v>0.2381</v>
      </c>
      <c r="E72">
        <v>0.3854</v>
      </c>
      <c r="F72">
        <v>0.1435</v>
      </c>
      <c r="G72">
        <v>2.5631</v>
      </c>
      <c r="H72" s="3">
        <f>C72*D72</f>
        <v>0.014459813</v>
      </c>
      <c r="I72" s="3">
        <f>C72*E72</f>
        <v>0.023405342000000003</v>
      </c>
      <c r="J72" s="3">
        <f>C72*F72</f>
        <v>0.008714755</v>
      </c>
      <c r="K72" s="3">
        <f>C72*G72</f>
        <v>0.15565706299999998</v>
      </c>
      <c r="L72" s="4">
        <v>70</v>
      </c>
      <c r="M72" s="7">
        <f>M17+C71</f>
        <v>4.7780299999999984</v>
      </c>
      <c r="N72" s="11">
        <v>1</v>
      </c>
      <c r="O72" s="3">
        <f>O17+H71</f>
        <v>2.2580669429999993</v>
      </c>
      <c r="P72" s="3">
        <f>P17+I71</f>
        <v>8.870627961999999</v>
      </c>
      <c r="Q72" s="3">
        <f>Q17+J71</f>
        <v>2.184199881</v>
      </c>
      <c r="R72" s="3">
        <f>R17+K71</f>
        <v>15.824220829000001</v>
      </c>
      <c r="S72">
        <v>0</v>
      </c>
      <c r="T72">
        <v>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>
        <f t="shared" si="101"/>
        <v>6.700333766999998</v>
      </c>
      <c r="AQ72" s="3">
        <f t="shared" si="101"/>
        <v>33.565476753</v>
      </c>
      <c r="AR72" s="2">
        <f t="shared" si="102"/>
        <v>34.227703724401145</v>
      </c>
      <c r="AS72" s="3">
        <f t="shared" si="103"/>
        <v>78.71101505391246</v>
      </c>
      <c r="AT72" s="12">
        <f t="shared" si="104"/>
        <v>0.7185735176836896</v>
      </c>
      <c r="AU72" s="3">
        <f>0-AS72</f>
        <v>-78.71101505391246</v>
      </c>
      <c r="AV72" s="3">
        <f t="shared" si="105"/>
        <v>718.5735176836896</v>
      </c>
      <c r="AW72" s="3">
        <f t="shared" si="106"/>
        <v>11.409234574800381</v>
      </c>
      <c r="AX72" s="3">
        <f t="shared" si="107"/>
        <v>78.71101505391246</v>
      </c>
      <c r="AY72" s="3">
        <f t="shared" si="108"/>
        <v>2.233444589</v>
      </c>
      <c r="AZ72" s="3">
        <f t="shared" si="109"/>
        <v>11.188492251000001</v>
      </c>
      <c r="BA72" s="3">
        <f t="shared" si="110"/>
        <v>5.009523095448508</v>
      </c>
      <c r="BB72" s="3">
        <f>1.6*AT72</f>
        <v>1.1497176282939034</v>
      </c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2:96" ht="12.75">
      <c r="L73" s="4">
        <v>71</v>
      </c>
      <c r="M73" s="7">
        <f>M15+C37</f>
        <v>4.564689999999999</v>
      </c>
      <c r="N73" s="11">
        <v>3</v>
      </c>
      <c r="O73" s="3">
        <f>O15+H37</f>
        <v>2.2072706889999996</v>
      </c>
      <c r="P73" s="3">
        <f>P15+I37</f>
        <v>8.790221875999997</v>
      </c>
      <c r="Q73" s="3">
        <f>Q15+J37</f>
        <v>2.156695548</v>
      </c>
      <c r="R73" s="3">
        <f>R15+K37</f>
        <v>15.270475202000002</v>
      </c>
      <c r="S73">
        <v>0</v>
      </c>
      <c r="T73">
        <v>0</v>
      </c>
      <c r="U73" s="3">
        <f>O73+S73</f>
        <v>2.2072706889999996</v>
      </c>
      <c r="V73" s="3">
        <f>P73+T73</f>
        <v>8.790221875999997</v>
      </c>
      <c r="W73" s="3">
        <f>SQRT(U73*U73+V73*V73)</f>
        <v>9.063114504618566</v>
      </c>
      <c r="X73" s="3">
        <f>DEGREES(ATAN(V73/U73))</f>
        <v>75.90417201634766</v>
      </c>
      <c r="Y73" s="3">
        <f>14.2/((SQRT(3))*W73)</f>
        <v>0.9045868082450896</v>
      </c>
      <c r="Z73" s="3">
        <f>0-X73</f>
        <v>-75.90417201634766</v>
      </c>
      <c r="AA73" s="3">
        <f>V73/U73</f>
        <v>3.982394148486787</v>
      </c>
      <c r="AB73" s="3">
        <f>1.38*Y73</f>
        <v>1.2483297953782235</v>
      </c>
      <c r="AC73" s="3">
        <f>O73+O73+S73</f>
        <v>4.414541377999999</v>
      </c>
      <c r="AD73" s="3">
        <f>P73+P73+T73</f>
        <v>17.580443751999994</v>
      </c>
      <c r="AE73" s="3">
        <f>SQRT(AC73*AC73+AD73*AD73)</f>
        <v>18.126229009237132</v>
      </c>
      <c r="AF73" s="3">
        <f>DEGREES(ATAN(AD73/AC73))</f>
        <v>75.90417201634766</v>
      </c>
      <c r="AG73" s="3">
        <f>14.2/(SQRT(3)*AE73)</f>
        <v>0.4522934041225448</v>
      </c>
      <c r="AH73" s="3">
        <f>0-AF73</f>
        <v>-75.90417201634766</v>
      </c>
      <c r="AI73" s="3"/>
      <c r="AJ73" s="3">
        <f>AE73/SQRT(3)</f>
        <v>10.465183197875863</v>
      </c>
      <c r="AK73" s="3">
        <f>AF73</f>
        <v>75.90417201634766</v>
      </c>
      <c r="AL73" s="3">
        <f>AJ73*COS(AK73*PI()/180)</f>
        <v>2.5487366529370443</v>
      </c>
      <c r="AM73" s="3">
        <f>AJ73*SIN(AK73*PI()/180)</f>
        <v>10.15007393269027</v>
      </c>
      <c r="AN73">
        <f>AM73/AL73</f>
        <v>3.9823941484867817</v>
      </c>
      <c r="AO73" s="3">
        <f>1.41*AG73</f>
        <v>0.6377336998127882</v>
      </c>
      <c r="AP73" s="3">
        <f>O73+O73+Q73+(3*S73)</f>
        <v>6.571236925999999</v>
      </c>
      <c r="AQ73" s="3">
        <f>P73+P73+R73+(3*T73)</f>
        <v>32.850918953999994</v>
      </c>
      <c r="AR73" s="2">
        <f t="shared" si="102"/>
        <v>33.50170190990156</v>
      </c>
      <c r="AS73" s="3">
        <f t="shared" si="103"/>
        <v>78.68830139372689</v>
      </c>
      <c r="AT73" s="12">
        <f t="shared" si="104"/>
        <v>0.7341454333759942</v>
      </c>
      <c r="AU73" s="3">
        <f>0-AS73</f>
        <v>-78.68830139372689</v>
      </c>
      <c r="AV73" s="3">
        <f t="shared" si="105"/>
        <v>734.1454333759942</v>
      </c>
      <c r="AW73" s="3">
        <f t="shared" si="106"/>
        <v>11.167233969967187</v>
      </c>
      <c r="AX73" s="3">
        <f t="shared" si="107"/>
        <v>78.68830139372689</v>
      </c>
      <c r="AY73" s="3">
        <f t="shared" si="108"/>
        <v>2.1904123086666663</v>
      </c>
      <c r="AZ73" s="3">
        <f t="shared" si="109"/>
        <v>10.950306317999997</v>
      </c>
      <c r="BA73" s="3">
        <f t="shared" si="110"/>
        <v>4.999198678108962</v>
      </c>
      <c r="BB73" s="3">
        <f>1.6*AT73</f>
        <v>1.174632693401591</v>
      </c>
      <c r="BC73" s="1">
        <v>1</v>
      </c>
      <c r="BD73" s="1">
        <v>120</v>
      </c>
      <c r="BE73" s="3">
        <f>SQRT(O73*O73+P73*P73)</f>
        <v>9.063114504618566</v>
      </c>
      <c r="BF73" s="3">
        <f>DEGREES(ATAN(P73/O73))</f>
        <v>75.90417201634766</v>
      </c>
      <c r="BG73" s="3">
        <f>BC73*BE73</f>
        <v>9.063114504618566</v>
      </c>
      <c r="BH73" s="3">
        <f>BD73+BF73</f>
        <v>195.90417201634767</v>
      </c>
      <c r="BI73" s="3">
        <f>BG73*COS(BH73*PI()/180)</f>
        <v>-8.716190794017702</v>
      </c>
      <c r="BJ73" s="3">
        <f>BG73*SIN(BH73*PI()/180)</f>
        <v>-2.483558448297219</v>
      </c>
      <c r="BK73" s="3">
        <f>Q73+(3*S73)-BI73</f>
        <v>10.872886342017702</v>
      </c>
      <c r="BL73" s="3">
        <f>R73+(3*T73)-BJ73</f>
        <v>17.75403365029722</v>
      </c>
      <c r="BM73" s="3">
        <f>SQRT(BK73*BK73+BL73*BL73)</f>
        <v>20.81887048478666</v>
      </c>
      <c r="BN73" s="3">
        <f>DEGREES(ATAN(BL73/BK73))</f>
        <v>58.51595535318104</v>
      </c>
      <c r="BO73" s="3">
        <f>BE73*BE73</f>
        <v>82.14004452382744</v>
      </c>
      <c r="BP73" s="3">
        <f>BF73+BF73</f>
        <v>151.80834403269532</v>
      </c>
      <c r="BQ73" s="3">
        <f>BO73*COS(BP73*PI()/180)</f>
        <v>-72.39595673479035</v>
      </c>
      <c r="BR73" s="3">
        <f>BO73*SIN(BP73*PI()/180)</f>
        <v>38.80479819340281</v>
      </c>
      <c r="BS73" s="3">
        <f>O73+O73</f>
        <v>4.414541377999999</v>
      </c>
      <c r="BT73" s="3">
        <f>P73+P73</f>
        <v>17.580443751999994</v>
      </c>
      <c r="BU73" s="3">
        <f>SQRT(BS73*BS73+BT73*BT73)</f>
        <v>18.126229009237132</v>
      </c>
      <c r="BV73" s="3">
        <f>DEGREES(ATAN(BT73/BS73))</f>
        <v>75.90417201634766</v>
      </c>
      <c r="BW73" s="3">
        <f>Q73+(3*S73)</f>
        <v>2.156695548</v>
      </c>
      <c r="BX73" s="3">
        <f>R73+(3*T73)</f>
        <v>15.270475202000002</v>
      </c>
      <c r="BY73" s="3">
        <f>SQRT(BW73*BW73+BX73*BX73)</f>
        <v>15.422021546530793</v>
      </c>
      <c r="BZ73" s="3">
        <f>DEGREES(ATAN(BX73/BW73))</f>
        <v>81.9611117830465</v>
      </c>
      <c r="CA73" s="3">
        <f>BU73*BY73</f>
        <v>279.54309433780656</v>
      </c>
      <c r="CB73" s="3">
        <f>BV73+BZ73</f>
        <v>157.86528379939415</v>
      </c>
      <c r="CC73" s="3">
        <f>CA73*COS(CB73*PI()/180)</f>
        <v>-258.9409086186774</v>
      </c>
      <c r="CD73" s="3">
        <f>CA73*SIN(CB73*PI()/180)</f>
        <v>105.32780941275482</v>
      </c>
      <c r="CE73" s="3">
        <f>BQ73+CC73</f>
        <v>-331.3368653534677</v>
      </c>
      <c r="CF73" s="3">
        <f>BR73+CD73</f>
        <v>144.13260760615762</v>
      </c>
      <c r="CG73" s="3">
        <f>SQRT(CE73*CE73+CF73*CF73)</f>
        <v>361.32855812627463</v>
      </c>
      <c r="CH73" s="3">
        <f>DEGREES(ATAN(CF73/CE73))</f>
        <v>-23.509195981965814</v>
      </c>
      <c r="CI73" s="3">
        <f>BM73/CG73</f>
        <v>0.05761756168055508</v>
      </c>
      <c r="CJ73" s="3">
        <f>BN73-CH73</f>
        <v>82.02515133514686</v>
      </c>
      <c r="CK73" s="3">
        <f>14.2*CI73</f>
        <v>0.8181693758638822</v>
      </c>
      <c r="CL73" s="3">
        <f>0+CJ73</f>
        <v>82.02515133514686</v>
      </c>
      <c r="CM73" s="3">
        <f>(1/(SQRT(3)))*(CG73/BM73)</f>
        <v>10.020387054741878</v>
      </c>
      <c r="CN73" s="3">
        <f>CJ73</f>
        <v>82.02515133514686</v>
      </c>
      <c r="CO73" s="3">
        <f>CM73*COS(CN73*PI()/180)</f>
        <v>1.3902123272330817</v>
      </c>
      <c r="CP73" s="3">
        <f>CM73*SIN(CN73*PI()/180)</f>
        <v>9.923480559362616</v>
      </c>
      <c r="CQ73" s="3">
        <f>CP73/CO73</f>
        <v>7.138104277289187</v>
      </c>
      <c r="CR73" s="3">
        <f>1.5*CK73</f>
        <v>1.2272540637958231</v>
      </c>
    </row>
  </sheetData>
  <mergeCells count="2">
    <mergeCell ref="CK1:CL1"/>
    <mergeCell ref="AT1:AU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2"/>
  <sheetViews>
    <sheetView workbookViewId="0" topLeftCell="A1">
      <selection activeCell="A1" sqref="A1:IV16384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5" customFormat="1" ht="15.75">
      <c r="A2" s="24"/>
      <c r="B2" s="14" t="s">
        <v>114</v>
      </c>
      <c r="C2" s="26" t="str">
        <f>'[1]Fallas0'!AA1</f>
        <v>X/R</v>
      </c>
      <c r="D2" s="14" t="s">
        <v>115</v>
      </c>
      <c r="E2" s="14" t="s">
        <v>116</v>
      </c>
      <c r="F2" s="26" t="str">
        <f>'[1]Fallas0'!AM1</f>
        <v>X/R</v>
      </c>
      <c r="G2" s="14" t="s">
        <v>117</v>
      </c>
      <c r="H2" s="14" t="s">
        <v>118</v>
      </c>
      <c r="I2" s="26" t="str">
        <f>'[1]Fallas0'!AY1</f>
        <v>X/R</v>
      </c>
      <c r="J2" s="14" t="s">
        <v>119</v>
      </c>
      <c r="K2" s="14" t="s">
        <v>120</v>
      </c>
      <c r="L2" s="26" t="str">
        <f>'[1]Fallas0'!CO1</f>
        <v>X/R</v>
      </c>
      <c r="M2" s="14" t="s">
        <v>121</v>
      </c>
    </row>
    <row r="3" spans="1:13" ht="12.75">
      <c r="A3" s="13" t="s">
        <v>112</v>
      </c>
      <c r="B3" s="13" t="str">
        <f>'[1]Fallas0'!Y2</f>
        <v>Magnitud</v>
      </c>
      <c r="C3" s="26"/>
      <c r="D3" s="13" t="str">
        <f>'[1]Fallas0'!AB2</f>
        <v>Magnitud</v>
      </c>
      <c r="E3" s="13" t="str">
        <f>'[1]Fallas0'!AG2</f>
        <v>Magnitud</v>
      </c>
      <c r="F3" s="26"/>
      <c r="G3" s="13" t="str">
        <f>'[1]Fallas0'!AN2</f>
        <v>Magnitud</v>
      </c>
      <c r="H3" s="13" t="str">
        <f>'[1]Fallas0'!AS2</f>
        <v>Magnitud</v>
      </c>
      <c r="I3" s="26"/>
      <c r="J3" s="13" t="str">
        <f>'[1]Fallas0'!BA2</f>
        <v>Magnitud</v>
      </c>
      <c r="K3" s="13" t="str">
        <f>'[1]Fallas0'!CI2</f>
        <v>Magnitud</v>
      </c>
      <c r="L3" s="26"/>
      <c r="M3" s="13" t="str">
        <f>'[1]Fallas0'!CP2</f>
        <v>Magnitud</v>
      </c>
    </row>
    <row r="4" spans="1:13" ht="12.75">
      <c r="A4" s="13">
        <v>1</v>
      </c>
      <c r="B4" s="16">
        <f>Fallas0!Y3*1000</f>
        <v>1162.5447032303766</v>
      </c>
      <c r="C4" s="16">
        <f>Fallas0!AA3</f>
        <v>6.2142164799208865</v>
      </c>
      <c r="D4" s="17">
        <f>Fallas0!AB3*1000</f>
        <v>1627.5625845225272</v>
      </c>
      <c r="E4" s="17">
        <f>Fallas0!AG3*1000</f>
        <v>581.2723516151883</v>
      </c>
      <c r="F4" s="17">
        <f>Fallas0!AN3</f>
        <v>6.214216479920884</v>
      </c>
      <c r="G4" s="17">
        <f>Fallas0!AO3*1000</f>
        <v>871.9085274227824</v>
      </c>
      <c r="H4" s="17">
        <f>Fallas0!AT3*1000</f>
        <v>1357.0784201397137</v>
      </c>
      <c r="I4" s="17">
        <f>Fallas0!BA3</f>
        <v>4.8983183207703</v>
      </c>
      <c r="J4" s="17">
        <f>Fallas0!BB3*1000</f>
        <v>2062.759198612365</v>
      </c>
      <c r="K4" s="17">
        <f>Fallas0!CK3*1000</f>
        <v>1346.0559572105237</v>
      </c>
      <c r="L4" s="17">
        <f>Fallas0!CQ3</f>
        <v>1.9236210628084625</v>
      </c>
      <c r="M4" s="17">
        <f>Fallas0!CR3*1000</f>
        <v>1655.6488273689442</v>
      </c>
    </row>
    <row r="5" spans="1:13" ht="12.75">
      <c r="A5" s="13">
        <v>2</v>
      </c>
      <c r="B5" s="16">
        <f>Fallas0!Y4*1000</f>
        <v>1056.3628377061893</v>
      </c>
      <c r="C5" s="16">
        <f>Fallas0!AA4</f>
        <v>5.050774228868106</v>
      </c>
      <c r="D5" s="17">
        <f>Fallas0!AB4*1000</f>
        <v>1478.907972788665</v>
      </c>
      <c r="E5" s="17">
        <f>Fallas0!AG4*1000</f>
        <v>528.1814188530947</v>
      </c>
      <c r="F5" s="17">
        <f>Fallas0!AN4</f>
        <v>5.050774228868108</v>
      </c>
      <c r="G5" s="17">
        <f>Fallas0!AO4*1000</f>
        <v>744.7358005828635</v>
      </c>
      <c r="H5" s="17">
        <f>Fallas0!AT4*1000</f>
        <v>1042.255418747958</v>
      </c>
      <c r="I5" s="17">
        <f>Fallas0!BA4</f>
        <v>4.948808461863423</v>
      </c>
      <c r="J5" s="17">
        <f>Fallas0!BB4*1000</f>
        <v>1584.2282364968962</v>
      </c>
      <c r="K5" s="17">
        <f>Fallas0!CK4*1000</f>
        <v>1045.5171979260197</v>
      </c>
      <c r="L5" s="17">
        <f>Fallas0!CQ4</f>
        <v>3.071225443586458</v>
      </c>
      <c r="M5" s="17">
        <f>Fallas0!CR4*1000</f>
        <v>1285.986153449004</v>
      </c>
    </row>
    <row r="6" spans="1:13" ht="12.75">
      <c r="A6" s="13">
        <v>3</v>
      </c>
      <c r="B6" s="16">
        <f>Fallas0!Y5*1000</f>
        <v>1044.0668868154526</v>
      </c>
      <c r="C6" s="16">
        <f>Fallas0!AA5</f>
        <v>4.943579320875404</v>
      </c>
      <c r="D6" s="17">
        <f>Fallas0!AB5*1000</f>
        <v>1461.6936415416335</v>
      </c>
      <c r="E6" s="17">
        <f>Fallas0!AG5*1000</f>
        <v>522.0334434077263</v>
      </c>
      <c r="F6" s="17">
        <f>Fallas0!AN5</f>
        <v>4.943579320875404</v>
      </c>
      <c r="G6" s="17">
        <f>Fallas0!AO5*1000</f>
        <v>736.067155204894</v>
      </c>
      <c r="H6" s="17">
        <f>Fallas0!AT5*1000</f>
        <v>1012.1928053002687</v>
      </c>
      <c r="I6" s="17">
        <f>Fallas0!BA5</f>
        <v>4.953682081528833</v>
      </c>
      <c r="J6" s="17">
        <f>Fallas0!BB5*1000</f>
        <v>1538.5330640564084</v>
      </c>
      <c r="K6" s="17">
        <f>Fallas0!CK5*1000</f>
        <v>1021.3748337210759</v>
      </c>
      <c r="L6" s="17">
        <f>Fallas0!CQ5</f>
        <v>3.254048506672465</v>
      </c>
      <c r="M6" s="17">
        <f>Fallas0!CR5*1000</f>
        <v>1256.2910454769233</v>
      </c>
    </row>
    <row r="7" spans="1:13" ht="12.75">
      <c r="A7" s="13">
        <v>4</v>
      </c>
      <c r="B7" s="16">
        <f>Fallas0!Y6*1000</f>
        <v>1011.6728972647658</v>
      </c>
      <c r="C7" s="16">
        <f>Fallas0!AA6</f>
        <v>4.681688023528986</v>
      </c>
      <c r="D7" s="17">
        <f>Fallas0!AB6*1000</f>
        <v>1416.3420561706719</v>
      </c>
      <c r="E7" s="17">
        <f>Fallas0!AG6*1000</f>
        <v>505.8364486323829</v>
      </c>
      <c r="F7" s="17">
        <f>Fallas0!AN6</f>
        <v>4.681688023528992</v>
      </c>
      <c r="G7" s="17">
        <f>Fallas0!AO6*1000</f>
        <v>713.2293925716599</v>
      </c>
      <c r="H7" s="17">
        <f>Fallas0!AT6*1000</f>
        <v>937.9633165753773</v>
      </c>
      <c r="I7" s="17">
        <f>Fallas0!BA6</f>
        <v>4.965755411534046</v>
      </c>
      <c r="J7" s="17">
        <f>Fallas0!BB6*1000</f>
        <v>1425.7042411945736</v>
      </c>
      <c r="K7" s="17">
        <f>Fallas0!CK6*1000</f>
        <v>963.6965768353432</v>
      </c>
      <c r="L7" s="17">
        <f>Fallas0!CQ6</f>
        <v>3.8110885301578623</v>
      </c>
      <c r="M7" s="17">
        <f>Fallas0!CR6*1000</f>
        <v>1252.805549885946</v>
      </c>
    </row>
    <row r="8" spans="1:13" ht="12.75">
      <c r="A8" s="13">
        <v>5</v>
      </c>
      <c r="B8" s="16">
        <f>Fallas0!Y7*1000</f>
        <v>1011.0259553580386</v>
      </c>
      <c r="C8" s="16">
        <f>Fallas0!AA7</f>
        <v>4.676737968257106</v>
      </c>
      <c r="D8" s="17">
        <f>Fallas0!AB7*1000</f>
        <v>1415.4363375012538</v>
      </c>
      <c r="E8" s="17">
        <f>Fallas0!AG7*1000</f>
        <v>505.5129776790193</v>
      </c>
      <c r="F8" s="17">
        <f>Fallas0!AN7</f>
        <v>4.676737968257101</v>
      </c>
      <c r="G8" s="17">
        <f>Fallas0!AO7*1000</f>
        <v>712.7732985274171</v>
      </c>
      <c r="H8" s="17">
        <f>Fallas0!AT7*1000</f>
        <v>936.549482399069</v>
      </c>
      <c r="I8" s="17">
        <f>Fallas0!BA7</f>
        <v>4.965985918324877</v>
      </c>
      <c r="J8" s="17">
        <f>Fallas0!BB7*1000</f>
        <v>1423.555213246585</v>
      </c>
      <c r="K8" s="17">
        <f>Fallas0!CK7*1000</f>
        <v>962.62004513145</v>
      </c>
      <c r="L8" s="17">
        <f>Fallas0!CQ7</f>
        <v>3.8235089157230036</v>
      </c>
      <c r="M8" s="17">
        <f>Fallas0!CR7*1000</f>
        <v>1251.4060586708852</v>
      </c>
    </row>
    <row r="9" spans="1:13" ht="12.75">
      <c r="A9" s="13">
        <v>6</v>
      </c>
      <c r="B9" s="16">
        <f>Fallas0!Y8*1000</f>
        <v>966.9755390404451</v>
      </c>
      <c r="C9" s="16">
        <f>Fallas0!AA8</f>
        <v>4.36242576600616</v>
      </c>
      <c r="D9" s="17">
        <f>Fallas0!AB8*1000</f>
        <v>1353.7657546566231</v>
      </c>
      <c r="E9" s="17">
        <f>Fallas0!AG8*1000</f>
        <v>483.48776952022257</v>
      </c>
      <c r="F9" s="17">
        <f>Fallas0!AN8</f>
        <v>4.362425766006159</v>
      </c>
      <c r="G9" s="17">
        <f>Fallas0!AO8*1000</f>
        <v>681.7177550235137</v>
      </c>
      <c r="H9" s="17">
        <f>Fallas0!AT8*1000</f>
        <v>845.9406238044659</v>
      </c>
      <c r="I9" s="17">
        <f>Fallas0!BA8</f>
        <v>4.980801475949781</v>
      </c>
      <c r="J9" s="17">
        <f>Fallas0!BB8*1000</f>
        <v>1353.5049980871454</v>
      </c>
      <c r="K9" s="17">
        <f>Fallas0!CK8*1000</f>
        <v>894.7891881368365</v>
      </c>
      <c r="L9" s="17">
        <f>Fallas0!CQ8</f>
        <v>4.8286487451677695</v>
      </c>
      <c r="M9" s="17">
        <f>Fallas0!CR8*1000</f>
        <v>1315.3401065611497</v>
      </c>
    </row>
    <row r="10" spans="1:13" ht="12.75">
      <c r="A10" s="13">
        <v>7</v>
      </c>
      <c r="B10" s="16">
        <f>Fallas0!Y9*1000</f>
        <v>956.0885219426381</v>
      </c>
      <c r="C10" s="16">
        <f>Fallas0!AA9</f>
        <v>4.291068337493159</v>
      </c>
      <c r="D10" s="17">
        <f>Fallas0!AB9*1000</f>
        <v>1338.5239307196932</v>
      </c>
      <c r="E10" s="17">
        <f>Fallas0!AG9*1000</f>
        <v>478.04426097131903</v>
      </c>
      <c r="F10" s="17">
        <f>Fallas0!AN9</f>
        <v>4.291068337493156</v>
      </c>
      <c r="G10" s="17">
        <f>Fallas0!AO9*1000</f>
        <v>674.0424079695598</v>
      </c>
      <c r="H10" s="17">
        <f>Fallas0!AT9*1000</f>
        <v>825.1383282402257</v>
      </c>
      <c r="I10" s="17">
        <f>Fallas0!BA9</f>
        <v>4.984214876536413</v>
      </c>
      <c r="J10" s="17">
        <f>Fallas0!BB9*1000</f>
        <v>1320.2213251843614</v>
      </c>
      <c r="K10" s="17">
        <f>Fallas0!CK9*1000</f>
        <v>879.4348742908161</v>
      </c>
      <c r="L10" s="17">
        <f>Fallas0!CQ9</f>
        <v>5.13788691656354</v>
      </c>
      <c r="M10" s="17">
        <f>Fallas0!CR9*1000</f>
        <v>1292.7692652074995</v>
      </c>
    </row>
    <row r="11" spans="1:13" ht="12.75">
      <c r="A11" s="13">
        <v>8</v>
      </c>
      <c r="B11" s="16">
        <f>Fallas0!Y10*1000</f>
        <v>942.9448800513405</v>
      </c>
      <c r="C11" s="16">
        <f>Fallas0!AA10</f>
        <v>4.207921762811103</v>
      </c>
      <c r="D11" s="17">
        <f>Fallas0!AB10*1000</f>
        <v>1320.1228320718767</v>
      </c>
      <c r="E11" s="17">
        <f>Fallas0!AG10*1000</f>
        <v>471.47244002567027</v>
      </c>
      <c r="F11" s="17">
        <f>Fallas0!AN10</f>
        <v>4.2079217628111</v>
      </c>
      <c r="G11" s="17">
        <f>Fallas0!AO10*1000</f>
        <v>664.7761404361951</v>
      </c>
      <c r="H11" s="17">
        <f>Fallas0!AT10*1000</f>
        <v>800.7896322955938</v>
      </c>
      <c r="I11" s="17">
        <f>Fallas0!BA10</f>
        <v>4.9882159119192115</v>
      </c>
      <c r="J11" s="17">
        <f>Fallas0!BB10*1000</f>
        <v>1281.2634116729503</v>
      </c>
      <c r="K11" s="17">
        <f>Fallas0!CK10*1000</f>
        <v>861.5071005470439</v>
      </c>
      <c r="L11" s="17">
        <f>Fallas0!CQ10</f>
        <v>5.554077814051807</v>
      </c>
      <c r="M11" s="17">
        <f>Fallas0!CR10*1000</f>
        <v>1266.4154378041546</v>
      </c>
    </row>
    <row r="12" spans="1:13" ht="12.75">
      <c r="A12" s="13">
        <v>9</v>
      </c>
      <c r="B12" s="16">
        <f>Fallas0!Y11*1000</f>
        <v>936.977314173307</v>
      </c>
      <c r="C12" s="16">
        <f>Fallas0!AA11</f>
        <v>4.171206858887594</v>
      </c>
      <c r="D12" s="17">
        <f>Fallas0!AB11*1000</f>
        <v>1311.7682398426298</v>
      </c>
      <c r="E12" s="17">
        <f>Fallas0!AG11*1000</f>
        <v>468.4886570866535</v>
      </c>
      <c r="F12" s="17">
        <f>Fallas0!AN11</f>
        <v>4.1712068588875875</v>
      </c>
      <c r="G12" s="17">
        <f>Fallas0!AO11*1000</f>
        <v>660.5690064921814</v>
      </c>
      <c r="H12" s="17">
        <f>Fallas0!AT11*1000</f>
        <v>790.0002621513846</v>
      </c>
      <c r="I12" s="17">
        <f>Fallas0!BA11</f>
        <v>4.989990820867399</v>
      </c>
      <c r="J12" s="17">
        <f>Fallas0!BB11*1000</f>
        <v>1264.0004194422154</v>
      </c>
      <c r="K12" s="17">
        <f>Fallas0!CK11*1000</f>
        <v>853.5696862352654</v>
      </c>
      <c r="L12" s="17">
        <f>Fallas0!CQ11</f>
        <v>5.760865340597752</v>
      </c>
      <c r="M12" s="17">
        <f>Fallas0!CR11*1000</f>
        <v>1254.7474387658401</v>
      </c>
    </row>
    <row r="13" spans="1:13" ht="12.75">
      <c r="A13" s="13">
        <v>10</v>
      </c>
      <c r="B13" s="16">
        <f>Fallas0!Y12*1000</f>
        <v>935.404385751915</v>
      </c>
      <c r="C13" s="16">
        <f>Fallas0!AA12</f>
        <v>4.161634010461636</v>
      </c>
      <c r="D13" s="17">
        <f>Fallas0!AB12*1000</f>
        <v>1309.5661400526808</v>
      </c>
      <c r="E13" s="17">
        <f>Fallas0!AG12*1000</f>
        <v>467.7021928759575</v>
      </c>
      <c r="F13" s="17">
        <f>Fallas0!AN12</f>
        <v>4.161634010461632</v>
      </c>
      <c r="G13" s="17">
        <f>Fallas0!AO12*1000</f>
        <v>659.4600919551</v>
      </c>
      <c r="H13" s="17">
        <f>Fallas0!AT12*1000</f>
        <v>787.1832834100414</v>
      </c>
      <c r="I13" s="17">
        <f>Fallas0!BA12</f>
        <v>4.9904544287242425</v>
      </c>
      <c r="J13" s="17">
        <f>Fallas0!BB12*1000</f>
        <v>1259.4932534560664</v>
      </c>
      <c r="K13" s="17">
        <f>Fallas0!CK12*1000</f>
        <v>851.4974132586013</v>
      </c>
      <c r="L13" s="17">
        <f>Fallas0!CQ12</f>
        <v>5.817420021126925</v>
      </c>
      <c r="M13" s="17">
        <f>Fallas0!CR12*1000</f>
        <v>1251.701197490144</v>
      </c>
    </row>
    <row r="14" spans="1:13" ht="12.75">
      <c r="A14" s="13">
        <v>11</v>
      </c>
      <c r="B14" s="16">
        <f>Fallas0!Y13*1000</f>
        <v>930.2069701331659</v>
      </c>
      <c r="C14" s="16">
        <f>Fallas0!AA13</f>
        <v>4.130306639313742</v>
      </c>
      <c r="D14" s="17">
        <f>Fallas0!AB13*1000</f>
        <v>1302.2897581864322</v>
      </c>
      <c r="E14" s="17">
        <f>Fallas0!AG13*1000</f>
        <v>465.10348506658295</v>
      </c>
      <c r="F14" s="17">
        <f>Fallas0!AN13</f>
        <v>4.130306639313742</v>
      </c>
      <c r="G14" s="17">
        <f>Fallas0!AO13*1000</f>
        <v>655.7959139438819</v>
      </c>
      <c r="H14" s="17">
        <f>Fallas0!AT13*1000</f>
        <v>777.9535952588133</v>
      </c>
      <c r="I14" s="17">
        <f>Fallas0!BA13</f>
        <v>4.991973996480367</v>
      </c>
      <c r="J14" s="17">
        <f>Fallas0!BB13*1000</f>
        <v>1244.7257524141014</v>
      </c>
      <c r="K14" s="17">
        <f>Fallas0!CK13*1000</f>
        <v>844.7069582401672</v>
      </c>
      <c r="L14" s="17">
        <f>Fallas0!CQ13</f>
        <v>6.010780913550993</v>
      </c>
      <c r="M14" s="17">
        <f>Fallas0!CR13*1000</f>
        <v>1241.7192286130455</v>
      </c>
    </row>
    <row r="15" spans="1:13" ht="12.75">
      <c r="A15" s="13">
        <v>12</v>
      </c>
      <c r="B15" s="16">
        <f>Fallas0!Y14*1000</f>
        <v>924.7175828339906</v>
      </c>
      <c r="C15" s="16">
        <f>Fallas0!AA14</f>
        <v>4.097717422115812</v>
      </c>
      <c r="D15" s="17">
        <f>Fallas0!AB14*1000</f>
        <v>1294.6046159675868</v>
      </c>
      <c r="E15" s="17">
        <f>Fallas0!AG14*1000</f>
        <v>462.3587914169953</v>
      </c>
      <c r="F15" s="17">
        <f>Fallas0!AN14</f>
        <v>4.097717422115807</v>
      </c>
      <c r="G15" s="17">
        <f>Fallas0!AO14*1000</f>
        <v>651.9258958979633</v>
      </c>
      <c r="H15" s="17">
        <f>Fallas0!AT14*1000</f>
        <v>768.3341238997452</v>
      </c>
      <c r="I15" s="17">
        <f>Fallas0!BA14</f>
        <v>4.993558684462593</v>
      </c>
      <c r="J15" s="17">
        <f>Fallas0!BB14*1000</f>
        <v>1229.3345982395924</v>
      </c>
      <c r="K15" s="17">
        <f>Fallas0!CK14*1000</f>
        <v>837.6268996526327</v>
      </c>
      <c r="L15" s="17">
        <f>Fallas0!CQ14</f>
        <v>6.2265367374171285</v>
      </c>
      <c r="M15" s="17">
        <f>Fallas0!CR14*1000</f>
        <v>1231.3115424893701</v>
      </c>
    </row>
    <row r="16" spans="1:13" ht="12.75">
      <c r="A16" s="13">
        <v>13</v>
      </c>
      <c r="B16" s="16">
        <f>Fallas0!Y15*1000</f>
        <v>919.3291292059293</v>
      </c>
      <c r="C16" s="16">
        <f>Fallas0!AA15</f>
        <v>4.066213521914613</v>
      </c>
      <c r="D16" s="17">
        <f>Fallas0!AB15*1000</f>
        <v>1287.060780888301</v>
      </c>
      <c r="E16" s="17">
        <f>Fallas0!AG15*1000</f>
        <v>459.6645646029647</v>
      </c>
      <c r="F16" s="17">
        <f>Fallas0!AN15</f>
        <v>4.066213521914613</v>
      </c>
      <c r="G16" s="17">
        <f>Fallas0!AO15*1000</f>
        <v>648.1270360901802</v>
      </c>
      <c r="H16" s="17">
        <f>Fallas0!AT15*1000</f>
        <v>759.0174949498443</v>
      </c>
      <c r="I16" s="17">
        <f>Fallas0!BA15</f>
        <v>4.995094404859721</v>
      </c>
      <c r="J16" s="17">
        <f>Fallas0!BB15*1000</f>
        <v>1214.4279919197509</v>
      </c>
      <c r="K16" s="17">
        <f>Fallas0!CK15*1000</f>
        <v>830.7649522377051</v>
      </c>
      <c r="L16" s="17">
        <f>Fallas0!CQ15</f>
        <v>6.450879708170389</v>
      </c>
      <c r="M16" s="17">
        <f>Fallas0!CR15*1000</f>
        <v>1221.2244797894266</v>
      </c>
    </row>
    <row r="17" spans="1:13" ht="12.75">
      <c r="A17" s="13">
        <v>14</v>
      </c>
      <c r="B17" s="16">
        <f>Fallas0!Y16*1000</f>
        <v>914.6422631677631</v>
      </c>
      <c r="C17" s="16">
        <f>Fallas0!AA16</f>
        <v>4.039194406310366</v>
      </c>
      <c r="D17" s="17">
        <f>Fallas0!AB16*1000</f>
        <v>1280.4991684348684</v>
      </c>
      <c r="E17" s="17">
        <f>Fallas0!AG16*1000</f>
        <v>457.32113158388154</v>
      </c>
      <c r="F17" s="17">
        <f>Fallas0!AN16</f>
        <v>4.039194406310366</v>
      </c>
      <c r="G17" s="17">
        <f>Fallas0!AO16*1000</f>
        <v>644.8227955332729</v>
      </c>
      <c r="H17" s="17">
        <f>Fallas0!AT16*1000</f>
        <v>751.0133962666313</v>
      </c>
      <c r="I17" s="17">
        <f>Fallas0!BA16</f>
        <v>4.996414497487268</v>
      </c>
      <c r="J17" s="17">
        <f>Fallas0!BB16*1000</f>
        <v>1201.6214340266104</v>
      </c>
      <c r="K17" s="17">
        <f>Fallas0!CK16*1000</f>
        <v>824.864425804976</v>
      </c>
      <c r="L17" s="17">
        <f>Fallas0!CQ16</f>
        <v>6.657026843828677</v>
      </c>
      <c r="M17" s="17">
        <f>Fallas0!CR16*1000</f>
        <v>1212.5507059333147</v>
      </c>
    </row>
    <row r="18" spans="1:13" ht="12.75">
      <c r="A18" s="13">
        <v>15</v>
      </c>
      <c r="B18" s="16">
        <f>Fallas0!Y17*1000</f>
        <v>910.0084484201076</v>
      </c>
      <c r="C18" s="16">
        <f>Fallas0!AA17</f>
        <v>4.01282404220444</v>
      </c>
      <c r="D18" s="17">
        <f>Fallas0!AB17*1000</f>
        <v>1274.0118277881504</v>
      </c>
      <c r="E18" s="17">
        <f>Fallas0!AG17*1000</f>
        <v>455.0042242100538</v>
      </c>
      <c r="F18" s="17">
        <f>Fallas0!AN17</f>
        <v>4.012824042204444</v>
      </c>
      <c r="G18" s="17">
        <f>Fallas0!AO17*1000</f>
        <v>641.5559561361757</v>
      </c>
      <c r="H18" s="17">
        <f>Fallas0!AT17*1000</f>
        <v>743.1892073919716</v>
      </c>
      <c r="I18" s="17">
        <f>Fallas0!BA17</f>
        <v>4.997705566379581</v>
      </c>
      <c r="J18" s="17">
        <f>Fallas0!BB17*1000</f>
        <v>1189.1027318271547</v>
      </c>
      <c r="K18" s="17">
        <f>Fallas0!CK17*1000</f>
        <v>819.0905138412355</v>
      </c>
      <c r="L18" s="17">
        <f>Fallas0!CQ17</f>
        <v>6.871784601844454</v>
      </c>
      <c r="M18" s="17">
        <f>Fallas0!CR17*1000</f>
        <v>1204.0630553466162</v>
      </c>
    </row>
    <row r="19" spans="1:13" ht="12.75">
      <c r="A19" s="13">
        <v>16</v>
      </c>
      <c r="B19" s="16">
        <f>Fallas0!Y18*1000</f>
        <v>1036.7277260808394</v>
      </c>
      <c r="C19" s="16">
        <f>Fallas0!AA18</f>
        <v>4.881727965487331</v>
      </c>
      <c r="D19" s="17">
        <f>Fallas0!AB18*1000</f>
        <v>1451.4188165131752</v>
      </c>
      <c r="E19" s="17">
        <f>Fallas0!AG18*1000</f>
        <v>518.3638630404197</v>
      </c>
      <c r="F19" s="17">
        <f>Fallas0!AN18</f>
        <v>4.8817279654873325</v>
      </c>
      <c r="G19" s="17">
        <f>Fallas0!AO18*1000</f>
        <v>730.8930468869918</v>
      </c>
      <c r="H19" s="17">
        <f>Fallas0!AT18*1000</f>
        <v>994.7625430211918</v>
      </c>
      <c r="I19" s="17">
        <f>Fallas0!BA18</f>
        <v>4.956512023041288</v>
      </c>
      <c r="J19" s="17">
        <f>Fallas0!BB18*1000</f>
        <v>1591.620068833907</v>
      </c>
      <c r="K19" s="17">
        <f>Fallas0!CK18*1000</f>
        <v>1007.6033510555898</v>
      </c>
      <c r="L19" s="17">
        <f>Fallas0!CQ18</f>
        <v>3.3700556752329023</v>
      </c>
      <c r="M19" s="17">
        <f>Fallas0!CR18*1000</f>
        <v>1309.8843563722667</v>
      </c>
    </row>
    <row r="20" spans="1:13" ht="12.75">
      <c r="A20" s="13">
        <v>17</v>
      </c>
      <c r="B20" s="16">
        <f>Fallas0!Y19*1000</f>
        <v>1033.744659695477</v>
      </c>
      <c r="C20" s="16">
        <f>Fallas0!AA19</f>
        <v>4.857025506447248</v>
      </c>
      <c r="D20" s="17">
        <f>Fallas0!AB19*1000</f>
        <v>1447.2425235736678</v>
      </c>
      <c r="E20" s="17">
        <f>Fallas0!AG19*1000</f>
        <v>516.8723298477385</v>
      </c>
      <c r="F20" s="17">
        <f>Fallas0!AN19</f>
        <v>4.857025506447248</v>
      </c>
      <c r="G20" s="17">
        <f>Fallas0!AO19*1000</f>
        <v>728.7899850853113</v>
      </c>
      <c r="H20" s="17">
        <f>Fallas0!AT19*1000</f>
        <v>987.7838639621699</v>
      </c>
      <c r="I20" s="17">
        <f>Fallas0!BA19</f>
        <v>4.95764593761221</v>
      </c>
      <c r="J20" s="17">
        <f>Fallas0!BB19*1000</f>
        <v>1580.454182339472</v>
      </c>
      <c r="K20" s="17">
        <f>Fallas0!CK19*1000</f>
        <v>1002.1322351152946</v>
      </c>
      <c r="L20" s="17">
        <f>Fallas0!CQ19</f>
        <v>3.4187891620677147</v>
      </c>
      <c r="M20" s="17">
        <f>Fallas0!CR19*1000</f>
        <v>1302.771905649883</v>
      </c>
    </row>
    <row r="21" spans="1:13" ht="12.75">
      <c r="A21" s="13">
        <v>18</v>
      </c>
      <c r="B21" s="16">
        <f>Fallas0!Y20*1000</f>
        <v>990.2769206084863</v>
      </c>
      <c r="C21" s="16">
        <f>Fallas0!AA20</f>
        <v>4.523295499370577</v>
      </c>
      <c r="D21" s="17">
        <f>Fallas0!AB20*1000</f>
        <v>1386.3876888518807</v>
      </c>
      <c r="E21" s="17">
        <f>Fallas0!AG20*1000</f>
        <v>495.13846030424315</v>
      </c>
      <c r="F21" s="17">
        <f>Fallas0!AN20</f>
        <v>4.523295499370572</v>
      </c>
      <c r="G21" s="17">
        <f>Fallas0!AO20*1000</f>
        <v>698.1452290289828</v>
      </c>
      <c r="H21" s="17">
        <f>Fallas0!AT20*1000</f>
        <v>892.5219580518708</v>
      </c>
      <c r="I21" s="17">
        <f>Fallas0!BA20</f>
        <v>4.973174318849026</v>
      </c>
      <c r="J21" s="17">
        <f>Fallas0!BB20*1000</f>
        <v>1428.0351328829934</v>
      </c>
      <c r="K21" s="17">
        <f>Fallas0!CK20*1000</f>
        <v>929.4121206188656</v>
      </c>
      <c r="L21" s="17">
        <f>Fallas0!CQ20</f>
        <v>4.25448445741366</v>
      </c>
      <c r="M21" s="17">
        <f>Fallas0!CR20*1000</f>
        <v>1208.2357568045252</v>
      </c>
    </row>
    <row r="22" spans="1:13" ht="12.75">
      <c r="A22" s="13">
        <v>19</v>
      </c>
      <c r="B22" s="16">
        <f>Fallas0!Y21*1000</f>
        <v>999.0813806374698</v>
      </c>
      <c r="C22" s="16">
        <f>Fallas0!AA21</f>
        <v>4.587171864639929</v>
      </c>
      <c r="D22" s="17">
        <f>Fallas0!AB21*1000</f>
        <v>1398.7139328924577</v>
      </c>
      <c r="E22" s="17">
        <f>Fallas0!AG21*1000</f>
        <v>499.5406903187349</v>
      </c>
      <c r="F22" s="17">
        <f>Fallas0!AN21</f>
        <v>4.58717186463993</v>
      </c>
      <c r="G22" s="17">
        <f>Fallas0!AO21*1000</f>
        <v>704.3523733494161</v>
      </c>
      <c r="H22" s="17">
        <f>Fallas0!AT21*1000</f>
        <v>910.8976350908098</v>
      </c>
      <c r="I22" s="17">
        <f>Fallas0!BA21</f>
        <v>4.97017168200692</v>
      </c>
      <c r="J22" s="17">
        <f>Fallas0!BB21*1000</f>
        <v>1457.436216145296</v>
      </c>
      <c r="K22" s="17">
        <f>Fallas0!CK21*1000</f>
        <v>943.2027418250634</v>
      </c>
      <c r="L22" s="17">
        <f>Fallas0!CQ21</f>
        <v>4.063507645964329</v>
      </c>
      <c r="M22" s="17">
        <f>Fallas0!CR21*1000</f>
        <v>1226.1635643725824</v>
      </c>
    </row>
    <row r="23" spans="1:13" ht="12.75">
      <c r="A23" s="13">
        <v>20</v>
      </c>
      <c r="B23" s="16">
        <f>Fallas0!Y22*1000</f>
        <v>983.4442305054391</v>
      </c>
      <c r="C23" s="16">
        <f>Fallas0!AA22</f>
        <v>4.47492330724542</v>
      </c>
      <c r="D23" s="17">
        <f>Fallas0!AB22*1000</f>
        <v>1376.821922707615</v>
      </c>
      <c r="E23" s="17">
        <f>Fallas0!AG22*1000</f>
        <v>491.72211525271956</v>
      </c>
      <c r="F23" s="17">
        <f>Fallas0!AN22</f>
        <v>4.4749233072454135</v>
      </c>
      <c r="G23" s="17">
        <f>Fallas0!AO22*1000</f>
        <v>693.3281825063345</v>
      </c>
      <c r="H23" s="17">
        <f>Fallas0!AT22*1000</f>
        <v>878.5610950998902</v>
      </c>
      <c r="I23" s="17">
        <f>Fallas0!BA22</f>
        <v>4.975457893385827</v>
      </c>
      <c r="J23" s="17">
        <f>Fallas0!BB22*1000</f>
        <v>1405.6977521598244</v>
      </c>
      <c r="K23" s="17">
        <f>Fallas0!CK22*1000</f>
        <v>918.9906628201713</v>
      </c>
      <c r="L23" s="17">
        <f>Fallas0!CQ22</f>
        <v>4.411847569981711</v>
      </c>
      <c r="M23" s="17">
        <f>Fallas0!CR22*1000</f>
        <v>1194.687861666223</v>
      </c>
    </row>
    <row r="24" spans="1:13" ht="12.75">
      <c r="A24" s="13">
        <v>21</v>
      </c>
      <c r="B24" s="16">
        <f>Fallas0!Y23*1000</f>
        <v>980.3342263711993</v>
      </c>
      <c r="C24" s="16">
        <f>Fallas0!AA23</f>
        <v>4.4532427082173625</v>
      </c>
      <c r="D24" s="17">
        <f>Fallas0!AB23*1000</f>
        <v>1372.467916919679</v>
      </c>
      <c r="E24" s="17">
        <f>Fallas0!AG23*1000</f>
        <v>490.16711318559965</v>
      </c>
      <c r="F24" s="17">
        <f>Fallas0!AN23</f>
        <v>4.453242708217364</v>
      </c>
      <c r="G24" s="17">
        <f>Fallas0!AO23*1000</f>
        <v>691.1356295916955</v>
      </c>
      <c r="H24" s="17">
        <f>Fallas0!AT23*1000</f>
        <v>872.291046502143</v>
      </c>
      <c r="I24" s="17">
        <f>Fallas0!BA23</f>
        <v>4.976484139201713</v>
      </c>
      <c r="J24" s="17">
        <f>Fallas0!BB23*1000</f>
        <v>1395.6656744034287</v>
      </c>
      <c r="K24" s="17">
        <f>Fallas0!CK23*1000</f>
        <v>914.3239817473958</v>
      </c>
      <c r="L24" s="17">
        <f>Fallas0!CQ23</f>
        <v>4.486329195846054</v>
      </c>
      <c r="M24" s="17">
        <f>Fallas0!CR23*1000</f>
        <v>1188.6211762716146</v>
      </c>
    </row>
    <row r="25" spans="1:13" ht="12.75">
      <c r="A25" s="13">
        <v>22</v>
      </c>
      <c r="B25" s="16">
        <f>Fallas0!Y24*1000</f>
        <v>955.4641662149517</v>
      </c>
      <c r="C25" s="16">
        <f>Fallas0!AA24</f>
        <v>4.287045682822958</v>
      </c>
      <c r="D25" s="17">
        <f>Fallas0!AB24*1000</f>
        <v>1337.6498327009324</v>
      </c>
      <c r="E25" s="17">
        <f>Fallas0!AG24*1000</f>
        <v>477.73208310747583</v>
      </c>
      <c r="F25" s="17">
        <f>Fallas0!AN24</f>
        <v>4.287045682822959</v>
      </c>
      <c r="G25" s="17">
        <f>Fallas0!AO24*1000</f>
        <v>673.6022371815409</v>
      </c>
      <c r="H25" s="17">
        <f>Fallas0!AT24*1000</f>
        <v>823.9630529058264</v>
      </c>
      <c r="I25" s="17">
        <f>Fallas0!BA24</f>
        <v>4.984407858902846</v>
      </c>
      <c r="J25" s="17">
        <f>Fallas0!BB24*1000</f>
        <v>1318.3408846493223</v>
      </c>
      <c r="K25" s="17">
        <f>Fallas0!CK24*1000</f>
        <v>878.568672752074</v>
      </c>
      <c r="L25" s="17">
        <f>Fallas0!CQ24</f>
        <v>5.156539933663979</v>
      </c>
      <c r="M25" s="17">
        <f>Fallas0!CR24*1000</f>
        <v>1300.2816356730696</v>
      </c>
    </row>
    <row r="26" spans="1:13" ht="12.75">
      <c r="A26" s="13">
        <v>23</v>
      </c>
      <c r="B26" s="16">
        <f>Fallas0!Y25*1000</f>
        <v>939.6672358758752</v>
      </c>
      <c r="C26" s="16">
        <f>Fallas0!AA25</f>
        <v>4.187678223669588</v>
      </c>
      <c r="D26" s="17">
        <f>Fallas0!AB25*1000</f>
        <v>1315.5341302262252</v>
      </c>
      <c r="E26" s="17">
        <f>Fallas0!AG25*1000</f>
        <v>469.8336179379376</v>
      </c>
      <c r="F26" s="17">
        <f>Fallas0!AN25</f>
        <v>4.1876782236695895</v>
      </c>
      <c r="G26" s="17">
        <f>Fallas0!AO25*1000</f>
        <v>662.465401292492</v>
      </c>
      <c r="H26" s="17">
        <f>Fallas0!AT25*1000</f>
        <v>794.8435540328207</v>
      </c>
      <c r="I26" s="17">
        <f>Fallas0!BA25</f>
        <v>4.989193923411512</v>
      </c>
      <c r="J26" s="17">
        <f>Fallas0!BB25*1000</f>
        <v>1271.7496864525133</v>
      </c>
      <c r="K26" s="17">
        <f>Fallas0!CK25*1000</f>
        <v>857.1325907247526</v>
      </c>
      <c r="L26" s="17">
        <f>Fallas0!CQ25</f>
        <v>5.666163253368187</v>
      </c>
      <c r="M26" s="17">
        <f>Fallas0!CR25*1000</f>
        <v>1268.5562342726337</v>
      </c>
    </row>
    <row r="27" spans="1:13" ht="12.75">
      <c r="A27" s="13">
        <v>24</v>
      </c>
      <c r="B27" s="16">
        <f>Fallas0!Y26*1000</f>
        <v>937.9057343548827</v>
      </c>
      <c r="C27" s="16">
        <f>Fallas0!AA26</f>
        <v>4.176877526702079</v>
      </c>
      <c r="D27" s="17">
        <f>Fallas0!AB26*1000</f>
        <v>1313.0680280968356</v>
      </c>
      <c r="E27" s="17">
        <f>Fallas0!AG26*1000</f>
        <v>468.95286717744136</v>
      </c>
      <c r="F27" s="17">
        <f>Fallas0!AN26</f>
        <v>4.176877526702079</v>
      </c>
      <c r="G27" s="17">
        <f>Fallas0!AO26*1000</f>
        <v>661.2235427201922</v>
      </c>
      <c r="H27" s="17">
        <f>Fallas0!AT26*1000</f>
        <v>791.6682106565797</v>
      </c>
      <c r="I27" s="17">
        <f>Fallas0!BA26</f>
        <v>4.989716355133615</v>
      </c>
      <c r="J27" s="17">
        <f>Fallas0!BB26*1000</f>
        <v>1266.6691370505278</v>
      </c>
      <c r="K27" s="17">
        <f>Fallas0!CK26*1000</f>
        <v>854.7966810136464</v>
      </c>
      <c r="L27" s="17">
        <f>Fallas0!CQ26</f>
        <v>5.727895503703155</v>
      </c>
      <c r="M27" s="17">
        <f>Fallas0!CR26*1000</f>
        <v>1265.0990879001968</v>
      </c>
    </row>
    <row r="28" spans="1:13" ht="12.75">
      <c r="A28" s="13">
        <v>25</v>
      </c>
      <c r="B28" s="16">
        <f>Fallas0!Y27*1000</f>
        <v>926.631761268501</v>
      </c>
      <c r="C28" s="16">
        <f>Fallas0!AA27</f>
        <v>4.109024098422718</v>
      </c>
      <c r="D28" s="17">
        <f>Fallas0!AB27*1000</f>
        <v>1297.2844657759013</v>
      </c>
      <c r="E28" s="17">
        <f>Fallas0!AG27*1000</f>
        <v>463.3158806342505</v>
      </c>
      <c r="F28" s="17">
        <f>Fallas0!AN27</f>
        <v>4.109024098422719</v>
      </c>
      <c r="G28" s="17">
        <f>Fallas0!AO27*1000</f>
        <v>653.2753916942931</v>
      </c>
      <c r="H28" s="17">
        <f>Fallas0!AT27*1000</f>
        <v>771.6736390871878</v>
      </c>
      <c r="I28" s="17">
        <f>Fallas0!BA27</f>
        <v>4.9930084314194145</v>
      </c>
      <c r="J28" s="17">
        <f>Fallas0!BB27*1000</f>
        <v>1234.6778225395005</v>
      </c>
      <c r="K28" s="17">
        <f>Fallas0!CK27*1000</f>
        <v>840.0852873600033</v>
      </c>
      <c r="L28" s="17">
        <f>Fallas0!CQ27</f>
        <v>6.149893030102665</v>
      </c>
      <c r="M28" s="17">
        <f>Fallas0!CR27*1000</f>
        <v>1243.3262252928048</v>
      </c>
    </row>
    <row r="29" spans="1:13" ht="12.75">
      <c r="A29" s="13">
        <v>26</v>
      </c>
      <c r="B29" s="16">
        <f>Fallas0!Y28*1000</f>
        <v>920.0238510797033</v>
      </c>
      <c r="C29" s="16">
        <f>Fallas0!AA28</f>
        <v>4.070248606512918</v>
      </c>
      <c r="D29" s="17">
        <f>Fallas0!AB28*1000</f>
        <v>1288.0333915115846</v>
      </c>
      <c r="E29" s="17">
        <f>Fallas0!AG28*1000</f>
        <v>460.01192553985163</v>
      </c>
      <c r="F29" s="17">
        <f>Fallas0!AN28</f>
        <v>4.070248606512923</v>
      </c>
      <c r="G29" s="17">
        <f>Fallas0!AO28*1000</f>
        <v>648.6168150111909</v>
      </c>
      <c r="H29" s="17">
        <f>Fallas0!AT28*1000</f>
        <v>760.2117511337281</v>
      </c>
      <c r="I29" s="17">
        <f>Fallas0!BA28</f>
        <v>4.994897497144782</v>
      </c>
      <c r="J29" s="17">
        <f>Fallas0!BB28*1000</f>
        <v>1216.338801813965</v>
      </c>
      <c r="K29" s="17">
        <f>Fallas0!CK28*1000</f>
        <v>831.6448876031899</v>
      </c>
      <c r="L29" s="17">
        <f>Fallas0!CQ28</f>
        <v>6.4212177841976255</v>
      </c>
      <c r="M29" s="17">
        <f>Fallas0!CR28*1000</f>
        <v>1230.8344336527211</v>
      </c>
    </row>
    <row r="30" spans="1:13" ht="12.75">
      <c r="A30" s="13">
        <v>27</v>
      </c>
      <c r="B30" s="16">
        <f>Fallas0!Y29*1000</f>
        <v>909.6044349399579</v>
      </c>
      <c r="C30" s="16">
        <f>Fallas0!AA29</f>
        <v>4.010540797768372</v>
      </c>
      <c r="D30" s="17">
        <f>Fallas0!AB29*1000</f>
        <v>1273.446208915941</v>
      </c>
      <c r="E30" s="17">
        <f>Fallas0!AG29*1000</f>
        <v>454.8022174699789</v>
      </c>
      <c r="F30" s="17">
        <f>Fallas0!AN29</f>
        <v>4.01054079776837</v>
      </c>
      <c r="G30" s="17">
        <f>Fallas0!AO29*1000</f>
        <v>641.2711266326703</v>
      </c>
      <c r="H30" s="17">
        <f>Fallas0!AT29*1000</f>
        <v>742.511188601607</v>
      </c>
      <c r="I30" s="17">
        <f>Fallas0!BA29</f>
        <v>4.997817476407116</v>
      </c>
      <c r="J30" s="17">
        <f>Fallas0!BB29*1000</f>
        <v>1188.0179017625715</v>
      </c>
      <c r="K30" s="17">
        <f>Fallas0!CK29*1000</f>
        <v>818.5898460697766</v>
      </c>
      <c r="L30" s="17">
        <f>Fallas0!CQ29</f>
        <v>6.891054186874986</v>
      </c>
      <c r="M30" s="17">
        <f>Fallas0!CR29*1000</f>
        <v>1211.5129721832693</v>
      </c>
    </row>
    <row r="31" spans="1:13" ht="12.75">
      <c r="A31" s="13">
        <v>28</v>
      </c>
      <c r="B31" s="16">
        <f>Fallas0!Y30*1000</f>
        <v>944.8744841219434</v>
      </c>
      <c r="C31" s="16">
        <f>Fallas0!AA30</f>
        <v>4.2199295675067825</v>
      </c>
      <c r="D31" s="17">
        <f>Fallas0!AB30*1000</f>
        <v>1322.8242777707208</v>
      </c>
      <c r="E31" s="17">
        <f>Fallas0!AG30*1000</f>
        <v>472.4372420609717</v>
      </c>
      <c r="F31" s="17">
        <f>Fallas0!AN30</f>
        <v>4.219929567506783</v>
      </c>
      <c r="G31" s="17">
        <f>Fallas0!AO30*1000</f>
        <v>666.1365113059701</v>
      </c>
      <c r="H31" s="17">
        <f>Fallas0!AT30*1000</f>
        <v>804.3133235361921</v>
      </c>
      <c r="I31" s="17">
        <f>Fallas0!BA30</f>
        <v>4.987636508706347</v>
      </c>
      <c r="J31" s="17">
        <f>Fallas0!BB30*1000</f>
        <v>1286.9013176579074</v>
      </c>
      <c r="K31" s="17">
        <f>Fallas0!CK30*1000</f>
        <v>864.0998457012354</v>
      </c>
      <c r="L31" s="17">
        <f>Fallas0!CQ30</f>
        <v>5.489725269891023</v>
      </c>
      <c r="M31" s="17">
        <f>Fallas0!CR30*1000</f>
        <v>1278.8677716378284</v>
      </c>
    </row>
    <row r="32" spans="1:13" ht="12.75">
      <c r="A32" s="13">
        <v>29</v>
      </c>
      <c r="B32" s="16">
        <f>Fallas0!Y31*1000</f>
        <v>931.0355722002091</v>
      </c>
      <c r="C32" s="16">
        <f>Fallas0!AA31</f>
        <v>4.13527001530149</v>
      </c>
      <c r="D32" s="17">
        <f>Fallas0!AB31*1000</f>
        <v>1303.449801080293</v>
      </c>
      <c r="E32" s="17">
        <f>Fallas0!AG31*1000</f>
        <v>465.51778610010456</v>
      </c>
      <c r="F32" s="17">
        <f>Fallas0!AN31</f>
        <v>4.135270015301494</v>
      </c>
      <c r="G32" s="17">
        <f>Fallas0!AO31*1000</f>
        <v>656.3800784011474</v>
      </c>
      <c r="H32" s="17">
        <f>Fallas0!AT31*1000</f>
        <v>779.417038570854</v>
      </c>
      <c r="I32" s="17">
        <f>Fallas0!BA31</f>
        <v>4.991732997140502</v>
      </c>
      <c r="J32" s="17">
        <f>Fallas0!BB31*1000</f>
        <v>1247.0672617133664</v>
      </c>
      <c r="K32" s="17">
        <f>Fallas0!CK31*1000</f>
        <v>845.7837672641423</v>
      </c>
      <c r="L32" s="17">
        <f>Fallas0!CQ31</f>
        <v>5.979266052326775</v>
      </c>
      <c r="M32" s="17">
        <f>Fallas0!CR31*1000</f>
        <v>1251.7599755509304</v>
      </c>
    </row>
    <row r="33" spans="1:13" ht="12.75">
      <c r="A33" s="13">
        <v>30</v>
      </c>
      <c r="B33" s="16">
        <f>Fallas0!Y32*1000</f>
        <v>932.2763960640316</v>
      </c>
      <c r="C33" s="16">
        <f>Fallas0!AA32</f>
        <v>4.142724523573039</v>
      </c>
      <c r="D33" s="17">
        <f>Fallas0!AB32*1000</f>
        <v>1305.1869544896442</v>
      </c>
      <c r="E33" s="17">
        <f>Fallas0!AG32*1000</f>
        <v>466.1381980320158</v>
      </c>
      <c r="F33" s="17">
        <f>Fallas0!AN32</f>
        <v>4.142724523573036</v>
      </c>
      <c r="G33" s="17">
        <f>Fallas0!AO32*1000</f>
        <v>657.2548592251422</v>
      </c>
      <c r="H33" s="17">
        <f>Fallas0!AT32*1000</f>
        <v>781.6141879074362</v>
      </c>
      <c r="I33" s="17">
        <f>Fallas0!BA32</f>
        <v>4.991371213329687</v>
      </c>
      <c r="J33" s="17">
        <f>Fallas0!BB32*1000</f>
        <v>1250.582700651898</v>
      </c>
      <c r="K33" s="17">
        <f>Fallas0!CK32*1000</f>
        <v>847.4003333414629</v>
      </c>
      <c r="L33" s="17">
        <f>Fallas0!CQ32</f>
        <v>5.932568897726293</v>
      </c>
      <c r="M33" s="17">
        <f>Fallas0!CR32*1000</f>
        <v>1254.1524933453652</v>
      </c>
    </row>
    <row r="34" spans="1:13" ht="12.75">
      <c r="A34" s="13">
        <v>31</v>
      </c>
      <c r="B34" s="16">
        <f>Fallas0!Y33*1000</f>
        <v>931.2088062182913</v>
      </c>
      <c r="C34" s="16">
        <f>Fallas0!AA33</f>
        <v>4.1363091752438645</v>
      </c>
      <c r="D34" s="17">
        <f>Fallas0!AB33*1000</f>
        <v>1303.692328705608</v>
      </c>
      <c r="E34" s="17">
        <f>Fallas0!AG33*1000</f>
        <v>465.60440310914566</v>
      </c>
      <c r="F34" s="17">
        <f>Fallas0!AN33</f>
        <v>4.1363091752438645</v>
      </c>
      <c r="G34" s="17">
        <f>Fallas0!AO33*1000</f>
        <v>656.5022083838954</v>
      </c>
      <c r="H34" s="17">
        <f>Fallas0!AT33*1000</f>
        <v>779.7233792500276</v>
      </c>
      <c r="I34" s="17">
        <f>Fallas0!BA33</f>
        <v>4.991682551893373</v>
      </c>
      <c r="J34" s="17">
        <f>Fallas0!BB33*1000</f>
        <v>1247.5574068000444</v>
      </c>
      <c r="K34" s="17">
        <f>Fallas0!CK33*1000</f>
        <v>846.009166624268</v>
      </c>
      <c r="L34" s="17">
        <f>Fallas0!CQ33</f>
        <v>5.972711023726536</v>
      </c>
      <c r="M34" s="17">
        <f>Fallas0!CR33*1000</f>
        <v>1252.0935666039165</v>
      </c>
    </row>
    <row r="35" spans="1:13" ht="12.75">
      <c r="A35" s="13">
        <v>32</v>
      </c>
      <c r="B35" s="16">
        <f>Fallas0!Y34*1000</f>
        <v>928.2857265520663</v>
      </c>
      <c r="C35" s="16">
        <f>Fallas0!AA34</f>
        <v>4.118843069813526</v>
      </c>
      <c r="D35" s="17">
        <f>Fallas0!AB34*1000</f>
        <v>1299.6000171728926</v>
      </c>
      <c r="E35" s="17">
        <f>Fallas0!AG34*1000</f>
        <v>464.14286327603315</v>
      </c>
      <c r="F35" s="17">
        <f>Fallas0!AN34</f>
        <v>4.118843069813531</v>
      </c>
      <c r="G35" s="17">
        <f>Fallas0!AO34*1000</f>
        <v>654.4414372192067</v>
      </c>
      <c r="H35" s="17">
        <f>Fallas0!AT34*1000</f>
        <v>774.5719513960167</v>
      </c>
      <c r="I35" s="17">
        <f>Fallas0!BA34</f>
        <v>4.992530969971781</v>
      </c>
      <c r="J35" s="17">
        <f>Fallas0!BB34*1000</f>
        <v>1239.3151222336269</v>
      </c>
      <c r="K35" s="17">
        <f>Fallas0!CK34*1000</f>
        <v>842.2184614061998</v>
      </c>
      <c r="L35" s="17">
        <f>Fallas0!CQ34</f>
        <v>6.084895264204964</v>
      </c>
      <c r="M35" s="17">
        <f>Fallas0!CR34*1000</f>
        <v>1246.4833228811758</v>
      </c>
    </row>
    <row r="36" spans="1:13" ht="12.75">
      <c r="A36" s="13">
        <v>33</v>
      </c>
      <c r="B36" s="16">
        <f>Fallas0!Y35*1000</f>
        <v>922.014694926044</v>
      </c>
      <c r="C36" s="16">
        <f>Fallas0!AA35</f>
        <v>4.081855348139538</v>
      </c>
      <c r="D36" s="17">
        <f>Fallas0!AB35*1000</f>
        <v>1290.8205728964615</v>
      </c>
      <c r="E36" s="17">
        <f>Fallas0!AG35*1000</f>
        <v>461.007347463022</v>
      </c>
      <c r="F36" s="17">
        <f>Fallas0!AN35</f>
        <v>4.08185534813954</v>
      </c>
      <c r="G36" s="17">
        <f>Fallas0!AO35*1000</f>
        <v>650.0203599228608</v>
      </c>
      <c r="H36" s="17">
        <f>Fallas0!AT35*1000</f>
        <v>763.6453977309197</v>
      </c>
      <c r="I36" s="17">
        <f>Fallas0!BA35</f>
        <v>4.994331444172559</v>
      </c>
      <c r="J36" s="17">
        <f>Fallas0!BB35*1000</f>
        <v>1221.8326363694719</v>
      </c>
      <c r="K36" s="17">
        <f>Fallas0!CK35*1000</f>
        <v>834.1742426023621</v>
      </c>
      <c r="L36" s="17">
        <f>Fallas0!CQ35</f>
        <v>6.337444242568287</v>
      </c>
      <c r="M36" s="17">
        <f>Fallas0!CR35*1000</f>
        <v>1234.577879051496</v>
      </c>
    </row>
    <row r="37" spans="1:13" ht="12.75">
      <c r="A37" s="13">
        <v>34</v>
      </c>
      <c r="B37" s="16">
        <f>Fallas0!Y36*1000</f>
        <v>915.0086672434568</v>
      </c>
      <c r="C37" s="16">
        <f>Fallas0!AA36</f>
        <v>4.041294015069593</v>
      </c>
      <c r="D37" s="17">
        <f>Fallas0!AB36*1000</f>
        <v>1281.0121341408394</v>
      </c>
      <c r="E37" s="17">
        <f>Fallas0!AG36*1000</f>
        <v>457.5043336217284</v>
      </c>
      <c r="F37" s="17">
        <f>Fallas0!AN36</f>
        <v>4.041294015069592</v>
      </c>
      <c r="G37" s="17">
        <f>Fallas0!AO36*1000</f>
        <v>645.081110406637</v>
      </c>
      <c r="H37" s="17">
        <f>Fallas0!AT36*1000</f>
        <v>751.635836736647</v>
      </c>
      <c r="I37" s="17">
        <f>Fallas0!BA36</f>
        <v>4.996311816153513</v>
      </c>
      <c r="J37" s="17">
        <f>Fallas0!BB36*1000</f>
        <v>1202.6173387786355</v>
      </c>
      <c r="K37" s="17">
        <f>Fallas0!CK36*1000</f>
        <v>825.3234885471284</v>
      </c>
      <c r="L37" s="17">
        <f>Fallas0!CQ36</f>
        <v>6.640521242450136</v>
      </c>
      <c r="M37" s="17">
        <f>Fallas0!CR36*1000</f>
        <v>1221.47876304975</v>
      </c>
    </row>
    <row r="38" spans="1:13" ht="12.75">
      <c r="A38" s="13">
        <v>35</v>
      </c>
      <c r="B38" s="16">
        <f>Fallas0!Y37*1000</f>
        <v>904.1584480144573</v>
      </c>
      <c r="C38" s="16">
        <f>Fallas0!AA37</f>
        <v>3.980009098738653</v>
      </c>
      <c r="D38" s="17">
        <f>Fallas0!AB37*1000</f>
        <v>1265.8218272202403</v>
      </c>
      <c r="E38" s="17">
        <f>Fallas0!AG37*1000</f>
        <v>452.0792240072287</v>
      </c>
      <c r="F38" s="17">
        <f>Fallas0!AN37</f>
        <v>3.980009098738655</v>
      </c>
      <c r="G38" s="17">
        <f>Fallas0!AO37*1000</f>
        <v>637.4317058501924</v>
      </c>
      <c r="H38" s="17">
        <f>Fallas0!AT37*1000</f>
        <v>733.43591058288</v>
      </c>
      <c r="I38" s="17">
        <f>Fallas0!BA37</f>
        <v>4.999315855390819</v>
      </c>
      <c r="J38" s="17">
        <f>Fallas0!BB37*1000</f>
        <v>1173.497456932608</v>
      </c>
      <c r="K38" s="17">
        <f>Fallas0!CK37*1000</f>
        <v>811.8828599057011</v>
      </c>
      <c r="L38" s="17">
        <f>Fallas0!CQ37</f>
        <v>7.159881889494855</v>
      </c>
      <c r="M38" s="17">
        <f>Fallas0!CR37*1000</f>
        <v>1201.5866326604378</v>
      </c>
    </row>
    <row r="39" spans="1:13" ht="12.75">
      <c r="A39" s="13">
        <v>36</v>
      </c>
      <c r="B39" s="18">
        <f>Fallas0!Y38*1000</f>
        <v>0</v>
      </c>
      <c r="C39" s="18">
        <f>Fallas0!AA38</f>
        <v>0</v>
      </c>
      <c r="D39" s="19">
        <f>Fallas0!AB38*1000</f>
        <v>0</v>
      </c>
      <c r="E39" s="19">
        <f>Fallas0!AG38*1000</f>
        <v>0</v>
      </c>
      <c r="F39" s="19">
        <f>Fallas0!AN38</f>
        <v>0</v>
      </c>
      <c r="G39" s="19">
        <f>Fallas0!AO38*1000</f>
        <v>0</v>
      </c>
      <c r="H39" s="17">
        <f>Fallas0!AT38*1000</f>
        <v>754.7144231925004</v>
      </c>
      <c r="I39" s="17">
        <f>Fallas0!BA38</f>
        <v>4.995804014588561</v>
      </c>
      <c r="J39" s="17">
        <f>Fallas0!BB38*1000</f>
        <v>1207.5430771080007</v>
      </c>
      <c r="K39" s="19">
        <f>Fallas0!CK38*1000</f>
        <v>0</v>
      </c>
      <c r="L39" s="19">
        <f>Fallas0!CQ38</f>
        <v>0</v>
      </c>
      <c r="M39" s="19">
        <f>Fallas0!CR38*1000</f>
        <v>0</v>
      </c>
    </row>
    <row r="40" spans="1:13" ht="12.75">
      <c r="A40" s="13">
        <v>37</v>
      </c>
      <c r="B40" s="18">
        <f>Fallas0!Y39*1000</f>
        <v>0</v>
      </c>
      <c r="C40" s="18">
        <f>Fallas0!AA39</f>
        <v>0</v>
      </c>
      <c r="D40" s="19">
        <f>Fallas0!AB39*1000</f>
        <v>0</v>
      </c>
      <c r="E40" s="19">
        <f>Fallas0!AG39*1000</f>
        <v>0</v>
      </c>
      <c r="F40" s="19">
        <f>Fallas0!AN39</f>
        <v>0</v>
      </c>
      <c r="G40" s="19">
        <f>Fallas0!AO39*1000</f>
        <v>0</v>
      </c>
      <c r="H40" s="17">
        <f>Fallas0!AT39*1000</f>
        <v>1016.5417900526397</v>
      </c>
      <c r="I40" s="17">
        <f>Fallas0!BA39</f>
        <v>4.958640495921755</v>
      </c>
      <c r="J40" s="17">
        <f>Fallas0!BB39*1000</f>
        <v>1626.4668640842235</v>
      </c>
      <c r="K40" s="19">
        <f>Fallas0!CK39*1000</f>
        <v>0</v>
      </c>
      <c r="L40" s="19">
        <f>Fallas0!CQ39</f>
        <v>0</v>
      </c>
      <c r="M40" s="19">
        <f>Fallas0!CR39*1000</f>
        <v>0</v>
      </c>
    </row>
    <row r="41" spans="1:13" ht="12.75">
      <c r="A41" s="13">
        <v>38</v>
      </c>
      <c r="B41" s="18">
        <f>Fallas0!Y40*1000</f>
        <v>0</v>
      </c>
      <c r="C41" s="18">
        <f>Fallas0!AA40</f>
        <v>0</v>
      </c>
      <c r="D41" s="19">
        <f>Fallas0!AB40*1000</f>
        <v>0</v>
      </c>
      <c r="E41" s="19">
        <f>Fallas0!AG40*1000</f>
        <v>0</v>
      </c>
      <c r="F41" s="19">
        <f>Fallas0!AN40</f>
        <v>0</v>
      </c>
      <c r="G41" s="19">
        <f>Fallas0!AO40*1000</f>
        <v>0</v>
      </c>
      <c r="H41" s="17">
        <f>Fallas0!AT40*1000</f>
        <v>998.3552370110966</v>
      </c>
      <c r="I41" s="17">
        <f>Fallas0!BA40</f>
        <v>4.965617086342121</v>
      </c>
      <c r="J41" s="17">
        <f>Fallas0!BB40*1000</f>
        <v>1597.3683792177546</v>
      </c>
      <c r="K41" s="19">
        <f>Fallas0!CK40*1000</f>
        <v>0</v>
      </c>
      <c r="L41" s="19">
        <f>Fallas0!CQ40</f>
        <v>0</v>
      </c>
      <c r="M41" s="19">
        <f>Fallas0!CR40*1000</f>
        <v>0</v>
      </c>
    </row>
    <row r="42" spans="1:13" ht="12.75">
      <c r="A42" s="13">
        <v>39</v>
      </c>
      <c r="B42" s="18">
        <f>Fallas0!Y41*1000</f>
        <v>0</v>
      </c>
      <c r="C42" s="18">
        <f>Fallas0!AA41</f>
        <v>0</v>
      </c>
      <c r="D42" s="19">
        <f>Fallas0!AB41*1000</f>
        <v>0</v>
      </c>
      <c r="E42" s="19">
        <f>Fallas0!AG41*1000</f>
        <v>0</v>
      </c>
      <c r="F42" s="19">
        <f>Fallas0!AN41</f>
        <v>0</v>
      </c>
      <c r="G42" s="19">
        <f>Fallas0!AO41*1000</f>
        <v>0</v>
      </c>
      <c r="H42" s="17">
        <f>Fallas0!AT41*1000</f>
        <v>1010.5007427461654</v>
      </c>
      <c r="I42" s="17">
        <f>Fallas0!BA41</f>
        <v>4.9609558302767365</v>
      </c>
      <c r="J42" s="17">
        <f>Fallas0!BB41*1000</f>
        <v>1616.8011883938648</v>
      </c>
      <c r="K42" s="19">
        <f>Fallas0!CK41*1000</f>
        <v>0</v>
      </c>
      <c r="L42" s="19">
        <f>Fallas0!CQ41</f>
        <v>0</v>
      </c>
      <c r="M42" s="19">
        <f>Fallas0!CR41*1000</f>
        <v>0</v>
      </c>
    </row>
    <row r="43" spans="1:13" ht="12.75">
      <c r="A43" s="13">
        <v>40</v>
      </c>
      <c r="B43" s="18">
        <f>Fallas0!Y42*1000</f>
        <v>0</v>
      </c>
      <c r="C43" s="18">
        <f>Fallas0!AA42</f>
        <v>0</v>
      </c>
      <c r="D43" s="19">
        <f>Fallas0!AB42*1000</f>
        <v>0</v>
      </c>
      <c r="E43" s="19">
        <f>Fallas0!AG42*1000</f>
        <v>0</v>
      </c>
      <c r="F43" s="19">
        <f>Fallas0!AN42</f>
        <v>0</v>
      </c>
      <c r="G43" s="19">
        <f>Fallas0!AO42*1000</f>
        <v>0</v>
      </c>
      <c r="H43" s="17">
        <f>Fallas0!AT42*1000</f>
        <v>974.9547891902585</v>
      </c>
      <c r="I43" s="17">
        <f>Fallas0!BA42</f>
        <v>4.964314164137724</v>
      </c>
      <c r="J43" s="17">
        <f>Fallas0!BB42*1000</f>
        <v>1559.9276627044137</v>
      </c>
      <c r="K43" s="19">
        <f>Fallas0!CK42*1000</f>
        <v>0</v>
      </c>
      <c r="L43" s="19">
        <f>Fallas0!CQ42</f>
        <v>0</v>
      </c>
      <c r="M43" s="19">
        <f>Fallas0!CR42*1000</f>
        <v>0</v>
      </c>
    </row>
    <row r="44" spans="1:13" ht="12.75">
      <c r="A44" s="13">
        <v>41</v>
      </c>
      <c r="B44" s="18">
        <f>Fallas0!Y43*1000</f>
        <v>0</v>
      </c>
      <c r="C44" s="18">
        <f>Fallas0!AA43</f>
        <v>0</v>
      </c>
      <c r="D44" s="19">
        <f>Fallas0!AB43*1000</f>
        <v>0</v>
      </c>
      <c r="E44" s="19">
        <f>Fallas0!AG43*1000</f>
        <v>0</v>
      </c>
      <c r="F44" s="19">
        <f>Fallas0!AN43</f>
        <v>0</v>
      </c>
      <c r="G44" s="19">
        <f>Fallas0!AO43*1000</f>
        <v>0</v>
      </c>
      <c r="H44" s="17">
        <f>Fallas0!AT43*1000</f>
        <v>893.0597187918623</v>
      </c>
      <c r="I44" s="17">
        <f>Fallas0!BA43</f>
        <v>4.977616296886202</v>
      </c>
      <c r="J44" s="17">
        <f>Fallas0!BB43*1000</f>
        <v>1428.8955500669797</v>
      </c>
      <c r="K44" s="19">
        <f>Fallas0!CK43*1000</f>
        <v>0</v>
      </c>
      <c r="L44" s="19">
        <f>Fallas0!CQ43</f>
        <v>0</v>
      </c>
      <c r="M44" s="19">
        <f>Fallas0!CR43*1000</f>
        <v>0</v>
      </c>
    </row>
    <row r="45" spans="1:13" ht="12.75">
      <c r="A45" s="13">
        <v>42</v>
      </c>
      <c r="B45" s="18">
        <f>Fallas0!Y44*1000</f>
        <v>0</v>
      </c>
      <c r="C45" s="18">
        <f>Fallas0!AA44</f>
        <v>0</v>
      </c>
      <c r="D45" s="19">
        <f>Fallas0!AB44*1000</f>
        <v>0</v>
      </c>
      <c r="E45" s="19">
        <f>Fallas0!AG44*1000</f>
        <v>0</v>
      </c>
      <c r="F45" s="19">
        <f>Fallas0!AN44</f>
        <v>0</v>
      </c>
      <c r="G45" s="19">
        <f>Fallas0!AO44*1000</f>
        <v>0</v>
      </c>
      <c r="H45" s="17">
        <f>Fallas0!AT44*1000</f>
        <v>863.6016177005051</v>
      </c>
      <c r="I45" s="17">
        <f>Fallas0!BA44</f>
        <v>4.9818526786679564</v>
      </c>
      <c r="J45" s="17">
        <f>Fallas0!BB44*1000</f>
        <v>1381.7625883208082</v>
      </c>
      <c r="K45" s="19">
        <f>Fallas0!CK44*1000</f>
        <v>0</v>
      </c>
      <c r="L45" s="19">
        <f>Fallas0!CQ44</f>
        <v>0</v>
      </c>
      <c r="M45" s="19">
        <f>Fallas0!CR44*1000</f>
        <v>0</v>
      </c>
    </row>
    <row r="46" spans="1:13" ht="12.75">
      <c r="A46" s="13">
        <v>43</v>
      </c>
      <c r="B46" s="18">
        <f>Fallas0!Y45*1000</f>
        <v>0</v>
      </c>
      <c r="C46" s="18">
        <f>Fallas0!AA45</f>
        <v>0</v>
      </c>
      <c r="D46" s="19">
        <f>Fallas0!AB45*1000</f>
        <v>0</v>
      </c>
      <c r="E46" s="19">
        <f>Fallas0!AG45*1000</f>
        <v>0</v>
      </c>
      <c r="F46" s="19">
        <f>Fallas0!AN45</f>
        <v>0</v>
      </c>
      <c r="G46" s="19">
        <f>Fallas0!AO45*1000</f>
        <v>0</v>
      </c>
      <c r="H46" s="17">
        <f>Fallas0!AT45*1000</f>
        <v>822.6180266182141</v>
      </c>
      <c r="I46" s="17">
        <f>Fallas0!BA45</f>
        <v>4.991036973804239</v>
      </c>
      <c r="J46" s="17">
        <f>Fallas0!BB45*1000</f>
        <v>1316.1888425891427</v>
      </c>
      <c r="K46" s="19">
        <f>Fallas0!CK45*1000</f>
        <v>0</v>
      </c>
      <c r="L46" s="19">
        <f>Fallas0!CQ45</f>
        <v>0</v>
      </c>
      <c r="M46" s="19">
        <f>Fallas0!CR45*1000</f>
        <v>0</v>
      </c>
    </row>
    <row r="47" spans="1:13" ht="12.75">
      <c r="A47" s="13">
        <v>44</v>
      </c>
      <c r="B47" s="18">
        <f>Fallas0!Y46*1000</f>
        <v>0</v>
      </c>
      <c r="C47" s="18">
        <f>Fallas0!AA46</f>
        <v>0</v>
      </c>
      <c r="D47" s="19">
        <f>Fallas0!AB46*1000</f>
        <v>0</v>
      </c>
      <c r="E47" s="19">
        <f>Fallas0!AG46*1000</f>
        <v>0</v>
      </c>
      <c r="F47" s="19">
        <f>Fallas0!AN46</f>
        <v>0</v>
      </c>
      <c r="G47" s="19">
        <f>Fallas0!AO46*1000</f>
        <v>0</v>
      </c>
      <c r="H47" s="17">
        <f>Fallas0!AT46*1000</f>
        <v>804.1246095932185</v>
      </c>
      <c r="I47" s="17">
        <f>Fallas0!BA46</f>
        <v>4.993269520981239</v>
      </c>
      <c r="J47" s="17">
        <f>Fallas0!BB46*1000</f>
        <v>1286.5993753491496</v>
      </c>
      <c r="K47" s="19">
        <f>Fallas0!CK46*1000</f>
        <v>0</v>
      </c>
      <c r="L47" s="19">
        <f>Fallas0!CQ46</f>
        <v>0</v>
      </c>
      <c r="M47" s="19">
        <f>Fallas0!CR46*1000</f>
        <v>0</v>
      </c>
    </row>
    <row r="48" spans="1:13" ht="12.75">
      <c r="A48" s="13">
        <v>45</v>
      </c>
      <c r="B48" s="18">
        <f>Fallas0!Y47*1000</f>
        <v>0</v>
      </c>
      <c r="C48" s="18">
        <f>Fallas0!AA47</f>
        <v>0</v>
      </c>
      <c r="D48" s="19">
        <f>Fallas0!AB47*1000</f>
        <v>0</v>
      </c>
      <c r="E48" s="19">
        <f>Fallas0!AG47*1000</f>
        <v>0</v>
      </c>
      <c r="F48" s="19">
        <f>Fallas0!AN47</f>
        <v>0</v>
      </c>
      <c r="G48" s="19">
        <f>Fallas0!AO47*1000</f>
        <v>0</v>
      </c>
      <c r="H48" s="17">
        <f>Fallas0!AT47*1000</f>
        <v>821.3321101084141</v>
      </c>
      <c r="I48" s="17">
        <f>Fallas0!BA47</f>
        <v>4.985581341241832</v>
      </c>
      <c r="J48" s="17">
        <f>Fallas0!BB47*1000</f>
        <v>1314.1313761734627</v>
      </c>
      <c r="K48" s="19">
        <f>Fallas0!CK47*1000</f>
        <v>0</v>
      </c>
      <c r="L48" s="19">
        <f>Fallas0!CQ47</f>
        <v>0</v>
      </c>
      <c r="M48" s="19">
        <f>Fallas0!CR47*1000</f>
        <v>0</v>
      </c>
    </row>
    <row r="49" spans="1:13" ht="12.75">
      <c r="A49" s="13">
        <v>46</v>
      </c>
      <c r="B49" s="18">
        <f>Fallas0!Y48*1000</f>
        <v>0</v>
      </c>
      <c r="C49" s="18">
        <f>Fallas0!AA48</f>
        <v>0</v>
      </c>
      <c r="D49" s="19">
        <f>Fallas0!AB48*1000</f>
        <v>0</v>
      </c>
      <c r="E49" s="19">
        <f>Fallas0!AG48*1000</f>
        <v>0</v>
      </c>
      <c r="F49" s="19">
        <f>Fallas0!AN48</f>
        <v>0</v>
      </c>
      <c r="G49" s="19">
        <f>Fallas0!AO48*1000</f>
        <v>0</v>
      </c>
      <c r="H49" s="17">
        <f>Fallas0!AT48*1000</f>
        <v>782.1674152886758</v>
      </c>
      <c r="I49" s="17">
        <f>Fallas0!BA48</f>
        <v>4.994994563430316</v>
      </c>
      <c r="J49" s="17">
        <f>Fallas0!BB48*1000</f>
        <v>1251.4678644618816</v>
      </c>
      <c r="K49" s="19">
        <f>Fallas0!CK48*1000</f>
        <v>0</v>
      </c>
      <c r="L49" s="19">
        <f>Fallas0!CQ48</f>
        <v>0</v>
      </c>
      <c r="M49" s="19">
        <f>Fallas0!CR48*1000</f>
        <v>0</v>
      </c>
    </row>
    <row r="50" spans="1:13" ht="12.75">
      <c r="A50" s="13">
        <v>47</v>
      </c>
      <c r="B50" s="18">
        <f>Fallas0!Y49*1000</f>
        <v>0</v>
      </c>
      <c r="C50" s="18">
        <f>Fallas0!AA49</f>
        <v>0</v>
      </c>
      <c r="D50" s="19">
        <f>Fallas0!AB49*1000</f>
        <v>0</v>
      </c>
      <c r="E50" s="19">
        <f>Fallas0!AG49*1000</f>
        <v>0</v>
      </c>
      <c r="F50" s="19">
        <f>Fallas0!AN49</f>
        <v>0</v>
      </c>
      <c r="G50" s="19">
        <f>Fallas0!AO49*1000</f>
        <v>0</v>
      </c>
      <c r="H50" s="17">
        <f>Fallas0!AT49*1000</f>
        <v>753.3777731740105</v>
      </c>
      <c r="I50" s="17">
        <f>Fallas0!BA49</f>
        <v>5.001558621213909</v>
      </c>
      <c r="J50" s="17">
        <f>Fallas0!BB49*1000</f>
        <v>1205.4044370784168</v>
      </c>
      <c r="K50" s="19">
        <f>Fallas0!CK49*1000</f>
        <v>0</v>
      </c>
      <c r="L50" s="19">
        <f>Fallas0!CQ49</f>
        <v>0</v>
      </c>
      <c r="M50" s="19">
        <f>Fallas0!CR49*1000</f>
        <v>0</v>
      </c>
    </row>
    <row r="51" spans="1:13" ht="12.75">
      <c r="A51" s="13">
        <v>48</v>
      </c>
      <c r="B51" s="18">
        <f>Fallas0!Y50*1000</f>
        <v>0</v>
      </c>
      <c r="C51" s="18">
        <f>Fallas0!AA50</f>
        <v>0</v>
      </c>
      <c r="D51" s="19">
        <f>Fallas0!AB50*1000</f>
        <v>0</v>
      </c>
      <c r="E51" s="19">
        <f>Fallas0!AG50*1000</f>
        <v>0</v>
      </c>
      <c r="F51" s="19">
        <f>Fallas0!AN50</f>
        <v>0</v>
      </c>
      <c r="G51" s="19">
        <f>Fallas0!AO50*1000</f>
        <v>0</v>
      </c>
      <c r="H51" s="17">
        <f>Fallas0!AT50*1000</f>
        <v>754.1174670294165</v>
      </c>
      <c r="I51" s="17">
        <f>Fallas0!BA50</f>
        <v>4.997772263914727</v>
      </c>
      <c r="J51" s="17">
        <f>Fallas0!BB50*1000</f>
        <v>1206.5879472470665</v>
      </c>
      <c r="K51" s="19">
        <f>Fallas0!CK50*1000</f>
        <v>0</v>
      </c>
      <c r="L51" s="19">
        <f>Fallas0!CQ50</f>
        <v>0</v>
      </c>
      <c r="M51" s="19">
        <f>Fallas0!CR50*1000</f>
        <v>0</v>
      </c>
    </row>
    <row r="52" spans="1:13" ht="12.75">
      <c r="A52" s="13">
        <v>49</v>
      </c>
      <c r="B52" s="18">
        <f>Fallas0!Y51*1000</f>
        <v>0</v>
      </c>
      <c r="C52" s="18">
        <f>Fallas0!AA51</f>
        <v>0</v>
      </c>
      <c r="D52" s="19">
        <f>Fallas0!AB51*1000</f>
        <v>0</v>
      </c>
      <c r="E52" s="19">
        <f>Fallas0!AG51*1000</f>
        <v>0</v>
      </c>
      <c r="F52" s="19">
        <f>Fallas0!AN51</f>
        <v>0</v>
      </c>
      <c r="G52" s="19">
        <f>Fallas0!AO51*1000</f>
        <v>0</v>
      </c>
      <c r="H52" s="17">
        <f>Fallas0!AT51*1000</f>
        <v>744.513457105669</v>
      </c>
      <c r="I52" s="17">
        <f>Fallas0!BA51</f>
        <v>5.002309076432825</v>
      </c>
      <c r="J52" s="17">
        <f>Fallas0!BB51*1000</f>
        <v>1191.2215313690704</v>
      </c>
      <c r="K52" s="19">
        <f>Fallas0!CK51*1000</f>
        <v>0</v>
      </c>
      <c r="L52" s="19">
        <f>Fallas0!CQ51</f>
        <v>0</v>
      </c>
      <c r="M52" s="19">
        <f>Fallas0!CR51*1000</f>
        <v>0</v>
      </c>
    </row>
    <row r="53" spans="1:13" ht="12.75">
      <c r="A53" s="13">
        <v>50</v>
      </c>
      <c r="B53" s="18">
        <f>Fallas0!Y52*1000</f>
        <v>0</v>
      </c>
      <c r="C53" s="18">
        <f>Fallas0!AA52</f>
        <v>0</v>
      </c>
      <c r="D53" s="19">
        <f>Fallas0!AB52*1000</f>
        <v>0</v>
      </c>
      <c r="E53" s="19">
        <f>Fallas0!AG52*1000</f>
        <v>0</v>
      </c>
      <c r="F53" s="19">
        <f>Fallas0!AN52</f>
        <v>0</v>
      </c>
      <c r="G53" s="19">
        <f>Fallas0!AO52*1000</f>
        <v>0</v>
      </c>
      <c r="H53" s="17">
        <f>Fallas0!AT52*1000</f>
        <v>738.7838875254722</v>
      </c>
      <c r="I53" s="17">
        <f>Fallas0!BA52</f>
        <v>5.005019421119228</v>
      </c>
      <c r="J53" s="17">
        <f>Fallas0!BB52*1000</f>
        <v>1182.0542200407556</v>
      </c>
      <c r="K53" s="19">
        <f>Fallas0!CK52*1000</f>
        <v>0</v>
      </c>
      <c r="L53" s="19">
        <f>Fallas0!CQ52</f>
        <v>0</v>
      </c>
      <c r="M53" s="19">
        <f>Fallas0!CR52*1000</f>
        <v>0</v>
      </c>
    </row>
    <row r="54" spans="1:13" ht="12.75">
      <c r="A54" s="13">
        <v>51</v>
      </c>
      <c r="B54" s="18">
        <f>Fallas0!Y53*1000</f>
        <v>0</v>
      </c>
      <c r="C54" s="18">
        <f>Fallas0!AA53</f>
        <v>0</v>
      </c>
      <c r="D54" s="19">
        <f>Fallas0!AB53*1000</f>
        <v>0</v>
      </c>
      <c r="E54" s="19">
        <f>Fallas0!AG53*1000</f>
        <v>0</v>
      </c>
      <c r="F54" s="19">
        <f>Fallas0!AN53</f>
        <v>0</v>
      </c>
      <c r="G54" s="19">
        <f>Fallas0!AO53*1000</f>
        <v>0</v>
      </c>
      <c r="H54" s="17">
        <f>Fallas0!AT53*1000</f>
        <v>744.6525603936125</v>
      </c>
      <c r="I54" s="17">
        <f>Fallas0!BA53</f>
        <v>5.0022433093564915</v>
      </c>
      <c r="J54" s="17">
        <f>Fallas0!BB53*1000</f>
        <v>1191.4440966297802</v>
      </c>
      <c r="K54" s="19">
        <f>Fallas0!CK53*1000</f>
        <v>0</v>
      </c>
      <c r="L54" s="19">
        <f>Fallas0!CQ53</f>
        <v>0</v>
      </c>
      <c r="M54" s="19">
        <f>Fallas0!CR53*1000</f>
        <v>0</v>
      </c>
    </row>
    <row r="55" spans="1:13" ht="12.75">
      <c r="A55" s="13">
        <v>52</v>
      </c>
      <c r="B55" s="18">
        <f>Fallas0!Y54*1000</f>
        <v>0</v>
      </c>
      <c r="C55" s="18">
        <f>Fallas0!AA54</f>
        <v>0</v>
      </c>
      <c r="D55" s="19">
        <f>Fallas0!AB54*1000</f>
        <v>0</v>
      </c>
      <c r="E55" s="19">
        <f>Fallas0!AG54*1000</f>
        <v>0</v>
      </c>
      <c r="F55" s="19">
        <f>Fallas0!AN54</f>
        <v>0</v>
      </c>
      <c r="G55" s="19">
        <f>Fallas0!AO54*1000</f>
        <v>0</v>
      </c>
      <c r="H55" s="17">
        <f>Fallas0!AT54*1000</f>
        <v>731.43926758475</v>
      </c>
      <c r="I55" s="17">
        <f>Fallas0!BA54</f>
        <v>5.0084978852201045</v>
      </c>
      <c r="J55" s="17">
        <f>Fallas0!BB54*1000</f>
        <v>1170.3028281356003</v>
      </c>
      <c r="K55" s="19">
        <f>Fallas0!CK54*1000</f>
        <v>0</v>
      </c>
      <c r="L55" s="19">
        <f>Fallas0!CQ54</f>
        <v>0</v>
      </c>
      <c r="M55" s="19">
        <f>Fallas0!CR54*1000</f>
        <v>0</v>
      </c>
    </row>
    <row r="56" spans="1:13" ht="12.75">
      <c r="A56" s="13">
        <v>53</v>
      </c>
      <c r="B56" s="18">
        <f>Fallas0!Y55*1000</f>
        <v>0</v>
      </c>
      <c r="C56" s="18">
        <f>Fallas0!AA55</f>
        <v>0</v>
      </c>
      <c r="D56" s="19">
        <f>Fallas0!AB55*1000</f>
        <v>0</v>
      </c>
      <c r="E56" s="19">
        <f>Fallas0!AG55*1000</f>
        <v>0</v>
      </c>
      <c r="F56" s="19">
        <f>Fallas0!AN55</f>
        <v>0</v>
      </c>
      <c r="G56" s="19">
        <f>Fallas0!AO55*1000</f>
        <v>0</v>
      </c>
      <c r="H56" s="17">
        <f>Fallas0!AT55*1000</f>
        <v>740.150595172585</v>
      </c>
      <c r="I56" s="17">
        <f>Fallas0!BA55</f>
        <v>5.004372650682141</v>
      </c>
      <c r="J56" s="17">
        <f>Fallas0!BB55*1000</f>
        <v>1184.2409522761359</v>
      </c>
      <c r="K56" s="19">
        <f>Fallas0!CK55*1000</f>
        <v>0</v>
      </c>
      <c r="L56" s="19">
        <f>Fallas0!CQ55</f>
        <v>0</v>
      </c>
      <c r="M56" s="19">
        <f>Fallas0!CR55*1000</f>
        <v>0</v>
      </c>
    </row>
    <row r="57" spans="1:13" ht="12.75">
      <c r="A57" s="13">
        <v>54</v>
      </c>
      <c r="B57" s="18">
        <f>Fallas0!Y56*1000</f>
        <v>0</v>
      </c>
      <c r="C57" s="18">
        <f>Fallas0!AA56</f>
        <v>0</v>
      </c>
      <c r="D57" s="19">
        <f>Fallas0!AB56*1000</f>
        <v>0</v>
      </c>
      <c r="E57" s="19">
        <f>Fallas0!AG56*1000</f>
        <v>0</v>
      </c>
      <c r="F57" s="19">
        <f>Fallas0!AN56</f>
        <v>0</v>
      </c>
      <c r="G57" s="19">
        <f>Fallas0!AO56*1000</f>
        <v>0</v>
      </c>
      <c r="H57" s="17">
        <f>Fallas0!AT56*1000</f>
        <v>781.7579886751065</v>
      </c>
      <c r="I57" s="17">
        <f>Fallas0!BA56</f>
        <v>4.99688497585091</v>
      </c>
      <c r="J57" s="17">
        <f>Fallas0!BB56*1000</f>
        <v>1250.8127818801704</v>
      </c>
      <c r="K57" s="19">
        <f>Fallas0!CK56*1000</f>
        <v>0</v>
      </c>
      <c r="L57" s="19">
        <f>Fallas0!CQ56</f>
        <v>0</v>
      </c>
      <c r="M57" s="19">
        <f>Fallas0!CR56*1000</f>
        <v>0</v>
      </c>
    </row>
    <row r="58" spans="1:13" ht="12.75">
      <c r="A58" s="13">
        <v>55</v>
      </c>
      <c r="B58" s="18">
        <f>Fallas0!Y57*1000</f>
        <v>0</v>
      </c>
      <c r="C58" s="18">
        <f>Fallas0!AA57</f>
        <v>0</v>
      </c>
      <c r="D58" s="19">
        <f>Fallas0!AB57*1000</f>
        <v>0</v>
      </c>
      <c r="E58" s="19">
        <f>Fallas0!AG57*1000</f>
        <v>0</v>
      </c>
      <c r="F58" s="19">
        <f>Fallas0!AN57</f>
        <v>0</v>
      </c>
      <c r="G58" s="19">
        <f>Fallas0!AO57*1000</f>
        <v>0</v>
      </c>
      <c r="H58" s="17">
        <f>Fallas0!AT57*1000</f>
        <v>785.7786750305006</v>
      </c>
      <c r="I58" s="17">
        <f>Fallas0!BA57</f>
        <v>4.991929367584133</v>
      </c>
      <c r="J58" s="17">
        <f>Fallas0!BB57*1000</f>
        <v>1257.2458800488012</v>
      </c>
      <c r="K58" s="19">
        <f>Fallas0!CK57*1000</f>
        <v>0</v>
      </c>
      <c r="L58" s="19">
        <f>Fallas0!CQ57</f>
        <v>0</v>
      </c>
      <c r="M58" s="19">
        <f>Fallas0!CR57*1000</f>
        <v>0</v>
      </c>
    </row>
    <row r="59" spans="1:13" ht="12.75">
      <c r="A59" s="13">
        <v>56</v>
      </c>
      <c r="B59" s="18">
        <f>Fallas0!Y58*1000</f>
        <v>0</v>
      </c>
      <c r="C59" s="18">
        <f>Fallas0!AA58</f>
        <v>0</v>
      </c>
      <c r="D59" s="19">
        <f>Fallas0!AB58*1000</f>
        <v>0</v>
      </c>
      <c r="E59" s="19">
        <f>Fallas0!AG58*1000</f>
        <v>0</v>
      </c>
      <c r="F59" s="19">
        <f>Fallas0!AN58</f>
        <v>0</v>
      </c>
      <c r="G59" s="19">
        <f>Fallas0!AO58*1000</f>
        <v>0</v>
      </c>
      <c r="H59" s="17">
        <f>Fallas0!AT58*1000</f>
        <v>768.3676714580328</v>
      </c>
      <c r="I59" s="17">
        <f>Fallas0!BA58</f>
        <v>4.999127127019281</v>
      </c>
      <c r="J59" s="17">
        <f>Fallas0!BB58*1000</f>
        <v>1229.3882743328527</v>
      </c>
      <c r="K59" s="19">
        <f>Fallas0!CK58*1000</f>
        <v>0</v>
      </c>
      <c r="L59" s="19">
        <f>Fallas0!CQ58</f>
        <v>0</v>
      </c>
      <c r="M59" s="19">
        <f>Fallas0!CR58*1000</f>
        <v>0</v>
      </c>
    </row>
    <row r="60" spans="1:13" ht="12.75">
      <c r="A60" s="13">
        <v>57</v>
      </c>
      <c r="B60" s="18">
        <f>Fallas0!Y59*1000</f>
        <v>0</v>
      </c>
      <c r="C60" s="18">
        <f>Fallas0!AA59</f>
        <v>0</v>
      </c>
      <c r="D60" s="19">
        <f>Fallas0!AB59*1000</f>
        <v>0</v>
      </c>
      <c r="E60" s="19">
        <f>Fallas0!AG59*1000</f>
        <v>0</v>
      </c>
      <c r="F60" s="19">
        <f>Fallas0!AN59</f>
        <v>0</v>
      </c>
      <c r="G60" s="19">
        <f>Fallas0!AO59*1000</f>
        <v>0</v>
      </c>
      <c r="H60" s="17">
        <f>Fallas0!AT59*1000</f>
        <v>725.8232417945744</v>
      </c>
      <c r="I60" s="17">
        <f>Fallas0!BA59</f>
        <v>5.002998936501784</v>
      </c>
      <c r="J60" s="17">
        <f>Fallas0!BB59*1000</f>
        <v>1161.317186871319</v>
      </c>
      <c r="K60" s="19">
        <f>Fallas0!CK59*1000</f>
        <v>0</v>
      </c>
      <c r="L60" s="19">
        <f>Fallas0!CQ59</f>
        <v>0</v>
      </c>
      <c r="M60" s="19">
        <f>Fallas0!CR59*1000</f>
        <v>0</v>
      </c>
    </row>
    <row r="61" spans="1:13" ht="12.75">
      <c r="A61" s="13">
        <v>58</v>
      </c>
      <c r="B61" s="18">
        <f>Fallas0!Y60*1000</f>
        <v>0</v>
      </c>
      <c r="C61" s="18">
        <f>Fallas0!AA60</f>
        <v>0</v>
      </c>
      <c r="D61" s="19">
        <f>Fallas0!AB60*1000</f>
        <v>0</v>
      </c>
      <c r="E61" s="19">
        <f>Fallas0!AG60*1000</f>
        <v>0</v>
      </c>
      <c r="F61" s="19">
        <f>Fallas0!AN60</f>
        <v>0</v>
      </c>
      <c r="G61" s="19">
        <f>Fallas0!AO60*1000</f>
        <v>0</v>
      </c>
      <c r="H61" s="17">
        <f>Fallas0!AT60*1000</f>
        <v>720.0355840072106</v>
      </c>
      <c r="I61" s="17">
        <f>Fallas0!BA60</f>
        <v>5.0058025488419196</v>
      </c>
      <c r="J61" s="17">
        <f>Fallas0!BB60*1000</f>
        <v>1152.056934411537</v>
      </c>
      <c r="K61" s="19">
        <f>Fallas0!CK60*1000</f>
        <v>0</v>
      </c>
      <c r="L61" s="19">
        <f>Fallas0!CQ60</f>
        <v>0</v>
      </c>
      <c r="M61" s="19">
        <f>Fallas0!CR60*1000</f>
        <v>0</v>
      </c>
    </row>
    <row r="62" spans="1:13" ht="12.75">
      <c r="A62" s="13">
        <v>59</v>
      </c>
      <c r="B62" s="18">
        <f>Fallas0!Y61*1000</f>
        <v>0</v>
      </c>
      <c r="C62" s="18">
        <f>Fallas0!AA61</f>
        <v>0</v>
      </c>
      <c r="D62" s="19">
        <f>Fallas0!AB61*1000</f>
        <v>0</v>
      </c>
      <c r="E62" s="19">
        <f>Fallas0!AG61*1000</f>
        <v>0</v>
      </c>
      <c r="F62" s="19">
        <f>Fallas0!AN61</f>
        <v>0</v>
      </c>
      <c r="G62" s="19">
        <f>Fallas0!AO61*1000</f>
        <v>0</v>
      </c>
      <c r="H62" s="17">
        <f>Fallas0!AT61*1000</f>
        <v>711.4793880241757</v>
      </c>
      <c r="I62" s="17">
        <f>Fallas0!BA61</f>
        <v>5.009952807340404</v>
      </c>
      <c r="J62" s="17">
        <f>Fallas0!BB61*1000</f>
        <v>1138.3670208386811</v>
      </c>
      <c r="K62" s="19">
        <f>Fallas0!CK61*1000</f>
        <v>0</v>
      </c>
      <c r="L62" s="19">
        <f>Fallas0!CQ61</f>
        <v>0</v>
      </c>
      <c r="M62" s="19">
        <f>Fallas0!CR61*1000</f>
        <v>0</v>
      </c>
    </row>
    <row r="63" spans="1:13" ht="12.75">
      <c r="A63" s="13">
        <v>60</v>
      </c>
      <c r="B63" s="18">
        <f>Fallas0!Y62*1000</f>
        <v>0</v>
      </c>
      <c r="C63" s="18">
        <f>Fallas0!AA62</f>
        <v>0</v>
      </c>
      <c r="D63" s="19">
        <f>Fallas0!AB62*1000</f>
        <v>0</v>
      </c>
      <c r="E63" s="19">
        <f>Fallas0!AG62*1000</f>
        <v>0</v>
      </c>
      <c r="F63" s="19">
        <f>Fallas0!AN62</f>
        <v>0</v>
      </c>
      <c r="G63" s="19">
        <f>Fallas0!AO62*1000</f>
        <v>0</v>
      </c>
      <c r="H63" s="17">
        <f>Fallas0!AT62*1000</f>
        <v>764.0124417361935</v>
      </c>
      <c r="I63" s="17">
        <f>Fallas0!BA62</f>
        <v>4.998449925176117</v>
      </c>
      <c r="J63" s="17">
        <f>Fallas0!BB62*1000</f>
        <v>1222.4199067779098</v>
      </c>
      <c r="K63" s="19">
        <f>Fallas0!CK62*1000</f>
        <v>0</v>
      </c>
      <c r="L63" s="19">
        <f>Fallas0!CQ62</f>
        <v>0</v>
      </c>
      <c r="M63" s="19">
        <f>Fallas0!CR62*1000</f>
        <v>0</v>
      </c>
    </row>
    <row r="64" spans="1:13" ht="12.75">
      <c r="A64" s="13">
        <v>61</v>
      </c>
      <c r="B64" s="18">
        <f>Fallas0!Y63*1000</f>
        <v>0</v>
      </c>
      <c r="C64" s="18">
        <f>Fallas0!AA63</f>
        <v>0</v>
      </c>
      <c r="D64" s="19">
        <f>Fallas0!AB63*1000</f>
        <v>0</v>
      </c>
      <c r="E64" s="19">
        <f>Fallas0!AG63*1000</f>
        <v>0</v>
      </c>
      <c r="F64" s="19">
        <f>Fallas0!AN63</f>
        <v>0</v>
      </c>
      <c r="G64" s="19">
        <f>Fallas0!AO63*1000</f>
        <v>0</v>
      </c>
      <c r="H64" s="17">
        <f>Fallas0!AT63*1000</f>
        <v>763.6869008117964</v>
      </c>
      <c r="I64" s="17">
        <f>Fallas0!BA63</f>
        <v>4.995734368056873</v>
      </c>
      <c r="J64" s="17">
        <f>Fallas0!BB63*1000</f>
        <v>1221.8990412988742</v>
      </c>
      <c r="K64" s="19">
        <f>Fallas0!CK63*1000</f>
        <v>0</v>
      </c>
      <c r="L64" s="19">
        <f>Fallas0!CQ63</f>
        <v>0</v>
      </c>
      <c r="M64" s="19">
        <f>Fallas0!CR63*1000</f>
        <v>0</v>
      </c>
    </row>
    <row r="65" spans="1:13" ht="12.75">
      <c r="A65" s="13">
        <v>62</v>
      </c>
      <c r="B65" s="18">
        <f>Fallas0!Y64*1000</f>
        <v>0</v>
      </c>
      <c r="C65" s="18">
        <f>Fallas0!AA64</f>
        <v>0</v>
      </c>
      <c r="D65" s="19">
        <f>Fallas0!AB64*1000</f>
        <v>0</v>
      </c>
      <c r="E65" s="19">
        <f>Fallas0!AG64*1000</f>
        <v>0</v>
      </c>
      <c r="F65" s="19">
        <f>Fallas0!AN64</f>
        <v>0</v>
      </c>
      <c r="G65" s="19">
        <f>Fallas0!AO64*1000</f>
        <v>0</v>
      </c>
      <c r="H65" s="17">
        <f>Fallas0!AT64*1000</f>
        <v>745.9595189058082</v>
      </c>
      <c r="I65" s="17">
        <f>Fallas0!BA64</f>
        <v>5.001264724566541</v>
      </c>
      <c r="J65" s="17">
        <f>Fallas0!BB64*1000</f>
        <v>1193.535230249293</v>
      </c>
      <c r="K65" s="19">
        <f>Fallas0!CK64*1000</f>
        <v>0</v>
      </c>
      <c r="L65" s="19">
        <f>Fallas0!CQ64</f>
        <v>0</v>
      </c>
      <c r="M65" s="19">
        <f>Fallas0!CR64*1000</f>
        <v>0</v>
      </c>
    </row>
    <row r="66" spans="1:13" ht="12.75">
      <c r="A66" s="13">
        <v>63</v>
      </c>
      <c r="B66" s="18">
        <f>Fallas0!Y65*1000</f>
        <v>0</v>
      </c>
      <c r="C66" s="18">
        <f>Fallas0!AA65</f>
        <v>0</v>
      </c>
      <c r="D66" s="19">
        <f>Fallas0!AB65*1000</f>
        <v>0</v>
      </c>
      <c r="E66" s="19">
        <f>Fallas0!AG65*1000</f>
        <v>0</v>
      </c>
      <c r="F66" s="19">
        <f>Fallas0!AN65</f>
        <v>0</v>
      </c>
      <c r="G66" s="19">
        <f>Fallas0!AO65*1000</f>
        <v>0</v>
      </c>
      <c r="H66" s="17">
        <f>Fallas0!AT65*1000</f>
        <v>738.0895773089488</v>
      </c>
      <c r="I66" s="17">
        <f>Fallas0!BA65</f>
        <v>5.0025668697293675</v>
      </c>
      <c r="J66" s="17">
        <f>Fallas0!BB65*1000</f>
        <v>1180.9433236943182</v>
      </c>
      <c r="K66" s="19">
        <f>Fallas0!CK65*1000</f>
        <v>0</v>
      </c>
      <c r="L66" s="19">
        <f>Fallas0!CQ65</f>
        <v>0</v>
      </c>
      <c r="M66" s="19">
        <f>Fallas0!CR65*1000</f>
        <v>0</v>
      </c>
    </row>
    <row r="67" spans="1:13" ht="12.75">
      <c r="A67" s="13">
        <v>64</v>
      </c>
      <c r="B67" s="18">
        <f>Fallas0!Y66*1000</f>
        <v>0</v>
      </c>
      <c r="C67" s="18">
        <f>Fallas0!AA66</f>
        <v>0</v>
      </c>
      <c r="D67" s="19">
        <f>Fallas0!AB66*1000</f>
        <v>0</v>
      </c>
      <c r="E67" s="19">
        <f>Fallas0!AG66*1000</f>
        <v>0</v>
      </c>
      <c r="F67" s="19">
        <f>Fallas0!AN66</f>
        <v>0</v>
      </c>
      <c r="G67" s="19">
        <f>Fallas0!AO66*1000</f>
        <v>0</v>
      </c>
      <c r="H67" s="17">
        <f>Fallas0!AT66*1000</f>
        <v>743.9021591509332</v>
      </c>
      <c r="I67" s="17">
        <f>Fallas0!BA66</f>
        <v>4.999797996199266</v>
      </c>
      <c r="J67" s="17">
        <f>Fallas0!BB66*1000</f>
        <v>1190.2434546414934</v>
      </c>
      <c r="K67" s="19">
        <f>Fallas0!CK66*1000</f>
        <v>0</v>
      </c>
      <c r="L67" s="19">
        <f>Fallas0!CQ66</f>
        <v>0</v>
      </c>
      <c r="M67" s="19">
        <f>Fallas0!CR66*1000</f>
        <v>0</v>
      </c>
    </row>
    <row r="68" spans="1:13" ht="12.75">
      <c r="A68" s="13">
        <v>65</v>
      </c>
      <c r="B68" s="18">
        <f>Fallas0!Y67*1000</f>
        <v>0</v>
      </c>
      <c r="C68" s="18">
        <f>Fallas0!AA67</f>
        <v>0</v>
      </c>
      <c r="D68" s="19">
        <f>Fallas0!AB67*1000</f>
        <v>0</v>
      </c>
      <c r="E68" s="19">
        <f>Fallas0!AG67*1000</f>
        <v>0</v>
      </c>
      <c r="F68" s="19">
        <f>Fallas0!AN67</f>
        <v>0</v>
      </c>
      <c r="G68" s="19">
        <f>Fallas0!AO67*1000</f>
        <v>0</v>
      </c>
      <c r="H68" s="17">
        <f>Fallas0!AT67*1000</f>
        <v>741.3847258242263</v>
      </c>
      <c r="I68" s="17">
        <f>Fallas0!BA67</f>
        <v>5.000996835885138</v>
      </c>
      <c r="J68" s="17">
        <f>Fallas0!BB67*1000</f>
        <v>1186.2155613187622</v>
      </c>
      <c r="K68" s="19">
        <f>Fallas0!CK67*1000</f>
        <v>0</v>
      </c>
      <c r="L68" s="19">
        <f>Fallas0!CQ67</f>
        <v>0</v>
      </c>
      <c r="M68" s="19">
        <f>Fallas0!CR67*1000</f>
        <v>0</v>
      </c>
    </row>
    <row r="69" spans="1:13" ht="12.75">
      <c r="A69" s="13">
        <v>66</v>
      </c>
      <c r="B69" s="18">
        <f>Fallas0!Y68*1000</f>
        <v>0</v>
      </c>
      <c r="C69" s="18">
        <f>Fallas0!AA68</f>
        <v>0</v>
      </c>
      <c r="D69" s="19">
        <f>Fallas0!AB68*1000</f>
        <v>0</v>
      </c>
      <c r="E69" s="19">
        <f>Fallas0!AG68*1000</f>
        <v>0</v>
      </c>
      <c r="F69" s="19">
        <f>Fallas0!AN68</f>
        <v>0</v>
      </c>
      <c r="G69" s="19">
        <f>Fallas0!AO68*1000</f>
        <v>0</v>
      </c>
      <c r="H69" s="17">
        <f>Fallas0!AT68*1000</f>
        <v>738.5149059026763</v>
      </c>
      <c r="I69" s="17">
        <f>Fallas0!BA68</f>
        <v>5.002364160926944</v>
      </c>
      <c r="J69" s="17">
        <f>Fallas0!BB68*1000</f>
        <v>1181.623849444282</v>
      </c>
      <c r="K69" s="19">
        <f>Fallas0!CK68*1000</f>
        <v>0</v>
      </c>
      <c r="L69" s="19">
        <f>Fallas0!CQ68</f>
        <v>0</v>
      </c>
      <c r="M69" s="19">
        <f>Fallas0!CR68*1000</f>
        <v>0</v>
      </c>
    </row>
    <row r="70" spans="1:13" ht="12.75">
      <c r="A70" s="13">
        <v>67</v>
      </c>
      <c r="B70" s="18">
        <f>Fallas0!Y69*1000</f>
        <v>0</v>
      </c>
      <c r="C70" s="18">
        <f>Fallas0!AA69</f>
        <v>0</v>
      </c>
      <c r="D70" s="19">
        <f>Fallas0!AB69*1000</f>
        <v>0</v>
      </c>
      <c r="E70" s="19">
        <f>Fallas0!AG69*1000</f>
        <v>0</v>
      </c>
      <c r="F70" s="19">
        <f>Fallas0!AN69</f>
        <v>0</v>
      </c>
      <c r="G70" s="19">
        <f>Fallas0!AO69*1000</f>
        <v>0</v>
      </c>
      <c r="H70" s="17">
        <f>Fallas0!AT69*1000</f>
        <v>740.6103557359293</v>
      </c>
      <c r="I70" s="17">
        <f>Fallas0!BA69</f>
        <v>5.001365713621475</v>
      </c>
      <c r="J70" s="17">
        <f>Fallas0!BB69*1000</f>
        <v>1184.976569177487</v>
      </c>
      <c r="K70" s="19">
        <f>Fallas0!CK69*1000</f>
        <v>0</v>
      </c>
      <c r="L70" s="19">
        <f>Fallas0!CQ69</f>
        <v>0</v>
      </c>
      <c r="M70" s="19">
        <f>Fallas0!CR69*1000</f>
        <v>0</v>
      </c>
    </row>
    <row r="71" spans="1:13" ht="12.75">
      <c r="A71" s="13">
        <v>68</v>
      </c>
      <c r="B71" s="18">
        <f>Fallas0!Y70*1000</f>
        <v>0</v>
      </c>
      <c r="C71" s="18">
        <f>Fallas0!AA70</f>
        <v>0</v>
      </c>
      <c r="D71" s="19">
        <f>Fallas0!AB70*1000</f>
        <v>0</v>
      </c>
      <c r="E71" s="19">
        <f>Fallas0!AG70*1000</f>
        <v>0</v>
      </c>
      <c r="F71" s="19">
        <f>Fallas0!AN70</f>
        <v>0</v>
      </c>
      <c r="G71" s="19">
        <f>Fallas0!AO70*1000</f>
        <v>0</v>
      </c>
      <c r="H71" s="17">
        <f>Fallas0!AT70*1000</f>
        <v>740.1682606467534</v>
      </c>
      <c r="I71" s="17">
        <f>Fallas0!BA70</f>
        <v>5.00157633278675</v>
      </c>
      <c r="J71" s="17">
        <f>Fallas0!BB70*1000</f>
        <v>1184.2692170348055</v>
      </c>
      <c r="K71" s="19">
        <f>Fallas0!CK70*1000</f>
        <v>0</v>
      </c>
      <c r="L71" s="19">
        <f>Fallas0!CQ70</f>
        <v>0</v>
      </c>
      <c r="M71" s="19">
        <f>Fallas0!CR70*1000</f>
        <v>0</v>
      </c>
    </row>
    <row r="72" spans="1:13" ht="12.75">
      <c r="A72" s="13">
        <v>69</v>
      </c>
      <c r="B72" s="18">
        <f>Fallas0!Y71*1000</f>
        <v>0</v>
      </c>
      <c r="C72" s="18">
        <f>Fallas0!AA71</f>
        <v>0</v>
      </c>
      <c r="D72" s="19">
        <f>Fallas0!AB71*1000</f>
        <v>0</v>
      </c>
      <c r="E72" s="19">
        <f>Fallas0!AG71*1000</f>
        <v>0</v>
      </c>
      <c r="F72" s="19">
        <f>Fallas0!AN71</f>
        <v>0</v>
      </c>
      <c r="G72" s="19">
        <f>Fallas0!AO71*1000</f>
        <v>0</v>
      </c>
      <c r="H72" s="17">
        <f>Fallas0!AT71*1000</f>
        <v>738.5935550211507</v>
      </c>
      <c r="I72" s="17">
        <f>Fallas0!BA71</f>
        <v>4.999907785779311</v>
      </c>
      <c r="J72" s="17">
        <f>Fallas0!BB71*1000</f>
        <v>1181.7496880338413</v>
      </c>
      <c r="K72" s="19">
        <f>Fallas0!CK71*1000</f>
        <v>0</v>
      </c>
      <c r="L72" s="19">
        <f>Fallas0!CQ71</f>
        <v>0</v>
      </c>
      <c r="M72" s="19">
        <f>Fallas0!CR71*1000</f>
        <v>0</v>
      </c>
    </row>
    <row r="73" spans="1:13" ht="12.75">
      <c r="A73" s="13">
        <v>70</v>
      </c>
      <c r="B73" s="18">
        <f>Fallas0!Y72*1000</f>
        <v>0</v>
      </c>
      <c r="C73" s="18">
        <f>Fallas0!AA72</f>
        <v>0</v>
      </c>
      <c r="D73" s="19">
        <f>Fallas0!AB72*1000</f>
        <v>0</v>
      </c>
      <c r="E73" s="19">
        <f>Fallas0!AG72*1000</f>
        <v>0</v>
      </c>
      <c r="F73" s="19">
        <f>Fallas0!AN72</f>
        <v>0</v>
      </c>
      <c r="G73" s="19">
        <f>Fallas0!AO72*1000</f>
        <v>0</v>
      </c>
      <c r="H73" s="17">
        <f>Fallas0!AT72*1000</f>
        <v>718.5735176836896</v>
      </c>
      <c r="I73" s="17">
        <f>Fallas0!BA72</f>
        <v>5.009523095448508</v>
      </c>
      <c r="J73" s="17">
        <f>Fallas0!BB72*1000</f>
        <v>1149.7176282939035</v>
      </c>
      <c r="K73" s="19">
        <f>Fallas0!CK72*1000</f>
        <v>0</v>
      </c>
      <c r="L73" s="19">
        <f>Fallas0!CQ72</f>
        <v>0</v>
      </c>
      <c r="M73" s="19">
        <f>Fallas0!CR72*1000</f>
        <v>0</v>
      </c>
    </row>
    <row r="74" spans="1:13" ht="12.75">
      <c r="A74" s="13">
        <v>71</v>
      </c>
      <c r="B74" s="16">
        <f>Fallas0!Y73*1000</f>
        <v>904.5868082450896</v>
      </c>
      <c r="C74" s="16">
        <f>Fallas0!AA73</f>
        <v>3.982394148486787</v>
      </c>
      <c r="D74" s="17">
        <f>Fallas0!AB73*1000</f>
        <v>1248.3297953782235</v>
      </c>
      <c r="E74" s="17">
        <f>Fallas0!AG73*1000</f>
        <v>452.2934041225448</v>
      </c>
      <c r="F74" s="17">
        <f>Fallas0!AN73</f>
        <v>3.9823941484867817</v>
      </c>
      <c r="G74" s="17">
        <f>Fallas0!AO73*1000</f>
        <v>637.7336998127881</v>
      </c>
      <c r="H74" s="17">
        <f>Fallas0!AT73*1000</f>
        <v>734.1454333759942</v>
      </c>
      <c r="I74" s="17">
        <f>Fallas0!BA73</f>
        <v>4.999198678108962</v>
      </c>
      <c r="J74" s="17">
        <f>Fallas0!BB73*1000</f>
        <v>1174.632693401591</v>
      </c>
      <c r="K74" s="17">
        <f>Fallas0!CK73*1000</f>
        <v>818.1693758638821</v>
      </c>
      <c r="L74" s="17">
        <f>Fallas0!CQ73</f>
        <v>7.138104277289187</v>
      </c>
      <c r="M74" s="17">
        <f>Fallas0!CR73*1000</f>
        <v>1227.2540637958232</v>
      </c>
    </row>
    <row r="75" spans="1:13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3" ht="12.75">
      <c r="A127" s="20"/>
      <c r="C127" s="21"/>
    </row>
    <row r="128" spans="1:3" ht="12.75">
      <c r="A128" s="22"/>
      <c r="C128" s="21"/>
    </row>
    <row r="129" spans="1:3" ht="12.75">
      <c r="A129" s="13"/>
      <c r="C129" s="21"/>
    </row>
    <row r="130" spans="1:3" ht="12.75">
      <c r="A130" s="13"/>
      <c r="C130" s="21"/>
    </row>
    <row r="131" spans="1:3" ht="12.75">
      <c r="A131" s="13"/>
      <c r="C131" s="21"/>
    </row>
    <row r="132" spans="1:3" ht="12.75">
      <c r="A132" s="13"/>
      <c r="C132" s="21"/>
    </row>
    <row r="133" spans="1:3" ht="12.75">
      <c r="A133" s="13"/>
      <c r="C133" s="21"/>
    </row>
    <row r="134" spans="1:3" ht="12.75">
      <c r="A134" s="13"/>
      <c r="C134" s="21"/>
    </row>
    <row r="135" spans="1:3" ht="12.75">
      <c r="A135" s="13"/>
      <c r="C135" s="21"/>
    </row>
    <row r="136" spans="1:3" ht="12.75">
      <c r="A136" s="13"/>
      <c r="C136" s="21"/>
    </row>
    <row r="137" spans="1:3" ht="12.75">
      <c r="A137" s="13"/>
      <c r="C137" s="21"/>
    </row>
    <row r="138" spans="1:3" ht="12.75">
      <c r="A138" s="13"/>
      <c r="C138" s="21"/>
    </row>
    <row r="139" spans="1:3" ht="12.75">
      <c r="A139" s="13"/>
      <c r="C139" s="21"/>
    </row>
    <row r="140" spans="1:3" ht="12.75">
      <c r="A140" s="13"/>
      <c r="C140" s="21"/>
    </row>
    <row r="141" spans="1:3" ht="12.75">
      <c r="A141" s="13"/>
      <c r="C141" s="21"/>
    </row>
    <row r="142" spans="1:3" ht="12.75">
      <c r="A142" s="13"/>
      <c r="C142" s="21"/>
    </row>
    <row r="143" spans="1:3" ht="12.75">
      <c r="A143" s="13"/>
      <c r="C143" s="21"/>
    </row>
    <row r="144" spans="1:3" ht="12.75">
      <c r="A144" s="13"/>
      <c r="C144" s="21"/>
    </row>
    <row r="145" spans="1:3" ht="12.75">
      <c r="A145" s="13"/>
      <c r="C145" s="21"/>
    </row>
    <row r="146" spans="1:3" ht="12.75">
      <c r="A146" s="13"/>
      <c r="C146" s="21"/>
    </row>
    <row r="147" spans="1:3" ht="12.75">
      <c r="A147" s="13"/>
      <c r="C147" s="21"/>
    </row>
    <row r="148" spans="1:3" ht="12.75">
      <c r="A148" s="13"/>
      <c r="C148" s="21"/>
    </row>
    <row r="149" spans="1:3" ht="12.75">
      <c r="A149" s="13"/>
      <c r="C149" s="21"/>
    </row>
    <row r="150" spans="1:3" ht="12.75">
      <c r="A150" s="13"/>
      <c r="C150" s="21"/>
    </row>
    <row r="151" spans="1:3" ht="12.75">
      <c r="A151" s="13"/>
      <c r="C151" s="21"/>
    </row>
    <row r="152" spans="1:3" ht="12.75">
      <c r="A152" s="13"/>
      <c r="C152" s="21"/>
    </row>
    <row r="153" spans="1:3" ht="12.75">
      <c r="A153" s="13"/>
      <c r="C153" s="21"/>
    </row>
    <row r="154" spans="1:3" ht="12.75">
      <c r="A154" s="13"/>
      <c r="C154" s="21"/>
    </row>
    <row r="155" spans="1:3" ht="12.75">
      <c r="A155" s="13"/>
      <c r="C155" s="21"/>
    </row>
    <row r="156" spans="1:3" ht="12.75">
      <c r="A156" s="13"/>
      <c r="C156" s="21"/>
    </row>
    <row r="157" spans="1:3" ht="12.75">
      <c r="A157" s="13"/>
      <c r="C157" s="21"/>
    </row>
    <row r="158" spans="1:3" ht="12.75">
      <c r="A158" s="13"/>
      <c r="C158" s="21"/>
    </row>
    <row r="159" spans="1:3" ht="12.75">
      <c r="A159" s="13"/>
      <c r="C159" s="21"/>
    </row>
    <row r="160" spans="1:3" ht="12.75">
      <c r="A160" s="13"/>
      <c r="C160" s="21"/>
    </row>
    <row r="161" spans="1:3" ht="12.75">
      <c r="A161" s="13"/>
      <c r="C161" s="21"/>
    </row>
    <row r="162" spans="1:3" ht="12.75">
      <c r="A162" s="13"/>
      <c r="C162" s="21"/>
    </row>
    <row r="163" spans="1:3" ht="12.75">
      <c r="A163" s="13"/>
      <c r="C163" s="21"/>
    </row>
    <row r="164" spans="1:3" ht="12.75">
      <c r="A164" s="13"/>
      <c r="C164" s="21"/>
    </row>
    <row r="165" spans="1:3" ht="12.75">
      <c r="A165" s="13"/>
      <c r="C165" s="21"/>
    </row>
    <row r="166" spans="1:3" ht="12.75">
      <c r="A166" s="13"/>
      <c r="C166" s="21"/>
    </row>
    <row r="167" spans="1:3" ht="12.75">
      <c r="A167" s="13"/>
      <c r="C167" s="21"/>
    </row>
    <row r="168" spans="1:3" ht="12.75">
      <c r="A168" s="13"/>
      <c r="C168" s="21"/>
    </row>
    <row r="169" spans="1:3" ht="12.75">
      <c r="A169" s="13"/>
      <c r="C169" s="21"/>
    </row>
    <row r="170" spans="1:3" ht="12.75">
      <c r="A170" s="13"/>
      <c r="C170" s="21"/>
    </row>
    <row r="171" spans="1:3" ht="12.75">
      <c r="A171" s="13"/>
      <c r="C171" s="21"/>
    </row>
    <row r="172" spans="1:3" ht="12.75">
      <c r="A172" s="13"/>
      <c r="C172" s="21"/>
    </row>
    <row r="173" spans="1:3" ht="12.75">
      <c r="A173" s="13"/>
      <c r="C173" s="21"/>
    </row>
    <row r="174" spans="1:3" ht="12.75">
      <c r="A174" s="13"/>
      <c r="C174" s="21"/>
    </row>
    <row r="175" spans="1:3" ht="12.75">
      <c r="A175" s="13"/>
      <c r="C175" s="21"/>
    </row>
    <row r="176" spans="1:3" ht="12.75">
      <c r="A176" s="13"/>
      <c r="C176" s="21"/>
    </row>
    <row r="177" spans="1:3" ht="12.75">
      <c r="A177" s="13"/>
      <c r="C177" s="21"/>
    </row>
    <row r="178" spans="1:3" ht="12.75">
      <c r="A178" s="13"/>
      <c r="C178" s="21"/>
    </row>
    <row r="179" spans="1:3" ht="12.75">
      <c r="A179" s="13"/>
      <c r="C179" s="21"/>
    </row>
    <row r="180" spans="1:3" ht="12.75">
      <c r="A180" s="13"/>
      <c r="C180" s="21"/>
    </row>
    <row r="181" spans="1:3" ht="12.75">
      <c r="A181" s="13"/>
      <c r="C181" s="21"/>
    </row>
    <row r="182" spans="1:3" ht="12.75">
      <c r="A182" s="13"/>
      <c r="C182" s="21"/>
    </row>
    <row r="183" spans="1:3" ht="12.75">
      <c r="A183" s="13"/>
      <c r="C183" s="21"/>
    </row>
    <row r="184" spans="1:3" ht="12.75">
      <c r="A184" s="13"/>
      <c r="C184" s="21"/>
    </row>
    <row r="185" spans="1:3" ht="12.75">
      <c r="A185" s="13"/>
      <c r="C185" s="21"/>
    </row>
    <row r="186" spans="1:3" ht="12.75">
      <c r="A186" s="13"/>
      <c r="C186" s="21"/>
    </row>
    <row r="187" spans="1:3" ht="12.75">
      <c r="A187" s="13"/>
      <c r="C187" s="21"/>
    </row>
    <row r="188" spans="1:3" ht="12.75">
      <c r="A188" s="13"/>
      <c r="C188" s="21"/>
    </row>
    <row r="189" spans="1:3" ht="12.75">
      <c r="A189" s="13"/>
      <c r="C189" s="21"/>
    </row>
    <row r="190" spans="1:3" ht="12.75">
      <c r="A190" s="13"/>
      <c r="C190" s="21"/>
    </row>
    <row r="191" spans="1:3" ht="12.75">
      <c r="A191" s="13"/>
      <c r="C191" s="21"/>
    </row>
    <row r="192" spans="1:3" ht="12.75">
      <c r="A192" s="13"/>
      <c r="C192" s="21"/>
    </row>
    <row r="193" spans="1:3" ht="12.75">
      <c r="A193" s="13"/>
      <c r="C193" s="21"/>
    </row>
    <row r="194" spans="1:3" ht="12.75">
      <c r="A194" s="13"/>
      <c r="C194" s="21"/>
    </row>
    <row r="195" spans="1:3" ht="12.75">
      <c r="A195" s="13"/>
      <c r="C195" s="21"/>
    </row>
    <row r="196" spans="1:3" ht="12.75">
      <c r="A196" s="13"/>
      <c r="C196" s="21"/>
    </row>
    <row r="197" spans="1:3" ht="12.75">
      <c r="A197" s="13"/>
      <c r="C197" s="21"/>
    </row>
    <row r="198" spans="1:3" ht="12.75">
      <c r="A198" s="13"/>
      <c r="C198" s="21"/>
    </row>
    <row r="199" spans="1:3" ht="12.75">
      <c r="A199" s="13"/>
      <c r="C199" s="21"/>
    </row>
    <row r="200" spans="1:3" ht="12.75">
      <c r="A200" s="13"/>
      <c r="C200" s="21"/>
    </row>
    <row r="201" spans="1:3" ht="12.75">
      <c r="A201" s="13"/>
      <c r="C201" s="21"/>
    </row>
    <row r="202" spans="1:3" ht="12.75">
      <c r="A202" s="13"/>
      <c r="C202" s="21"/>
    </row>
    <row r="203" spans="1:3" ht="12.75">
      <c r="A203" s="13"/>
      <c r="C203" s="21"/>
    </row>
    <row r="204" spans="1:3" ht="12.75">
      <c r="A204" s="13"/>
      <c r="C204" s="21"/>
    </row>
    <row r="205" spans="1:3" ht="12.75">
      <c r="A205" s="13"/>
      <c r="C205" s="21"/>
    </row>
    <row r="206" spans="1:3" ht="12.75">
      <c r="A206" s="13"/>
      <c r="C206" s="21"/>
    </row>
    <row r="207" spans="1:3" ht="12.75">
      <c r="A207" s="13"/>
      <c r="C207" s="21"/>
    </row>
    <row r="208" spans="1:3" ht="12.75">
      <c r="A208" s="13"/>
      <c r="C208" s="21"/>
    </row>
    <row r="209" spans="1:3" ht="12.75">
      <c r="A209" s="13"/>
      <c r="C209" s="21"/>
    </row>
    <row r="210" spans="1:3" ht="12.75">
      <c r="A210" s="13"/>
      <c r="C210" s="21"/>
    </row>
    <row r="211" spans="1:3" ht="12.75">
      <c r="A211" s="13"/>
      <c r="C211" s="21"/>
    </row>
    <row r="212" spans="1:3" ht="12.75">
      <c r="A212" s="13"/>
      <c r="C212" s="21"/>
    </row>
    <row r="213" spans="1:3" ht="12.75">
      <c r="A213" s="13"/>
      <c r="C213" s="21"/>
    </row>
    <row r="214" spans="1:3" ht="12.75">
      <c r="A214" s="13"/>
      <c r="C214" s="21"/>
    </row>
    <row r="215" spans="1:3" ht="12.75">
      <c r="A215" s="13"/>
      <c r="C215" s="21"/>
    </row>
    <row r="216" spans="1:3" ht="12.75">
      <c r="A216" s="13"/>
      <c r="C216" s="21"/>
    </row>
    <row r="217" spans="1:3" ht="12.75">
      <c r="A217" s="13"/>
      <c r="C217" s="21"/>
    </row>
    <row r="218" spans="1:3" ht="12.75">
      <c r="A218" s="13"/>
      <c r="C218" s="21"/>
    </row>
    <row r="219" spans="1:3" ht="12.75">
      <c r="A219" s="13"/>
      <c r="C219" s="21"/>
    </row>
    <row r="220" spans="1:3" ht="12.75">
      <c r="A220" s="13"/>
      <c r="C220" s="21"/>
    </row>
    <row r="221" spans="1:3" ht="12.75">
      <c r="A221" s="13"/>
      <c r="C221" s="21"/>
    </row>
    <row r="222" spans="1:3" ht="12.75">
      <c r="A222" s="13"/>
      <c r="C222" s="21"/>
    </row>
    <row r="223" spans="1:3" ht="12.75">
      <c r="A223" s="13"/>
      <c r="C223" s="21"/>
    </row>
    <row r="224" spans="1:3" ht="12.75">
      <c r="A224" s="13"/>
      <c r="C224" s="21"/>
    </row>
    <row r="225" spans="1:3" ht="12.75">
      <c r="A225" s="13"/>
      <c r="C225" s="21"/>
    </row>
    <row r="226" spans="1:3" ht="12.75">
      <c r="A226" s="13"/>
      <c r="C226" s="21"/>
    </row>
    <row r="227" spans="1:3" ht="12.75">
      <c r="A227" s="13"/>
      <c r="C227" s="21"/>
    </row>
    <row r="228" spans="1:3" ht="12.75">
      <c r="A228" s="13"/>
      <c r="C228" s="21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2"/>
  <sheetViews>
    <sheetView tabSelected="1" workbookViewId="0" topLeftCell="A1">
      <selection activeCell="B39" sqref="B39:C73"/>
    </sheetView>
  </sheetViews>
  <sheetFormatPr defaultColWidth="11.421875" defaultRowHeight="12.75"/>
  <cols>
    <col min="1" max="1" width="5.28125" style="4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5" customFormat="1" ht="15.75">
      <c r="A2" s="24"/>
      <c r="B2" s="14" t="s">
        <v>114</v>
      </c>
      <c r="C2" s="26" t="str">
        <f>'[1]Fallas0'!AA1</f>
        <v>X/R</v>
      </c>
      <c r="D2" s="14" t="s">
        <v>115</v>
      </c>
      <c r="E2" s="14" t="s">
        <v>116</v>
      </c>
      <c r="F2" s="26" t="str">
        <f>'[1]Fallas0'!AM1</f>
        <v>X/R</v>
      </c>
      <c r="G2" s="14" t="s">
        <v>117</v>
      </c>
      <c r="H2" s="14" t="s">
        <v>118</v>
      </c>
      <c r="I2" s="26" t="str">
        <f>'[1]Fallas0'!AY1</f>
        <v>X/R</v>
      </c>
      <c r="J2" s="14" t="s">
        <v>119</v>
      </c>
      <c r="K2" s="14" t="s">
        <v>120</v>
      </c>
      <c r="L2" s="26" t="str">
        <f>'[1]Fallas0'!CO1</f>
        <v>X/R</v>
      </c>
      <c r="M2" s="14" t="s">
        <v>121</v>
      </c>
    </row>
    <row r="3" spans="1:13" ht="12.75">
      <c r="A3" s="13" t="s">
        <v>112</v>
      </c>
      <c r="B3" s="13" t="str">
        <f>'[1]Fallas0'!Y2</f>
        <v>Magnitud</v>
      </c>
      <c r="C3" s="26"/>
      <c r="D3" s="13" t="str">
        <f>'[1]Fallas0'!AB2</f>
        <v>Magnitud</v>
      </c>
      <c r="E3" s="13" t="str">
        <f>'[1]Fallas0'!AG2</f>
        <v>Magnitud</v>
      </c>
      <c r="F3" s="26"/>
      <c r="G3" s="13" t="str">
        <f>'[1]Fallas0'!AN2</f>
        <v>Magnitud</v>
      </c>
      <c r="H3" s="13" t="str">
        <f>'[1]Fallas0'!AS2</f>
        <v>Magnitud</v>
      </c>
      <c r="I3" s="26"/>
      <c r="J3" s="13" t="str">
        <f>'[1]Fallas0'!BA2</f>
        <v>Magnitud</v>
      </c>
      <c r="K3" s="13" t="str">
        <f>'[1]Fallas0'!CI2</f>
        <v>Magnitud</v>
      </c>
      <c r="L3" s="26"/>
      <c r="M3" s="13" t="str">
        <f>'[1]Fallas0'!CP2</f>
        <v>Magnitud</v>
      </c>
    </row>
    <row r="4" spans="1:13" ht="12.75">
      <c r="A4" s="13">
        <v>1</v>
      </c>
      <c r="B4" s="16">
        <f>Fallas20!Y3*1000</f>
        <v>368.65757891541546</v>
      </c>
      <c r="C4" s="16">
        <f>Fallas20!AA3</f>
        <v>0.32965824824110956</v>
      </c>
      <c r="D4" s="17">
        <f>Fallas20!AB3*1000</f>
        <v>516.1206104815816</v>
      </c>
      <c r="E4" s="17">
        <f>Fallas20!AG3*1000</f>
        <v>312.4325986885241</v>
      </c>
      <c r="F4" s="17">
        <f>Fallas20!AN3</f>
        <v>0.6261023641377508</v>
      </c>
      <c r="G4" s="17">
        <f>Fallas20!AO3*1000</f>
        <v>468.64889803278606</v>
      </c>
      <c r="H4" s="17">
        <f>Fallas20!AT3*1000</f>
        <v>372.33353355974083</v>
      </c>
      <c r="I4" s="17">
        <f>Fallas20!AZ3</f>
        <v>0.2790925436351573</v>
      </c>
      <c r="J4" s="17">
        <f>Fallas20!BA3*1000</f>
        <v>565.946971010806</v>
      </c>
      <c r="K4" s="17">
        <f>Fallas20!CJ3*1000</f>
        <v>1101.9413757887637</v>
      </c>
      <c r="L4" s="17">
        <f>Fallas20!CQ3</f>
        <v>7.357925528505204</v>
      </c>
      <c r="M4" s="17">
        <f>Fallas20!CR3*1000</f>
        <v>1355.3878922201793</v>
      </c>
    </row>
    <row r="5" spans="1:13" ht="12.75">
      <c r="A5" s="13">
        <v>2</v>
      </c>
      <c r="B5" s="16">
        <f>Fallas20!Y4*1000</f>
        <v>359.3410207720666</v>
      </c>
      <c r="C5" s="16">
        <f>Fallas20!AA4</f>
        <v>0.35397994547266104</v>
      </c>
      <c r="D5" s="17">
        <f>Fallas20!AB4*1000</f>
        <v>503.0774290808931</v>
      </c>
      <c r="E5" s="17">
        <f>Fallas20!AG4*1000</f>
        <v>297.0902849606822</v>
      </c>
      <c r="F5" s="17">
        <f>Fallas20!AN4</f>
        <v>0.6615926380583351</v>
      </c>
      <c r="G5" s="17">
        <f>Fallas20!AO4*1000</f>
        <v>418.8973017945619</v>
      </c>
      <c r="H5" s="17">
        <f>Fallas20!AT4*1000</f>
        <v>358.08163248349194</v>
      </c>
      <c r="I5" s="17">
        <f>Fallas20!AZ4</f>
        <v>0.3576474693503547</v>
      </c>
      <c r="J5" s="17">
        <f>Fallas20!BA4*1000</f>
        <v>544.2840813749078</v>
      </c>
      <c r="K5" s="17">
        <f>Fallas20!CJ4*1000</f>
        <v>1005.3687659001887</v>
      </c>
      <c r="L5" s="17">
        <f>Fallas20!CQ4</f>
        <v>6.210538059859585</v>
      </c>
      <c r="M5" s="17">
        <f>Fallas20!CR4*1000</f>
        <v>1236.6035820572322</v>
      </c>
    </row>
    <row r="6" spans="1:13" ht="12.75">
      <c r="A6" s="13">
        <v>3</v>
      </c>
      <c r="B6" s="16">
        <f>Fallas20!Y5*1000</f>
        <v>358.17027256084697</v>
      </c>
      <c r="C6" s="16">
        <f>Fallas20!AA5</f>
        <v>0.3570307171760681</v>
      </c>
      <c r="D6" s="17">
        <f>Fallas20!AB5*1000</f>
        <v>501.4383815851857</v>
      </c>
      <c r="E6" s="17">
        <f>Fallas20!AG5*1000</f>
        <v>295.2215902157478</v>
      </c>
      <c r="F6" s="17">
        <f>Fallas20!AN5</f>
        <v>0.665964731485039</v>
      </c>
      <c r="G6" s="17">
        <f>Fallas20!AO5*1000</f>
        <v>416.26244220420443</v>
      </c>
      <c r="H6" s="17">
        <f>Fallas20!AT5*1000</f>
        <v>356.2109425250122</v>
      </c>
      <c r="I6" s="17">
        <f>Fallas20!AZ5</f>
        <v>0.36752097179756904</v>
      </c>
      <c r="J6" s="17">
        <f>Fallas20!BA5*1000</f>
        <v>541.4406326380185</v>
      </c>
      <c r="K6" s="17">
        <f>Fallas20!CJ5*1000</f>
        <v>994.0714025136034</v>
      </c>
      <c r="L6" s="17">
        <f>Fallas20!CQ5</f>
        <v>6.106366709820488</v>
      </c>
      <c r="M6" s="17">
        <f>Fallas20!CR5*1000</f>
        <v>1222.707825091732</v>
      </c>
    </row>
    <row r="7" spans="1:13" ht="12.75">
      <c r="A7" s="13">
        <v>4</v>
      </c>
      <c r="B7" s="16">
        <f>Fallas20!Y6*1000</f>
        <v>354.9838243158302</v>
      </c>
      <c r="C7" s="16">
        <f>Fallas20!AA6</f>
        <v>0.36532957413830014</v>
      </c>
      <c r="D7" s="17">
        <f>Fallas20!AB6*1000</f>
        <v>496.97735404216223</v>
      </c>
      <c r="E7" s="17">
        <f>Fallas20!AG6*1000</f>
        <v>290.199949475811</v>
      </c>
      <c r="F7" s="17">
        <f>Fallas20!AN6</f>
        <v>0.6777702113322317</v>
      </c>
      <c r="G7" s="17">
        <f>Fallas20!AO6*1000</f>
        <v>409.18192876089347</v>
      </c>
      <c r="H7" s="17">
        <f>Fallas20!AT6*1000</f>
        <v>351.0445787922138</v>
      </c>
      <c r="I7" s="17">
        <f>Fallas20!AZ6</f>
        <v>0.3944020047804563</v>
      </c>
      <c r="J7" s="17">
        <f>Fallas20!BA6*1000</f>
        <v>533.5877597641651</v>
      </c>
      <c r="K7" s="17">
        <f>Fallas20!CJ6*1000</f>
        <v>964.1843023122065</v>
      </c>
      <c r="L7" s="17">
        <f>Fallas20!CQ6</f>
        <v>5.853698087705342</v>
      </c>
      <c r="M7" s="17">
        <f>Fallas20!CR6*1000</f>
        <v>1253.4395930058683</v>
      </c>
    </row>
    <row r="8" spans="1:13" ht="12.75">
      <c r="A8" s="13">
        <v>5</v>
      </c>
      <c r="B8" s="16">
        <f>Fallas20!Y7*1000</f>
        <v>354.9186272114363</v>
      </c>
      <c r="C8" s="16">
        <f>Fallas20!AA7</f>
        <v>0.3654993151220836</v>
      </c>
      <c r="D8" s="17">
        <f>Fallas20!AB7*1000</f>
        <v>496.88607809601075</v>
      </c>
      <c r="E8" s="17">
        <f>Fallas20!AG7*1000</f>
        <v>290.09817412384876</v>
      </c>
      <c r="F8" s="17">
        <f>Fallas20!AN7</f>
        <v>0.6780103467315819</v>
      </c>
      <c r="G8" s="17">
        <f>Fallas20!AO7*1000</f>
        <v>409.03842551462674</v>
      </c>
      <c r="H8" s="17">
        <f>Fallas20!AT7*1000</f>
        <v>350.93780171420934</v>
      </c>
      <c r="I8" s="17">
        <f>Fallas20!AZ7</f>
        <v>0.3949521630233243</v>
      </c>
      <c r="J8" s="17">
        <f>Fallas20!BA7*1000</f>
        <v>533.4254586055982</v>
      </c>
      <c r="K8" s="17">
        <f>Fallas20!CJ7*1000</f>
        <v>963.5855492716781</v>
      </c>
      <c r="L8" s="17">
        <f>Fallas20!CQ7</f>
        <v>5.848950822794149</v>
      </c>
      <c r="M8" s="17">
        <f>Fallas20!CR7*1000</f>
        <v>1252.6612140531815</v>
      </c>
    </row>
    <row r="9" spans="1:13" ht="12.75">
      <c r="A9" s="13">
        <v>6</v>
      </c>
      <c r="B9" s="16">
        <f>Fallas20!Y8*1000</f>
        <v>350.32673420260113</v>
      </c>
      <c r="C9" s="16">
        <f>Fallas20!AA8</f>
        <v>0.3774498332684667</v>
      </c>
      <c r="D9" s="17">
        <f>Fallas20!AB8*1000</f>
        <v>490.45742788364157</v>
      </c>
      <c r="E9" s="17">
        <f>Fallas20!AG8*1000</f>
        <v>283.02580280675966</v>
      </c>
      <c r="F9" s="17">
        <f>Fallas20!AN8</f>
        <v>0.6947848497446126</v>
      </c>
      <c r="G9" s="17">
        <f>Fallas20!AO8*1000</f>
        <v>399.06638195753106</v>
      </c>
      <c r="H9" s="17">
        <f>Fallas20!AT8*1000</f>
        <v>343.3224287334148</v>
      </c>
      <c r="I9" s="17">
        <f>Fallas20!AZ8</f>
        <v>0.43372066258941233</v>
      </c>
      <c r="J9" s="17">
        <f>Fallas20!BA8*1000</f>
        <v>549.3158859734638</v>
      </c>
      <c r="K9" s="17">
        <f>Fallas20!CJ8*1000</f>
        <v>922.6362733431022</v>
      </c>
      <c r="L9" s="17">
        <f>Fallas20!CQ8</f>
        <v>5.550142347732554</v>
      </c>
      <c r="M9" s="17">
        <f>Fallas20!CR8*1000</f>
        <v>1356.2753218143603</v>
      </c>
    </row>
    <row r="10" spans="1:13" ht="12.75">
      <c r="A10" s="13">
        <v>7</v>
      </c>
      <c r="B10" s="16">
        <f>Fallas20!Y9*1000</f>
        <v>349.14342085735535</v>
      </c>
      <c r="C10" s="16">
        <f>Fallas20!AA9</f>
        <v>0.38052835874765506</v>
      </c>
      <c r="D10" s="17">
        <f>Fallas20!AB9*1000</f>
        <v>488.80078920029746</v>
      </c>
      <c r="E10" s="17">
        <f>Fallas20!AG9*1000</f>
        <v>281.23336721331674</v>
      </c>
      <c r="F10" s="17">
        <f>Fallas20!AN9</f>
        <v>0.6990642805506979</v>
      </c>
      <c r="G10" s="17">
        <f>Fallas20!AO9*1000</f>
        <v>396.5390477707766</v>
      </c>
      <c r="H10" s="17">
        <f>Fallas20!AT9*1000</f>
        <v>341.3326247865376</v>
      </c>
      <c r="I10" s="17">
        <f>Fallas20!AZ9</f>
        <v>0.44371882846078914</v>
      </c>
      <c r="J10" s="17">
        <f>Fallas20!BA9*1000</f>
        <v>546.1321996584603</v>
      </c>
      <c r="K10" s="17">
        <f>Fallas20!CJ9*1000</f>
        <v>912.4594647054862</v>
      </c>
      <c r="L10" s="17">
        <f>Fallas20!CQ9</f>
        <v>5.483123078103888</v>
      </c>
      <c r="M10" s="17">
        <f>Fallas20!CR9*1000</f>
        <v>1341.3154131170647</v>
      </c>
    </row>
    <row r="11" spans="1:13" ht="12.75">
      <c r="A11" s="13">
        <v>8</v>
      </c>
      <c r="B11" s="16">
        <f>Fallas20!Y10*1000</f>
        <v>347.6878467421303</v>
      </c>
      <c r="C11" s="16">
        <f>Fallas20!AA10</f>
        <v>0.38431484372644087</v>
      </c>
      <c r="D11" s="17">
        <f>Fallas20!AB10*1000</f>
        <v>486.76298543898247</v>
      </c>
      <c r="E11" s="17">
        <f>Fallas20!AG10*1000</f>
        <v>279.0450802189075</v>
      </c>
      <c r="F11" s="17">
        <f>Fallas20!AN10</f>
        <v>0.7043046485826218</v>
      </c>
      <c r="G11" s="17">
        <f>Fallas20!AO10*1000</f>
        <v>393.4535631086595</v>
      </c>
      <c r="H11" s="17">
        <f>Fallas20!AT10*1000</f>
        <v>338.87166395797544</v>
      </c>
      <c r="I11" s="17">
        <f>Fallas20!AZ10</f>
        <v>0.4560225258941879</v>
      </c>
      <c r="J11" s="17">
        <f>Fallas20!BA10*1000</f>
        <v>542.1946623327608</v>
      </c>
      <c r="K11" s="17">
        <f>Fallas20!CJ10*1000</f>
        <v>900.142577427179</v>
      </c>
      <c r="L11" s="17">
        <f>Fallas20!CQ10</f>
        <v>5.40547345973727</v>
      </c>
      <c r="M11" s="17">
        <f>Fallas20!CR10*1000</f>
        <v>1323.209588817953</v>
      </c>
    </row>
    <row r="12" spans="1:13" ht="12.75">
      <c r="A12" s="13">
        <v>9</v>
      </c>
      <c r="B12" s="16">
        <f>Fallas20!Y11*1000</f>
        <v>347.01699513128614</v>
      </c>
      <c r="C12" s="16">
        <f>Fallas20!AA11</f>
        <v>0.38605988467868596</v>
      </c>
      <c r="D12" s="17">
        <f>Fallas20!AB11*1000</f>
        <v>485.8237931838006</v>
      </c>
      <c r="E12" s="17">
        <f>Fallas20!AG11*1000</f>
        <v>278.04262299998135</v>
      </c>
      <c r="F12" s="17">
        <f>Fallas20!AN11</f>
        <v>0.7067111624249247</v>
      </c>
      <c r="G12" s="17">
        <f>Fallas20!AO11*1000</f>
        <v>392.0400984299737</v>
      </c>
      <c r="H12" s="17">
        <f>Fallas20!AT11*1000</f>
        <v>337.7328294533319</v>
      </c>
      <c r="I12" s="17">
        <f>Fallas20!AZ11</f>
        <v>0.46169514720233235</v>
      </c>
      <c r="J12" s="17">
        <f>Fallas20!BA11*1000</f>
        <v>540.372527125331</v>
      </c>
      <c r="K12" s="17">
        <f>Fallas20!CJ11*1000</f>
        <v>894.5391613452407</v>
      </c>
      <c r="L12" s="17">
        <f>Fallas20!CQ11</f>
        <v>5.371346435592672</v>
      </c>
      <c r="M12" s="17">
        <f>Fallas20!CR11*1000</f>
        <v>1314.9725671775038</v>
      </c>
    </row>
    <row r="13" spans="1:13" ht="12.75">
      <c r="A13" s="13">
        <v>10</v>
      </c>
      <c r="B13" s="16">
        <f>Fallas20!Y12*1000</f>
        <v>346.8391168346274</v>
      </c>
      <c r="C13" s="16">
        <f>Fallas20!AA12</f>
        <v>0.3865225808372405</v>
      </c>
      <c r="D13" s="17">
        <f>Fallas20!AB12*1000</f>
        <v>485.5747635684783</v>
      </c>
      <c r="E13" s="17">
        <f>Fallas20!AG12*1000</f>
        <v>277.77745873465386</v>
      </c>
      <c r="F13" s="17">
        <f>Fallas20!AN12</f>
        <v>0.7073483447342291</v>
      </c>
      <c r="G13" s="17">
        <f>Fallas20!AO12*1000</f>
        <v>391.66621681586196</v>
      </c>
      <c r="H13" s="17">
        <f>Fallas20!AT12*1000</f>
        <v>337.4304001341086</v>
      </c>
      <c r="I13" s="17">
        <f>Fallas20!AZ12</f>
        <v>0.46319948518836185</v>
      </c>
      <c r="J13" s="17">
        <f>Fallas20!BA12*1000</f>
        <v>539.8886402145737</v>
      </c>
      <c r="K13" s="17">
        <f>Fallas20!CJ12*1000</f>
        <v>893.0610383427024</v>
      </c>
      <c r="L13" s="17">
        <f>Fallas20!CQ12</f>
        <v>5.3624651513205155</v>
      </c>
      <c r="M13" s="17">
        <f>Fallas20!CR12*1000</f>
        <v>1312.7997263637726</v>
      </c>
    </row>
    <row r="14" spans="1:13" ht="12.75">
      <c r="A14" s="13">
        <v>11</v>
      </c>
      <c r="B14" s="16">
        <f>Fallas20!Y13*1000</f>
        <v>346.24819091936564</v>
      </c>
      <c r="C14" s="16">
        <f>Fallas20!AA13</f>
        <v>0.38805968019505177</v>
      </c>
      <c r="D14" s="17">
        <f>Fallas20!AB13*1000</f>
        <v>484.7474672871119</v>
      </c>
      <c r="E14" s="17">
        <f>Fallas20!AG13*1000</f>
        <v>276.8984804306654</v>
      </c>
      <c r="F14" s="17">
        <f>Fallas20!AN13</f>
        <v>0.709462385393239</v>
      </c>
      <c r="G14" s="17">
        <f>Fallas20!AO13*1000</f>
        <v>390.42685740723823</v>
      </c>
      <c r="H14" s="17">
        <f>Fallas20!AT13*1000</f>
        <v>336.4243551691818</v>
      </c>
      <c r="I14" s="17">
        <f>Fallas20!AZ13</f>
        <v>0.46819771379131575</v>
      </c>
      <c r="J14" s="17">
        <f>Fallas20!BA13*1000</f>
        <v>538.2789682706909</v>
      </c>
      <c r="K14" s="17">
        <f>Fallas20!CJ13*1000</f>
        <v>888.1733771973238</v>
      </c>
      <c r="L14" s="17">
        <f>Fallas20!CQ13</f>
        <v>5.333450701795625</v>
      </c>
      <c r="M14" s="17">
        <f>Fallas20!CR13*1000</f>
        <v>1305.614864480066</v>
      </c>
    </row>
    <row r="15" spans="1:13" ht="12.75">
      <c r="A15" s="13">
        <v>12</v>
      </c>
      <c r="B15" s="16">
        <f>Fallas20!Y14*1000</f>
        <v>345.6187413120774</v>
      </c>
      <c r="C15" s="16">
        <f>Fallas20!AA14</f>
        <v>0.3896969714996381</v>
      </c>
      <c r="D15" s="17">
        <f>Fallas20!AB14*1000</f>
        <v>483.86623783690834</v>
      </c>
      <c r="E15" s="17">
        <f>Fallas20!AG14*1000</f>
        <v>275.965430531536</v>
      </c>
      <c r="F15" s="17">
        <f>Fallas20!AN14</f>
        <v>0.7117096525481619</v>
      </c>
      <c r="G15" s="17">
        <f>Fallas20!AO14*1000</f>
        <v>389.11125704946573</v>
      </c>
      <c r="H15" s="17">
        <f>Fallas20!AT14*1000</f>
        <v>335.35051463805524</v>
      </c>
      <c r="I15" s="17">
        <f>Fallas20!AZ14</f>
        <v>0.4735229975527247</v>
      </c>
      <c r="J15" s="17">
        <f>Fallas20!BA14*1000</f>
        <v>536.5608234208884</v>
      </c>
      <c r="K15" s="17">
        <f>Fallas20!CJ14*1000</f>
        <v>883.005264031138</v>
      </c>
      <c r="L15" s="17">
        <f>Fallas20!CQ14</f>
        <v>5.3033502478501084</v>
      </c>
      <c r="M15" s="17">
        <f>Fallas20!CR14*1000</f>
        <v>1298.017738125773</v>
      </c>
    </row>
    <row r="16" spans="1:13" ht="12.75">
      <c r="A16" s="13">
        <v>13</v>
      </c>
      <c r="B16" s="16">
        <f>Fallas20!Y15*1000</f>
        <v>344.9954721174564</v>
      </c>
      <c r="C16" s="16">
        <f>Fallas20!AA15</f>
        <v>0.39131818410920777</v>
      </c>
      <c r="D16" s="17">
        <f>Fallas20!AB15*1000</f>
        <v>482.9936609644389</v>
      </c>
      <c r="E16" s="17">
        <f>Fallas20!AG15*1000</f>
        <v>275.0448083123744</v>
      </c>
      <c r="F16" s="17">
        <f>Fallas20!AN15</f>
        <v>0.713930218127507</v>
      </c>
      <c r="G16" s="17">
        <f>Fallas20!AO15*1000</f>
        <v>387.8131797204479</v>
      </c>
      <c r="H16" s="17">
        <f>Fallas20!AT15*1000</f>
        <v>334.2850709330089</v>
      </c>
      <c r="I16" s="17">
        <f>Fallas20!AZ15</f>
        <v>0.47879726475939777</v>
      </c>
      <c r="J16" s="17">
        <f>Fallas20!BA15*1000</f>
        <v>534.8561134928143</v>
      </c>
      <c r="K16" s="17">
        <f>Fallas20!CJ15*1000</f>
        <v>877.9262638022501</v>
      </c>
      <c r="L16" s="17">
        <f>Fallas20!CQ15</f>
        <v>5.274334643217904</v>
      </c>
      <c r="M16" s="17">
        <f>Fallas20!CR15*1000</f>
        <v>1290.5516077893078</v>
      </c>
    </row>
    <row r="17" spans="1:13" ht="12.75">
      <c r="A17" s="13">
        <v>14</v>
      </c>
      <c r="B17" s="16">
        <f>Fallas20!Y16*1000</f>
        <v>344.44895324674974</v>
      </c>
      <c r="C17" s="16">
        <f>Fallas20!AA16</f>
        <v>0.39273976597785265</v>
      </c>
      <c r="D17" s="17">
        <f>Fallas20!AB16*1000</f>
        <v>482.22853454544963</v>
      </c>
      <c r="E17" s="17">
        <f>Fallas20!AG16*1000</f>
        <v>274.24021339839646</v>
      </c>
      <c r="F17" s="17">
        <f>Fallas20!AN16</f>
        <v>0.7158735686068852</v>
      </c>
      <c r="G17" s="17">
        <f>Fallas20!AO16*1000</f>
        <v>386.67870089173897</v>
      </c>
      <c r="H17" s="17">
        <f>Fallas20!AT16*1000</f>
        <v>333.3491477829415</v>
      </c>
      <c r="I17" s="17">
        <f>Fallas20!AZ16</f>
        <v>0.48342312411323085</v>
      </c>
      <c r="J17" s="17">
        <f>Fallas20!BA16*1000</f>
        <v>533.3586364527064</v>
      </c>
      <c r="K17" s="17">
        <f>Fallas20!CJ16*1000</f>
        <v>873.5037673501099</v>
      </c>
      <c r="L17" s="17">
        <f>Fallas20!CQ16</f>
        <v>5.249515856954865</v>
      </c>
      <c r="M17" s="17">
        <f>Fallas20!CR16*1000</f>
        <v>1284.0505380046616</v>
      </c>
    </row>
    <row r="18" spans="1:13" ht="12.75">
      <c r="A18" s="13">
        <v>15</v>
      </c>
      <c r="B18" s="16">
        <f>Fallas20!Y17*1000</f>
        <v>343.90454679674997</v>
      </c>
      <c r="C18" s="16">
        <f>Fallas20!AA17</f>
        <v>0.39415586917790124</v>
      </c>
      <c r="D18" s="17">
        <f>Fallas20!AB17*1000</f>
        <v>481.4663655154499</v>
      </c>
      <c r="E18" s="17">
        <f>Fallas20!AG17*1000</f>
        <v>273.44118762718807</v>
      </c>
      <c r="F18" s="17">
        <f>Fallas20!AN17</f>
        <v>0.7178059260619337</v>
      </c>
      <c r="G18" s="17">
        <f>Fallas20!AO17*1000</f>
        <v>385.55207455433515</v>
      </c>
      <c r="H18" s="17">
        <f>Fallas20!AT17*1000</f>
        <v>332.41535015589983</v>
      </c>
      <c r="I18" s="17">
        <f>Fallas20!AZ17</f>
        <v>0.4880321295844666</v>
      </c>
      <c r="J18" s="17">
        <f>Fallas20!BA17*1000</f>
        <v>531.8645602494397</v>
      </c>
      <c r="K18" s="17">
        <f>Fallas20!CJ17*1000</f>
        <v>869.1269226693721</v>
      </c>
      <c r="L18" s="17">
        <f>Fallas20!CQ17</f>
        <v>5.225353426208004</v>
      </c>
      <c r="M18" s="17">
        <f>Fallas20!CR17*1000</f>
        <v>1277.616576323977</v>
      </c>
    </row>
    <row r="19" spans="1:13" ht="12.75">
      <c r="A19" s="13">
        <v>16</v>
      </c>
      <c r="B19" s="16">
        <f>Fallas20!Y18*1000</f>
        <v>357.46151349310435</v>
      </c>
      <c r="C19" s="16">
        <f>Fallas20!AA18</f>
        <v>0.35887716193719055</v>
      </c>
      <c r="D19" s="17">
        <f>Fallas20!AB18*1000</f>
        <v>500.44611889034604</v>
      </c>
      <c r="E19" s="17">
        <f>Fallas20!AG18*1000</f>
        <v>294.0965267759901</v>
      </c>
      <c r="F19" s="17">
        <f>Fallas20!AN18</f>
        <v>0.6686024361711428</v>
      </c>
      <c r="G19" s="17">
        <f>Fallas20!AO18*1000</f>
        <v>414.6761027541461</v>
      </c>
      <c r="H19" s="17">
        <f>Fallas20!AT18*1000</f>
        <v>355.07100107941295</v>
      </c>
      <c r="I19" s="17">
        <f>Fallas20!AZ18</f>
        <v>0.37349897024065803</v>
      </c>
      <c r="J19" s="17">
        <f>Fallas20!BA18*1000</f>
        <v>568.1136017270608</v>
      </c>
      <c r="K19" s="17">
        <f>Fallas20!CJ18*1000</f>
        <v>987.3161145616565</v>
      </c>
      <c r="L19" s="17">
        <f>Fallas20!CQ18</f>
        <v>6.046444823545452</v>
      </c>
      <c r="M19" s="17">
        <f>Fallas20!CR18*1000</f>
        <v>1283.5109489301535</v>
      </c>
    </row>
    <row r="20" spans="1:13" ht="12.75">
      <c r="A20" s="13">
        <v>17</v>
      </c>
      <c r="B20" s="16">
        <f>Fallas20!Y19*1000</f>
        <v>357.17126549484215</v>
      </c>
      <c r="C20" s="16">
        <f>Fallas20!AA19</f>
        <v>0.3596332156024548</v>
      </c>
      <c r="D20" s="17">
        <f>Fallas20!AB19*1000</f>
        <v>500.0397716927789</v>
      </c>
      <c r="E20" s="17">
        <f>Fallas20!AG19*1000</f>
        <v>293.6371421705648</v>
      </c>
      <c r="F20" s="17">
        <f>Fallas20!AN19</f>
        <v>0.6696806497092233</v>
      </c>
      <c r="G20" s="17">
        <f>Fallas20!AO19*1000</f>
        <v>414.0283704604963</v>
      </c>
      <c r="H20" s="17">
        <f>Fallas20!AT19*1000</f>
        <v>354.60260664284414</v>
      </c>
      <c r="I20" s="17">
        <f>Fallas20!AZ19</f>
        <v>0.3759472218631765</v>
      </c>
      <c r="J20" s="17">
        <f>Fallas20!BA19*1000</f>
        <v>567.3641706285507</v>
      </c>
      <c r="K20" s="17">
        <f>Fallas20!CJ19*1000</f>
        <v>984.567736364265</v>
      </c>
      <c r="L20" s="17">
        <f>Fallas20!CQ19</f>
        <v>6.022553375982882</v>
      </c>
      <c r="M20" s="17">
        <f>Fallas20!CR19*1000</f>
        <v>1279.9380572735447</v>
      </c>
    </row>
    <row r="21" spans="1:13" ht="12.75">
      <c r="A21" s="13">
        <v>18</v>
      </c>
      <c r="B21" s="16">
        <f>Fallas20!Y20*1000</f>
        <v>352.79381382925686</v>
      </c>
      <c r="C21" s="16">
        <f>Fallas20!AA20</f>
        <v>0.37103019437334295</v>
      </c>
      <c r="D21" s="17">
        <f>Fallas20!AB20*1000</f>
        <v>493.9113393609596</v>
      </c>
      <c r="E21" s="17">
        <f>Fallas20!AG20*1000</f>
        <v>286.8022403339759</v>
      </c>
      <c r="F21" s="17">
        <f>Fallas20!AN20</f>
        <v>0.6858061001068078</v>
      </c>
      <c r="G21" s="17">
        <f>Fallas20!AO20*1000</f>
        <v>404.391158870906</v>
      </c>
      <c r="H21" s="17">
        <f>Fallas20!AT20*1000</f>
        <v>347.4363363801711</v>
      </c>
      <c r="I21" s="17">
        <f>Fallas20!AZ20</f>
        <v>0.41288624326218704</v>
      </c>
      <c r="J21" s="17">
        <f>Fallas20!BA20*1000</f>
        <v>555.8981382082737</v>
      </c>
      <c r="K21" s="17">
        <f>Fallas20!CJ20*1000</f>
        <v>944.3419401342238</v>
      </c>
      <c r="L21" s="17">
        <f>Fallas20!CQ20</f>
        <v>5.702396831939064</v>
      </c>
      <c r="M21" s="17">
        <f>Fallas20!CR20*1000</f>
        <v>1227.644522174491</v>
      </c>
    </row>
    <row r="22" spans="1:13" ht="12.75">
      <c r="A22" s="13">
        <v>19</v>
      </c>
      <c r="B22" s="16">
        <f>Fallas20!Y21*1000</f>
        <v>353.70351891745463</v>
      </c>
      <c r="C22" s="16">
        <f>Fallas20!AA21</f>
        <v>0.3686624806331295</v>
      </c>
      <c r="D22" s="17">
        <f>Fallas20!AB21*1000</f>
        <v>495.1849264844364</v>
      </c>
      <c r="E22" s="17">
        <f>Fallas20!AG21*1000</f>
        <v>288.20837513807936</v>
      </c>
      <c r="F22" s="17">
        <f>Fallas20!AN21</f>
        <v>0.6824756603584483</v>
      </c>
      <c r="G22" s="17">
        <f>Fallas20!AO21*1000</f>
        <v>406.3738089446918</v>
      </c>
      <c r="H22" s="17">
        <f>Fallas20!AT21*1000</f>
        <v>348.9404403371606</v>
      </c>
      <c r="I22" s="17">
        <f>Fallas20!AZ21</f>
        <v>0.4052070388581289</v>
      </c>
      <c r="J22" s="17">
        <f>Fallas20!BA21*1000</f>
        <v>558.304704539457</v>
      </c>
      <c r="K22" s="17">
        <f>Fallas20!CJ21*1000</f>
        <v>952.5171659186517</v>
      </c>
      <c r="L22" s="17">
        <f>Fallas20!CQ21</f>
        <v>5.763259329419389</v>
      </c>
      <c r="M22" s="17">
        <f>Fallas20!CR21*1000</f>
        <v>1238.2723156942473</v>
      </c>
    </row>
    <row r="23" spans="1:13" ht="12.75">
      <c r="A23" s="13">
        <v>20</v>
      </c>
      <c r="B23" s="16">
        <f>Fallas20!Y22*1000</f>
        <v>352.07944998246023</v>
      </c>
      <c r="C23" s="16">
        <f>Fallas20!AA22</f>
        <v>0.3728892617037765</v>
      </c>
      <c r="D23" s="17">
        <f>Fallas20!AB22*1000</f>
        <v>492.9112299754443</v>
      </c>
      <c r="E23" s="17">
        <f>Fallas20!AG22*1000</f>
        <v>285.7032154938002</v>
      </c>
      <c r="F23" s="17">
        <f>Fallas20!AN22</f>
        <v>0.6884139287511524</v>
      </c>
      <c r="G23" s="17">
        <f>Fallas20!AO22*1000</f>
        <v>402.8415338462582</v>
      </c>
      <c r="H23" s="17">
        <f>Fallas20!AT22*1000</f>
        <v>346.2502040409783</v>
      </c>
      <c r="I23" s="17">
        <f>Fallas20!AZ22</f>
        <v>0.4189176500942162</v>
      </c>
      <c r="J23" s="17">
        <f>Fallas20!BA22*1000</f>
        <v>554.0003264655653</v>
      </c>
      <c r="K23" s="17">
        <f>Fallas20!CJ22*1000</f>
        <v>937.9877106133806</v>
      </c>
      <c r="L23" s="17">
        <f>Fallas20!CQ22</f>
        <v>5.656455274104594</v>
      </c>
      <c r="M23" s="17">
        <f>Fallas20!CR22*1000</f>
        <v>1219.3840237973948</v>
      </c>
    </row>
    <row r="24" spans="1:13" ht="12.75">
      <c r="A24" s="13">
        <v>21</v>
      </c>
      <c r="B24" s="16">
        <f>Fallas20!Y23*1000</f>
        <v>351.7518326459891</v>
      </c>
      <c r="C24" s="16">
        <f>Fallas20!AA23</f>
        <v>0.37374179556247633</v>
      </c>
      <c r="D24" s="17">
        <f>Fallas20!AB23*1000</f>
        <v>492.45256570438477</v>
      </c>
      <c r="E24" s="17">
        <f>Fallas20!AG23*1000</f>
        <v>285.20069988236764</v>
      </c>
      <c r="F24" s="17">
        <f>Fallas20!AN23</f>
        <v>0.6896077352398207</v>
      </c>
      <c r="G24" s="17">
        <f>Fallas20!AO23*1000</f>
        <v>402.13298683413836</v>
      </c>
      <c r="H24" s="17">
        <f>Fallas20!AT23*1000</f>
        <v>345.70480449270394</v>
      </c>
      <c r="I24" s="17">
        <f>Fallas20!AZ23</f>
        <v>0.421684099305211</v>
      </c>
      <c r="J24" s="17">
        <f>Fallas20!BA23*1000</f>
        <v>553.1276871883264</v>
      </c>
      <c r="K24" s="17">
        <f>Fallas20!CJ23*1000</f>
        <v>935.0926057832879</v>
      </c>
      <c r="L24" s="17">
        <f>Fallas20!CQ23</f>
        <v>5.635907416972594</v>
      </c>
      <c r="M24" s="17">
        <f>Fallas20!CR23*1000</f>
        <v>1215.6203875182744</v>
      </c>
    </row>
    <row r="25" spans="1:13" ht="12.75">
      <c r="A25" s="13">
        <v>22</v>
      </c>
      <c r="B25" s="16">
        <f>Fallas20!Y24*1000</f>
        <v>349.074951486565</v>
      </c>
      <c r="C25" s="16">
        <f>Fallas20!AA24</f>
        <v>0.38070648063292123</v>
      </c>
      <c r="D25" s="17">
        <f>Fallas20!AB24*1000</f>
        <v>488.7049320811909</v>
      </c>
      <c r="E25" s="17">
        <f>Fallas20!AG24*1000</f>
        <v>281.1300235249471</v>
      </c>
      <c r="F25" s="17">
        <f>Fallas20!AN24</f>
        <v>0.6993113674705982</v>
      </c>
      <c r="G25" s="17">
        <f>Fallas20!AO24*1000</f>
        <v>396.39333317017537</v>
      </c>
      <c r="H25" s="17">
        <f>Fallas20!AT24*1000</f>
        <v>341.2171837948639</v>
      </c>
      <c r="I25" s="17">
        <f>Fallas20!AZ24</f>
        <v>0.44429745730818315</v>
      </c>
      <c r="J25" s="17">
        <f>Fallas20!BA24*1000</f>
        <v>545.9474940717822</v>
      </c>
      <c r="K25" s="17">
        <f>Fallas20!CJ24*1000</f>
        <v>911.875144642407</v>
      </c>
      <c r="L25" s="17">
        <f>Fallas20!CQ24</f>
        <v>5.479355158358362</v>
      </c>
      <c r="M25" s="17">
        <f>Fallas20!CR24*1000</f>
        <v>1349.5752140707625</v>
      </c>
    </row>
    <row r="26" spans="1:13" ht="12.75">
      <c r="A26" s="13">
        <v>23</v>
      </c>
      <c r="B26" s="16">
        <f>Fallas20!Y25*1000</f>
        <v>347.3201680644292</v>
      </c>
      <c r="C26" s="16">
        <f>Fallas20!AA25</f>
        <v>0.3852712667840854</v>
      </c>
      <c r="D26" s="17">
        <f>Fallas20!AB25*1000</f>
        <v>486.2482352902008</v>
      </c>
      <c r="E26" s="17">
        <f>Fallas20!AG25*1000</f>
        <v>278.4951825756715</v>
      </c>
      <c r="F26" s="17">
        <f>Fallas20!AN25</f>
        <v>0.7056242792470684</v>
      </c>
      <c r="G26" s="17">
        <f>Fallas20!AO25*1000</f>
        <v>392.6782074316968</v>
      </c>
      <c r="H26" s="17">
        <f>Fallas20!AT25*1000</f>
        <v>338.2478407108829</v>
      </c>
      <c r="I26" s="17">
        <f>Fallas20!AZ25</f>
        <v>0.45913139699433275</v>
      </c>
      <c r="J26" s="17">
        <f>Fallas20!BA25*1000</f>
        <v>541.1965451374126</v>
      </c>
      <c r="K26" s="17">
        <f>Fallas20!CJ25*1000</f>
        <v>897.0658133903887</v>
      </c>
      <c r="L26" s="17">
        <f>Fallas20!CQ25</f>
        <v>5.386644249053427</v>
      </c>
      <c r="M26" s="17">
        <f>Fallas20!CR25*1000</f>
        <v>1327.6574038177753</v>
      </c>
    </row>
    <row r="27" spans="1:13" ht="12.75">
      <c r="A27" s="13">
        <v>24</v>
      </c>
      <c r="B27" s="16">
        <f>Fallas20!Y26*1000</f>
        <v>347.121780190991</v>
      </c>
      <c r="C27" s="16">
        <f>Fallas20!AA26</f>
        <v>0.38578731713725034</v>
      </c>
      <c r="D27" s="17">
        <f>Fallas20!AB26*1000</f>
        <v>485.9704922673874</v>
      </c>
      <c r="E27" s="17">
        <f>Fallas20!AG26*1000</f>
        <v>278.19895213162124</v>
      </c>
      <c r="F27" s="17">
        <f>Fallas20!AN26</f>
        <v>0.706335630684344</v>
      </c>
      <c r="G27" s="17">
        <f>Fallas20!AO26*1000</f>
        <v>392.260522505586</v>
      </c>
      <c r="H27" s="17">
        <f>Fallas20!AT26*1000</f>
        <v>337.91089553516815</v>
      </c>
      <c r="I27" s="17">
        <f>Fallas20!AZ26</f>
        <v>0.4608090121864907</v>
      </c>
      <c r="J27" s="17">
        <f>Fallas20!BA26*1000</f>
        <v>540.6574328562691</v>
      </c>
      <c r="K27" s="17">
        <f>Fallas20!CJ26*1000</f>
        <v>895.4113917347427</v>
      </c>
      <c r="L27" s="17">
        <f>Fallas20!CQ26</f>
        <v>5.376610752291565</v>
      </c>
      <c r="M27" s="17">
        <f>Fallas20!CR26*1000</f>
        <v>1325.2088597674192</v>
      </c>
    </row>
    <row r="28" spans="1:13" ht="12.75">
      <c r="A28" s="13">
        <v>25</v>
      </c>
      <c r="B28" s="16">
        <f>Fallas20!Y27*1000</f>
        <v>345.83885967840973</v>
      </c>
      <c r="C28" s="16">
        <f>Fallas20!AA27</f>
        <v>0.3891244120997147</v>
      </c>
      <c r="D28" s="17">
        <f>Fallas20!AB27*1000</f>
        <v>484.1744035497736</v>
      </c>
      <c r="E28" s="17">
        <f>Fallas20!AG27*1000</f>
        <v>276.29133998824875</v>
      </c>
      <c r="F28" s="17">
        <f>Fallas20!AN27</f>
        <v>0.7109243204673982</v>
      </c>
      <c r="G28" s="17">
        <f>Fallas20!AO27*1000</f>
        <v>389.5707893834307</v>
      </c>
      <c r="H28" s="17">
        <f>Fallas20!AT27*1000</f>
        <v>335.7262893437399</v>
      </c>
      <c r="I28" s="17">
        <f>Fallas20!AZ27</f>
        <v>0.4716606026643559</v>
      </c>
      <c r="J28" s="17">
        <f>Fallas20!BA27*1000</f>
        <v>537.1620629499838</v>
      </c>
      <c r="K28" s="17">
        <f>Fallas20!CJ27*1000</f>
        <v>884.8081009475698</v>
      </c>
      <c r="L28" s="17">
        <f>Fallas20!CQ27</f>
        <v>5.3137837596363084</v>
      </c>
      <c r="M28" s="17">
        <f>Fallas20!CR27*1000</f>
        <v>1309.5159894024034</v>
      </c>
    </row>
    <row r="29" spans="1:13" ht="12.75">
      <c r="A29" s="13">
        <v>26</v>
      </c>
      <c r="B29" s="16">
        <f>Fallas20!Y28*1000</f>
        <v>345.0761314301056</v>
      </c>
      <c r="C29" s="16">
        <f>Fallas20!AA28</f>
        <v>0.3911083773613211</v>
      </c>
      <c r="D29" s="17">
        <f>Fallas20!AB28*1000</f>
        <v>483.10658400214777</v>
      </c>
      <c r="E29" s="17">
        <f>Fallas20!AG28*1000</f>
        <v>275.1637665898569</v>
      </c>
      <c r="F29" s="17">
        <f>Fallas20!AN28</f>
        <v>0.7136431062138558</v>
      </c>
      <c r="G29" s="17">
        <f>Fallas20!AO28*1000</f>
        <v>387.9809108916982</v>
      </c>
      <c r="H29" s="17">
        <f>Fallas20!AT28*1000</f>
        <v>334.42307035447675</v>
      </c>
      <c r="I29" s="17">
        <f>Fallas20!AZ28</f>
        <v>0.4781146318139633</v>
      </c>
      <c r="J29" s="17">
        <f>Fallas20!BA28*1000</f>
        <v>535.0769125671628</v>
      </c>
      <c r="K29" s="17">
        <f>Fallas20!CJ28*1000</f>
        <v>878.5814187697234</v>
      </c>
      <c r="L29" s="17">
        <f>Fallas20!CQ28</f>
        <v>5.2780464185777</v>
      </c>
      <c r="M29" s="17">
        <f>Fallas20!CR28*1000</f>
        <v>1300.3004997791907</v>
      </c>
    </row>
    <row r="30" spans="1:13" ht="12.75">
      <c r="A30" s="13">
        <v>27</v>
      </c>
      <c r="B30" s="16">
        <f>Fallas20!Y29*1000</f>
        <v>343.85688752351376</v>
      </c>
      <c r="C30" s="16">
        <f>Fallas20!AA29</f>
        <v>0.39427984091858825</v>
      </c>
      <c r="D30" s="17">
        <f>Fallas20!AB29*1000</f>
        <v>481.3996425329193</v>
      </c>
      <c r="E30" s="17">
        <f>Fallas20!AG29*1000</f>
        <v>273.37135452750914</v>
      </c>
      <c r="F30" s="17">
        <f>Fallas20!AN29</f>
        <v>0.7179749267670459</v>
      </c>
      <c r="G30" s="17">
        <f>Fallas20!AO29*1000</f>
        <v>385.4536098837879</v>
      </c>
      <c r="H30" s="17">
        <f>Fallas20!AT29*1000</f>
        <v>332.3335334528321</v>
      </c>
      <c r="I30" s="17">
        <f>Fallas20!AZ29</f>
        <v>0.48843566794725285</v>
      </c>
      <c r="J30" s="17">
        <f>Fallas20!BA29*1000</f>
        <v>531.7336535245314</v>
      </c>
      <c r="K30" s="17">
        <f>Fallas20!CJ29*1000</f>
        <v>868.7451055070002</v>
      </c>
      <c r="L30" s="17">
        <f>Fallas20!CQ29</f>
        <v>5.223264205422132</v>
      </c>
      <c r="M30" s="17">
        <f>Fallas20!CR29*1000</f>
        <v>1285.7427561503603</v>
      </c>
    </row>
    <row r="31" spans="1:13" ht="12.75">
      <c r="A31" s="13">
        <v>28</v>
      </c>
      <c r="B31" s="16">
        <f>Fallas20!Y30*1000</f>
        <v>347.9034198887459</v>
      </c>
      <c r="C31" s="16">
        <f>Fallas20!AA30</f>
        <v>0.38375407769920494</v>
      </c>
      <c r="D31" s="17">
        <f>Fallas20!AB30*1000</f>
        <v>487.06478784424417</v>
      </c>
      <c r="E31" s="17">
        <f>Fallas20!AG30*1000</f>
        <v>279.3680252450601</v>
      </c>
      <c r="F31" s="17">
        <f>Fallas20!AN30</f>
        <v>0.7035301745029925</v>
      </c>
      <c r="G31" s="17">
        <f>Fallas20!AO30*1000</f>
        <v>393.9089155955347</v>
      </c>
      <c r="H31" s="17">
        <f>Fallas20!AT30*1000</f>
        <v>339.2370183763955</v>
      </c>
      <c r="I31" s="17">
        <f>Fallas20!AZ30</f>
        <v>0.4541999511952167</v>
      </c>
      <c r="J31" s="17">
        <f>Fallas20!BA30*1000</f>
        <v>542.7792294022328</v>
      </c>
      <c r="K31" s="17">
        <f>Fallas20!CJ30*1000</f>
        <v>901.9529279334295</v>
      </c>
      <c r="L31" s="17">
        <f>Fallas20!CQ30</f>
        <v>5.416656698375541</v>
      </c>
      <c r="M31" s="17">
        <f>Fallas20!CR30*1000</f>
        <v>1334.8903333414758</v>
      </c>
    </row>
    <row r="32" spans="1:13" ht="12.75">
      <c r="A32" s="13">
        <v>29</v>
      </c>
      <c r="B32" s="16">
        <f>Fallas20!Y31*1000</f>
        <v>346.34272681609633</v>
      </c>
      <c r="C32" s="16">
        <f>Fallas20!AA31</f>
        <v>0.3878137773583609</v>
      </c>
      <c r="D32" s="17">
        <f>Fallas20!AB31*1000</f>
        <v>484.87981754253485</v>
      </c>
      <c r="E32" s="17">
        <f>Fallas20!AG31*1000</f>
        <v>277.03890095227956</v>
      </c>
      <c r="F32" s="17">
        <f>Fallas20!AN31</f>
        <v>0.7091244639921893</v>
      </c>
      <c r="G32" s="17">
        <f>Fallas20!AO31*1000</f>
        <v>390.6248503427142</v>
      </c>
      <c r="H32" s="17">
        <f>Fallas20!AT31*1000</f>
        <v>336.585438822076</v>
      </c>
      <c r="I32" s="17">
        <f>Fallas20!AZ31</f>
        <v>0.46739802786456885</v>
      </c>
      <c r="J32" s="17">
        <f>Fallas20!BA31*1000</f>
        <v>538.5367021153216</v>
      </c>
      <c r="K32" s="17">
        <f>Fallas20!CJ31*1000</f>
        <v>888.952958414575</v>
      </c>
      <c r="L32" s="17">
        <f>Fallas20!CQ31</f>
        <v>5.338042491806422</v>
      </c>
      <c r="M32" s="17">
        <f>Fallas20!CR31*1000</f>
        <v>1315.650378453571</v>
      </c>
    </row>
    <row r="33" spans="1:13" ht="12.75">
      <c r="A33" s="13">
        <v>30</v>
      </c>
      <c r="B33" s="16">
        <f>Fallas20!Y32*1000</f>
        <v>346.4840608495087</v>
      </c>
      <c r="C33" s="16">
        <f>Fallas20!AA32</f>
        <v>0.38744614441050784</v>
      </c>
      <c r="D33" s="17">
        <f>Fallas20!AB32*1000</f>
        <v>485.0776851893121</v>
      </c>
      <c r="E33" s="17">
        <f>Fallas20!AG32*1000</f>
        <v>277.2489742525139</v>
      </c>
      <c r="F33" s="17">
        <f>Fallas20!AN32</f>
        <v>0.708619061686557</v>
      </c>
      <c r="G33" s="17">
        <f>Fallas20!AO32*1000</f>
        <v>390.92105369604457</v>
      </c>
      <c r="H33" s="17">
        <f>Fallas20!AT32*1000</f>
        <v>336.82616704200643</v>
      </c>
      <c r="I33" s="17">
        <f>Fallas20!AZ32</f>
        <v>0.46620252531500406</v>
      </c>
      <c r="J33" s="17">
        <f>Fallas20!BA32*1000</f>
        <v>538.9218672672102</v>
      </c>
      <c r="K33" s="17">
        <f>Fallas20!CJ32*1000</f>
        <v>890.1201169106544</v>
      </c>
      <c r="L33" s="17">
        <f>Fallas20!CQ32</f>
        <v>5.344942568061966</v>
      </c>
      <c r="M33" s="17">
        <f>Fallas20!CR32*1000</f>
        <v>1317.3777730277684</v>
      </c>
    </row>
    <row r="34" spans="1:13" ht="12.75">
      <c r="A34" s="13">
        <v>31</v>
      </c>
      <c r="B34" s="16">
        <f>Fallas20!Y33*1000</f>
        <v>346.36247549490463</v>
      </c>
      <c r="C34" s="16">
        <f>Fallas20!AA33</f>
        <v>0.387762407869458</v>
      </c>
      <c r="D34" s="17">
        <f>Fallas20!AB33*1000</f>
        <v>484.9074656928664</v>
      </c>
      <c r="E34" s="17">
        <f>Fallas20!AG33*1000</f>
        <v>277.06824449175105</v>
      </c>
      <c r="F34" s="17">
        <f>Fallas20!AN33</f>
        <v>0.7090538582421528</v>
      </c>
      <c r="G34" s="17">
        <f>Fallas20!AO33*1000</f>
        <v>390.666224733369</v>
      </c>
      <c r="H34" s="17">
        <f>Fallas20!AT33*1000</f>
        <v>336.6190828888666</v>
      </c>
      <c r="I34" s="17">
        <f>Fallas20!AZ33</f>
        <v>0.46723097591482654</v>
      </c>
      <c r="J34" s="17">
        <f>Fallas20!BA33*1000</f>
        <v>538.5905326221866</v>
      </c>
      <c r="K34" s="17">
        <f>Fallas20!CJ33*1000</f>
        <v>889.1159263665411</v>
      </c>
      <c r="L34" s="17">
        <f>Fallas20!CQ33</f>
        <v>5.3390041011308425</v>
      </c>
      <c r="M34" s="17">
        <f>Fallas20!CR33*1000</f>
        <v>1315.8915710224808</v>
      </c>
    </row>
    <row r="35" spans="1:13" ht="12.75">
      <c r="A35" s="13">
        <v>32</v>
      </c>
      <c r="B35" s="16">
        <f>Fallas20!Y34*1000</f>
        <v>346.02851454816516</v>
      </c>
      <c r="C35" s="16">
        <f>Fallas20!AA34</f>
        <v>0.3886310919467781</v>
      </c>
      <c r="D35" s="17">
        <f>Fallas20!AB34*1000</f>
        <v>484.4399203674312</v>
      </c>
      <c r="E35" s="17">
        <f>Fallas20!AG34*1000</f>
        <v>276.5724705901064</v>
      </c>
      <c r="F35" s="17">
        <f>Fallas20!AN34</f>
        <v>0.7102472126668495</v>
      </c>
      <c r="G35" s="17">
        <f>Fallas20!AO34*1000</f>
        <v>389.96718353204994</v>
      </c>
      <c r="H35" s="17">
        <f>Fallas20!AT34*1000</f>
        <v>336.04984133701834</v>
      </c>
      <c r="I35" s="17">
        <f>Fallas20!AZ34</f>
        <v>0.47005608087954415</v>
      </c>
      <c r="J35" s="17">
        <f>Fallas20!BA34*1000</f>
        <v>537.6797461392293</v>
      </c>
      <c r="K35" s="17">
        <f>Fallas20!CJ34*1000</f>
        <v>886.3652663084496</v>
      </c>
      <c r="L35" s="17">
        <f>Fallas20!CQ34</f>
        <v>5.3228528447765004</v>
      </c>
      <c r="M35" s="17">
        <f>Fallas20!CR34*1000</f>
        <v>1311.8205941365054</v>
      </c>
    </row>
    <row r="36" spans="1:13" ht="12.75">
      <c r="A36" s="13">
        <v>33</v>
      </c>
      <c r="B36" s="16">
        <f>Fallas20!Y35*1000</f>
        <v>345.3067772808799</v>
      </c>
      <c r="C36" s="16">
        <f>Fallas20!AA35</f>
        <v>0.3905084342331916</v>
      </c>
      <c r="D36" s="17">
        <f>Fallas20!AB35*1000</f>
        <v>483.4294881932318</v>
      </c>
      <c r="E36" s="17">
        <f>Fallas20!AG35*1000</f>
        <v>275.5042276628153</v>
      </c>
      <c r="F36" s="17">
        <f>Fallas20!AN35</f>
        <v>0.7128216837149519</v>
      </c>
      <c r="G36" s="17">
        <f>Fallas20!AO35*1000</f>
        <v>388.4609610045696</v>
      </c>
      <c r="H36" s="17">
        <f>Fallas20!AT35*1000</f>
        <v>334.81749044964675</v>
      </c>
      <c r="I36" s="17">
        <f>Fallas20!AZ35</f>
        <v>0.47616275820599185</v>
      </c>
      <c r="J36" s="17">
        <f>Fallas20!BA35*1000</f>
        <v>535.7079847194348</v>
      </c>
      <c r="K36" s="17">
        <f>Fallas20!CJ35*1000</f>
        <v>880.4583348465106</v>
      </c>
      <c r="L36" s="17">
        <f>Fallas20!CQ35</f>
        <v>5.28873074984928</v>
      </c>
      <c r="M36" s="17">
        <f>Fallas20!CR35*1000</f>
        <v>1303.0783355728356</v>
      </c>
    </row>
    <row r="37" spans="1:13" ht="12.75">
      <c r="A37" s="13">
        <v>34</v>
      </c>
      <c r="B37" s="16">
        <f>Fallas20!Y36*1000</f>
        <v>344.49182702905216</v>
      </c>
      <c r="C37" s="16">
        <f>Fallas20!AA36</f>
        <v>0.39262824402574387</v>
      </c>
      <c r="D37" s="17">
        <f>Fallas20!AB36*1000</f>
        <v>482.28855784067304</v>
      </c>
      <c r="E37" s="17">
        <f>Fallas20!AG36*1000</f>
        <v>274.3032433877199</v>
      </c>
      <c r="F37" s="17">
        <f>Fallas20!AN36</f>
        <v>0.7157212418299213</v>
      </c>
      <c r="G37" s="17">
        <f>Fallas20!AO36*1000</f>
        <v>386.767573176685</v>
      </c>
      <c r="H37" s="17">
        <f>Fallas20!AT36*1000</f>
        <v>333.4226249830808</v>
      </c>
      <c r="I37" s="17">
        <f>Fallas20!AZ36</f>
        <v>0.4830601937725615</v>
      </c>
      <c r="J37" s="17">
        <f>Fallas20!BA36*1000</f>
        <v>533.4761999729294</v>
      </c>
      <c r="K37" s="17">
        <f>Fallas20!CJ36*1000</f>
        <v>873.8496651013048</v>
      </c>
      <c r="L37" s="17">
        <f>Fallas20!CQ36</f>
        <v>5.2514422540069186</v>
      </c>
      <c r="M37" s="17">
        <f>Fallas20!CR36*1000</f>
        <v>1293.2975043499312</v>
      </c>
    </row>
    <row r="38" spans="1:13" ht="12.75">
      <c r="A38" s="13">
        <v>35</v>
      </c>
      <c r="B38" s="16">
        <f>Fallas20!Y37*1000</f>
        <v>343.2113987880222</v>
      </c>
      <c r="C38" s="16">
        <f>Fallas20!AA37</f>
        <v>0.39595891339106903</v>
      </c>
      <c r="D38" s="17">
        <f>Fallas20!AB37*1000</f>
        <v>480.4959583032311</v>
      </c>
      <c r="E38" s="17">
        <f>Fallas20!AG37*1000</f>
        <v>272.42738726213446</v>
      </c>
      <c r="F38" s="17">
        <f>Fallas20!AN37</f>
        <v>0.7202612421548059</v>
      </c>
      <c r="G38" s="17">
        <f>Fallas20!AO37*1000</f>
        <v>384.12261603960957</v>
      </c>
      <c r="H38" s="17">
        <f>Fallas20!AT37*1000</f>
        <v>331.22436922370895</v>
      </c>
      <c r="I38" s="17">
        <f>Fallas20!AZ37</f>
        <v>0.49390192298773405</v>
      </c>
      <c r="J38" s="17">
        <f>Fallas20!BA37*1000</f>
        <v>529.9589907579344</v>
      </c>
      <c r="K38" s="17">
        <f>Fallas20!CJ37*1000</f>
        <v>863.5950443624552</v>
      </c>
      <c r="L38" s="17">
        <f>Fallas20!CQ37</f>
        <v>5.19537141091296</v>
      </c>
      <c r="M38" s="17">
        <f>Fallas20!CR37*1000</f>
        <v>1278.1206656564336</v>
      </c>
    </row>
    <row r="39" spans="1:13" ht="12.75">
      <c r="A39" s="13">
        <v>36</v>
      </c>
      <c r="B39" s="18">
        <f>Fallas20!Y38*1000</f>
        <v>0</v>
      </c>
      <c r="C39" s="18">
        <f>Fallas20!AA38</f>
        <v>0</v>
      </c>
      <c r="D39" s="19">
        <f>Fallas20!AB38*1000</f>
        <v>0</v>
      </c>
      <c r="E39" s="19">
        <f>Fallas20!AG38*1000</f>
        <v>0</v>
      </c>
      <c r="F39" s="19">
        <f>Fallas20!AN38</f>
        <v>0</v>
      </c>
      <c r="G39" s="19">
        <f>Fallas20!AO38*1000</f>
        <v>0</v>
      </c>
      <c r="H39" s="17">
        <f>Fallas20!AT38*1000</f>
        <v>333.78431106164874</v>
      </c>
      <c r="I39" s="17">
        <f>Fallas20!AZ38</f>
        <v>0.4812731176151511</v>
      </c>
      <c r="J39" s="17">
        <f>Fallas20!BA38*1000</f>
        <v>534.054897698638</v>
      </c>
      <c r="K39" s="19">
        <f>Fallas20!CJ38*1000</f>
        <v>0</v>
      </c>
      <c r="L39" s="19">
        <f>Fallas20!CQ38</f>
        <v>0</v>
      </c>
      <c r="M39" s="19">
        <f>Fallas20!CR38*1000</f>
        <v>0</v>
      </c>
    </row>
    <row r="40" spans="1:13" ht="12.75">
      <c r="A40" s="13">
        <v>37</v>
      </c>
      <c r="B40" s="18">
        <f>Fallas20!Y39*1000</f>
        <v>0</v>
      </c>
      <c r="C40" s="18">
        <f>Fallas20!AA39</f>
        <v>0</v>
      </c>
      <c r="D40" s="19">
        <f>Fallas20!AB39*1000</f>
        <v>0</v>
      </c>
      <c r="E40" s="19">
        <f>Fallas20!AG39*1000</f>
        <v>0</v>
      </c>
      <c r="F40" s="19">
        <f>Fallas20!AN39</f>
        <v>0</v>
      </c>
      <c r="G40" s="19">
        <f>Fallas20!AO39*1000</f>
        <v>0</v>
      </c>
      <c r="H40" s="17">
        <f>Fallas20!AT39*1000</f>
        <v>356.5125011643613</v>
      </c>
      <c r="I40" s="17">
        <f>Fallas20!AZ39</f>
        <v>0.3661051513630415</v>
      </c>
      <c r="J40" s="17">
        <f>Fallas20!BA39*1000</f>
        <v>570.420001862978</v>
      </c>
      <c r="K40" s="19">
        <f>Fallas20!CJ39*1000</f>
        <v>0</v>
      </c>
      <c r="L40" s="19">
        <f>Fallas20!CQ39</f>
        <v>0</v>
      </c>
      <c r="M40" s="19">
        <f>Fallas20!CR39*1000</f>
        <v>0</v>
      </c>
    </row>
    <row r="41" spans="1:13" ht="12.75">
      <c r="A41" s="13">
        <v>38</v>
      </c>
      <c r="B41" s="18">
        <f>Fallas20!Y40*1000</f>
        <v>0</v>
      </c>
      <c r="C41" s="18">
        <f>Fallas20!AA40</f>
        <v>0</v>
      </c>
      <c r="D41" s="19">
        <f>Fallas20!AB40*1000</f>
        <v>0</v>
      </c>
      <c r="E41" s="19">
        <f>Fallas20!AG40*1000</f>
        <v>0</v>
      </c>
      <c r="F41" s="19">
        <f>Fallas20!AN40</f>
        <v>0</v>
      </c>
      <c r="G41" s="19">
        <f>Fallas20!AO40*1000</f>
        <v>0</v>
      </c>
      <c r="H41" s="17">
        <f>Fallas20!AT40*1000</f>
        <v>355.35008308969265</v>
      </c>
      <c r="I41" s="17">
        <f>Fallas20!AZ40</f>
        <v>0.37233178889055907</v>
      </c>
      <c r="J41" s="17">
        <f>Fallas20!BA40*1000</f>
        <v>568.5601329435083</v>
      </c>
      <c r="K41" s="19">
        <f>Fallas20!CJ40*1000</f>
        <v>0</v>
      </c>
      <c r="L41" s="19">
        <f>Fallas20!CQ40</f>
        <v>0</v>
      </c>
      <c r="M41" s="19">
        <f>Fallas20!CR40*1000</f>
        <v>0</v>
      </c>
    </row>
    <row r="42" spans="1:13" ht="12.75">
      <c r="A42" s="13">
        <v>39</v>
      </c>
      <c r="B42" s="18">
        <f>Fallas20!Y41*1000</f>
        <v>0</v>
      </c>
      <c r="C42" s="18">
        <f>Fallas20!AA41</f>
        <v>0</v>
      </c>
      <c r="D42" s="19">
        <f>Fallas20!AB41*1000</f>
        <v>0</v>
      </c>
      <c r="E42" s="19">
        <f>Fallas20!AG41*1000</f>
        <v>0</v>
      </c>
      <c r="F42" s="19">
        <f>Fallas20!AN41</f>
        <v>0</v>
      </c>
      <c r="G42" s="19">
        <f>Fallas20!AO41*1000</f>
        <v>0</v>
      </c>
      <c r="H42" s="17">
        <f>Fallas20!AT41*1000</f>
        <v>356.1313625324078</v>
      </c>
      <c r="I42" s="17">
        <f>Fallas20!AZ41</f>
        <v>0.3681503099658463</v>
      </c>
      <c r="J42" s="17">
        <f>Fallas20!BA41*1000</f>
        <v>569.8101800518526</v>
      </c>
      <c r="K42" s="19">
        <f>Fallas20!CJ41*1000</f>
        <v>0</v>
      </c>
      <c r="L42" s="19">
        <f>Fallas20!CQ41</f>
        <v>0</v>
      </c>
      <c r="M42" s="19">
        <f>Fallas20!CR41*1000</f>
        <v>0</v>
      </c>
    </row>
    <row r="43" spans="1:13" ht="12.75">
      <c r="A43" s="13">
        <v>40</v>
      </c>
      <c r="B43" s="18">
        <f>Fallas20!Y42*1000</f>
        <v>0</v>
      </c>
      <c r="C43" s="18">
        <f>Fallas20!AA42</f>
        <v>0</v>
      </c>
      <c r="D43" s="19">
        <f>Fallas20!AB42*1000</f>
        <v>0</v>
      </c>
      <c r="E43" s="19">
        <f>Fallas20!AG42*1000</f>
        <v>0</v>
      </c>
      <c r="F43" s="19">
        <f>Fallas20!AN42</f>
        <v>0</v>
      </c>
      <c r="G43" s="19">
        <f>Fallas20!AO42*1000</f>
        <v>0</v>
      </c>
      <c r="H43" s="17">
        <f>Fallas20!AT42*1000</f>
        <v>353.7424249683548</v>
      </c>
      <c r="I43" s="17">
        <f>Fallas20!AZ42</f>
        <v>0.3805721562760716</v>
      </c>
      <c r="J43" s="17">
        <f>Fallas20!BA42*1000</f>
        <v>565.9878799493678</v>
      </c>
      <c r="K43" s="19">
        <f>Fallas20!CJ42*1000</f>
        <v>0</v>
      </c>
      <c r="L43" s="19">
        <f>Fallas20!CQ42</f>
        <v>0</v>
      </c>
      <c r="M43" s="19">
        <f>Fallas20!CR42*1000</f>
        <v>0</v>
      </c>
    </row>
    <row r="44" spans="1:13" ht="12.75">
      <c r="A44" s="13">
        <v>41</v>
      </c>
      <c r="B44" s="18">
        <f>Fallas20!Y43*1000</f>
        <v>0</v>
      </c>
      <c r="C44" s="18">
        <f>Fallas20!AA43</f>
        <v>0</v>
      </c>
      <c r="D44" s="19">
        <f>Fallas20!AB43*1000</f>
        <v>0</v>
      </c>
      <c r="E44" s="19">
        <f>Fallas20!AG43*1000</f>
        <v>0</v>
      </c>
      <c r="F44" s="19">
        <f>Fallas20!AN43</f>
        <v>0</v>
      </c>
      <c r="G44" s="19">
        <f>Fallas20!AO43*1000</f>
        <v>0</v>
      </c>
      <c r="H44" s="17">
        <f>Fallas20!AT43*1000</f>
        <v>347.50102689171285</v>
      </c>
      <c r="I44" s="17">
        <f>Fallas20!AZ43</f>
        <v>0.41270193016832</v>
      </c>
      <c r="J44" s="17">
        <f>Fallas20!BA43*1000</f>
        <v>556.0016430267406</v>
      </c>
      <c r="K44" s="19">
        <f>Fallas20!CJ43*1000</f>
        <v>0</v>
      </c>
      <c r="L44" s="19">
        <f>Fallas20!CQ43</f>
        <v>0</v>
      </c>
      <c r="M44" s="19">
        <f>Fallas20!CR43*1000</f>
        <v>0</v>
      </c>
    </row>
    <row r="45" spans="1:13" ht="12.75">
      <c r="A45" s="13">
        <v>42</v>
      </c>
      <c r="B45" s="18">
        <f>Fallas20!Y44*1000</f>
        <v>0</v>
      </c>
      <c r="C45" s="18">
        <f>Fallas20!AA44</f>
        <v>0</v>
      </c>
      <c r="D45" s="19">
        <f>Fallas20!AB44*1000</f>
        <v>0</v>
      </c>
      <c r="E45" s="19">
        <f>Fallas20!AG44*1000</f>
        <v>0</v>
      </c>
      <c r="F45" s="19">
        <f>Fallas20!AN44</f>
        <v>0</v>
      </c>
      <c r="G45" s="19">
        <f>Fallas20!AO44*1000</f>
        <v>0</v>
      </c>
      <c r="H45" s="17">
        <f>Fallas20!AT44*1000</f>
        <v>344.9529397908035</v>
      </c>
      <c r="I45" s="17">
        <f>Fallas20!AZ44</f>
        <v>0.4256196798438591</v>
      </c>
      <c r="J45" s="17">
        <f>Fallas20!BA44*1000</f>
        <v>551.9247036652856</v>
      </c>
      <c r="K45" s="19">
        <f>Fallas20!CJ44*1000</f>
        <v>0</v>
      </c>
      <c r="L45" s="19">
        <f>Fallas20!CQ44</f>
        <v>0</v>
      </c>
      <c r="M45" s="19">
        <f>Fallas20!CR44*1000</f>
        <v>0</v>
      </c>
    </row>
    <row r="46" spans="1:13" ht="12.75">
      <c r="A46" s="13">
        <v>43</v>
      </c>
      <c r="B46" s="18">
        <f>Fallas20!Y45*1000</f>
        <v>0</v>
      </c>
      <c r="C46" s="18">
        <f>Fallas20!AA45</f>
        <v>0</v>
      </c>
      <c r="D46" s="19">
        <f>Fallas20!AB45*1000</f>
        <v>0</v>
      </c>
      <c r="E46" s="19">
        <f>Fallas20!AG45*1000</f>
        <v>0</v>
      </c>
      <c r="F46" s="19">
        <f>Fallas20!AN45</f>
        <v>0</v>
      </c>
      <c r="G46" s="19">
        <f>Fallas20!AO45*1000</f>
        <v>0</v>
      </c>
      <c r="H46" s="17">
        <f>Fallas20!AT45*1000</f>
        <v>341.1132375376325</v>
      </c>
      <c r="I46" s="17">
        <f>Fallas20!AZ45</f>
        <v>0.4450326413574526</v>
      </c>
      <c r="J46" s="17">
        <f>Fallas20!BA45*1000</f>
        <v>545.7811800602119</v>
      </c>
      <c r="K46" s="19">
        <f>Fallas20!CJ45*1000</f>
        <v>0</v>
      </c>
      <c r="L46" s="19">
        <f>Fallas20!CQ45</f>
        <v>0</v>
      </c>
      <c r="M46" s="19">
        <f>Fallas20!CR45*1000</f>
        <v>0</v>
      </c>
    </row>
    <row r="47" spans="1:13" ht="12.75">
      <c r="A47" s="13">
        <v>44</v>
      </c>
      <c r="B47" s="18">
        <f>Fallas20!Y46*1000</f>
        <v>0</v>
      </c>
      <c r="C47" s="18">
        <f>Fallas20!AA46</f>
        <v>0</v>
      </c>
      <c r="D47" s="19">
        <f>Fallas20!AB46*1000</f>
        <v>0</v>
      </c>
      <c r="E47" s="19">
        <f>Fallas20!AG46*1000</f>
        <v>0</v>
      </c>
      <c r="F47" s="19">
        <f>Fallas20!AN46</f>
        <v>0</v>
      </c>
      <c r="G47" s="19">
        <f>Fallas20!AO46*1000</f>
        <v>0</v>
      </c>
      <c r="H47" s="17">
        <f>Fallas20!AT46*1000</f>
        <v>339.24264402056843</v>
      </c>
      <c r="I47" s="17">
        <f>Fallas20!AZ46</f>
        <v>0.45436151714311235</v>
      </c>
      <c r="J47" s="17">
        <f>Fallas20!BA46*1000</f>
        <v>542.7882304329095</v>
      </c>
      <c r="K47" s="19">
        <f>Fallas20!CJ46*1000</f>
        <v>0</v>
      </c>
      <c r="L47" s="19">
        <f>Fallas20!CQ46</f>
        <v>0</v>
      </c>
      <c r="M47" s="19">
        <f>Fallas20!CR46*1000</f>
        <v>0</v>
      </c>
    </row>
    <row r="48" spans="1:13" ht="12.75">
      <c r="A48" s="13">
        <v>45</v>
      </c>
      <c r="B48" s="18">
        <f>Fallas20!Y47*1000</f>
        <v>0</v>
      </c>
      <c r="C48" s="18">
        <f>Fallas20!AA47</f>
        <v>0</v>
      </c>
      <c r="D48" s="19">
        <f>Fallas20!AB47*1000</f>
        <v>0</v>
      </c>
      <c r="E48" s="19">
        <f>Fallas20!AG47*1000</f>
        <v>0</v>
      </c>
      <c r="F48" s="19">
        <f>Fallas20!AN47</f>
        <v>0</v>
      </c>
      <c r="G48" s="19">
        <f>Fallas20!AO47*1000</f>
        <v>0</v>
      </c>
      <c r="H48" s="17">
        <f>Fallas20!AT47*1000</f>
        <v>340.96086790855475</v>
      </c>
      <c r="I48" s="17">
        <f>Fallas20!AZ47</f>
        <v>0.44560649985162054</v>
      </c>
      <c r="J48" s="17">
        <f>Fallas20!BA47*1000</f>
        <v>545.5373886536876</v>
      </c>
      <c r="K48" s="19">
        <f>Fallas20!CJ47*1000</f>
        <v>0</v>
      </c>
      <c r="L48" s="19">
        <f>Fallas20!CQ47</f>
        <v>0</v>
      </c>
      <c r="M48" s="19">
        <f>Fallas20!CR47*1000</f>
        <v>0</v>
      </c>
    </row>
    <row r="49" spans="1:13" ht="12.75">
      <c r="A49" s="13">
        <v>46</v>
      </c>
      <c r="B49" s="18">
        <f>Fallas20!Y48*1000</f>
        <v>0</v>
      </c>
      <c r="C49" s="18">
        <f>Fallas20!AA48</f>
        <v>0</v>
      </c>
      <c r="D49" s="19">
        <f>Fallas20!AB48*1000</f>
        <v>0</v>
      </c>
      <c r="E49" s="19">
        <f>Fallas20!AG48*1000</f>
        <v>0</v>
      </c>
      <c r="F49" s="19">
        <f>Fallas20!AN48</f>
        <v>0</v>
      </c>
      <c r="G49" s="19">
        <f>Fallas20!AO48*1000</f>
        <v>0</v>
      </c>
      <c r="H49" s="17">
        <f>Fallas20!AT48*1000</f>
        <v>336.9033206339498</v>
      </c>
      <c r="I49" s="17">
        <f>Fallas20!AZ48</f>
        <v>0.46594692974230895</v>
      </c>
      <c r="J49" s="17">
        <f>Fallas20!BA48*1000</f>
        <v>539.0453130143198</v>
      </c>
      <c r="K49" s="19">
        <f>Fallas20!CJ48*1000</f>
        <v>0</v>
      </c>
      <c r="L49" s="19">
        <f>Fallas20!CQ48</f>
        <v>0</v>
      </c>
      <c r="M49" s="19">
        <f>Fallas20!CR48*1000</f>
        <v>0</v>
      </c>
    </row>
    <row r="50" spans="1:13" ht="12.75">
      <c r="A50" s="13">
        <v>47</v>
      </c>
      <c r="B50" s="18">
        <f>Fallas20!Y49*1000</f>
        <v>0</v>
      </c>
      <c r="C50" s="18">
        <f>Fallas20!AA49</f>
        <v>0</v>
      </c>
      <c r="D50" s="19">
        <f>Fallas20!AB49*1000</f>
        <v>0</v>
      </c>
      <c r="E50" s="19">
        <f>Fallas20!AG49*1000</f>
        <v>0</v>
      </c>
      <c r="F50" s="19">
        <f>Fallas20!AN49</f>
        <v>0</v>
      </c>
      <c r="G50" s="19">
        <f>Fallas20!AO49*1000</f>
        <v>0</v>
      </c>
      <c r="H50" s="17">
        <f>Fallas20!AT49*1000</f>
        <v>333.65274046648125</v>
      </c>
      <c r="I50" s="17">
        <f>Fallas20!AZ49</f>
        <v>0.4821174265141452</v>
      </c>
      <c r="J50" s="17">
        <f>Fallas20!BA49*1000</f>
        <v>533.84438474637</v>
      </c>
      <c r="K50" s="19">
        <f>Fallas20!CJ49*1000</f>
        <v>0</v>
      </c>
      <c r="L50" s="19">
        <f>Fallas20!CQ49</f>
        <v>0</v>
      </c>
      <c r="M50" s="19">
        <f>Fallas20!CR49*1000</f>
        <v>0</v>
      </c>
    </row>
    <row r="51" spans="1:13" ht="12.75">
      <c r="A51" s="13">
        <v>48</v>
      </c>
      <c r="B51" s="18">
        <f>Fallas20!Y50*1000</f>
        <v>0</v>
      </c>
      <c r="C51" s="18">
        <f>Fallas20!AA50</f>
        <v>0</v>
      </c>
      <c r="D51" s="19">
        <f>Fallas20!AB50*1000</f>
        <v>0</v>
      </c>
      <c r="E51" s="19">
        <f>Fallas20!AG50*1000</f>
        <v>0</v>
      </c>
      <c r="F51" s="19">
        <f>Fallas20!AN50</f>
        <v>0</v>
      </c>
      <c r="G51" s="19">
        <f>Fallas20!AO50*1000</f>
        <v>0</v>
      </c>
      <c r="H51" s="17">
        <f>Fallas20!AT50*1000</f>
        <v>333.72289074636615</v>
      </c>
      <c r="I51" s="17">
        <f>Fallas20!AZ50</f>
        <v>0.48164225166589814</v>
      </c>
      <c r="J51" s="17">
        <f>Fallas20!BA50*1000</f>
        <v>533.9566251941859</v>
      </c>
      <c r="K51" s="19">
        <f>Fallas20!CJ50*1000</f>
        <v>0</v>
      </c>
      <c r="L51" s="19">
        <f>Fallas20!CQ50</f>
        <v>0</v>
      </c>
      <c r="M51" s="19">
        <f>Fallas20!CR50*1000</f>
        <v>0</v>
      </c>
    </row>
    <row r="52" spans="1:13" ht="12.75">
      <c r="A52" s="13">
        <v>49</v>
      </c>
      <c r="B52" s="18">
        <f>Fallas20!Y51*1000</f>
        <v>0</v>
      </c>
      <c r="C52" s="18">
        <f>Fallas20!AA51</f>
        <v>0</v>
      </c>
      <c r="D52" s="19">
        <f>Fallas20!AB51*1000</f>
        <v>0</v>
      </c>
      <c r="E52" s="19">
        <f>Fallas20!AG51*1000</f>
        <v>0</v>
      </c>
      <c r="F52" s="19">
        <f>Fallas20!AN51</f>
        <v>0</v>
      </c>
      <c r="G52" s="19">
        <f>Fallas20!AO51*1000</f>
        <v>0</v>
      </c>
      <c r="H52" s="17">
        <f>Fallas20!AT51*1000</f>
        <v>332.5966551978172</v>
      </c>
      <c r="I52" s="17">
        <f>Fallas20!AZ51</f>
        <v>0.48730800368983684</v>
      </c>
      <c r="J52" s="17">
        <f>Fallas20!BA51*1000</f>
        <v>532.1546483165076</v>
      </c>
      <c r="K52" s="19">
        <f>Fallas20!CJ51*1000</f>
        <v>0</v>
      </c>
      <c r="L52" s="19">
        <f>Fallas20!CQ51</f>
        <v>0</v>
      </c>
      <c r="M52" s="19">
        <f>Fallas20!CR51*1000</f>
        <v>0</v>
      </c>
    </row>
    <row r="53" spans="1:13" ht="12.75">
      <c r="A53" s="13">
        <v>50</v>
      </c>
      <c r="B53" s="18">
        <f>Fallas20!Y52*1000</f>
        <v>0</v>
      </c>
      <c r="C53" s="18">
        <f>Fallas20!AA52</f>
        <v>0</v>
      </c>
      <c r="D53" s="19">
        <f>Fallas20!AB52*1000</f>
        <v>0</v>
      </c>
      <c r="E53" s="19">
        <f>Fallas20!AG52*1000</f>
        <v>0</v>
      </c>
      <c r="F53" s="19">
        <f>Fallas20!AN52</f>
        <v>0</v>
      </c>
      <c r="G53" s="19">
        <f>Fallas20!AO52*1000</f>
        <v>0</v>
      </c>
      <c r="H53" s="17">
        <f>Fallas20!AT52*1000</f>
        <v>331.9111387037162</v>
      </c>
      <c r="I53" s="17">
        <f>Fallas20!AZ52</f>
        <v>0.49075181451631894</v>
      </c>
      <c r="J53" s="17">
        <f>Fallas20!BA52*1000</f>
        <v>531.057821925946</v>
      </c>
      <c r="K53" s="19">
        <f>Fallas20!CJ52*1000</f>
        <v>0</v>
      </c>
      <c r="L53" s="19">
        <f>Fallas20!CQ52</f>
        <v>0</v>
      </c>
      <c r="M53" s="19">
        <f>Fallas20!CR52*1000</f>
        <v>0</v>
      </c>
    </row>
    <row r="54" spans="1:13" ht="12.75">
      <c r="A54" s="13">
        <v>51</v>
      </c>
      <c r="B54" s="18">
        <f>Fallas20!Y53*1000</f>
        <v>0</v>
      </c>
      <c r="C54" s="18">
        <f>Fallas20!AA53</f>
        <v>0</v>
      </c>
      <c r="D54" s="19">
        <f>Fallas20!AB53*1000</f>
        <v>0</v>
      </c>
      <c r="E54" s="19">
        <f>Fallas20!AG53*1000</f>
        <v>0</v>
      </c>
      <c r="F54" s="19">
        <f>Fallas20!AN53</f>
        <v>0</v>
      </c>
      <c r="G54" s="19">
        <f>Fallas20!AO53*1000</f>
        <v>0</v>
      </c>
      <c r="H54" s="17">
        <f>Fallas20!AT53*1000</f>
        <v>332.61317028161864</v>
      </c>
      <c r="I54" s="17">
        <f>Fallas20!AZ53</f>
        <v>0.4872249934064214</v>
      </c>
      <c r="J54" s="17">
        <f>Fallas20!BA53*1000</f>
        <v>532.1810724505899</v>
      </c>
      <c r="K54" s="19">
        <f>Fallas20!CJ53*1000</f>
        <v>0</v>
      </c>
      <c r="L54" s="19">
        <f>Fallas20!CQ53</f>
        <v>0</v>
      </c>
      <c r="M54" s="19">
        <f>Fallas20!CR53*1000</f>
        <v>0</v>
      </c>
    </row>
    <row r="55" spans="1:13" ht="12.75">
      <c r="A55" s="13">
        <v>52</v>
      </c>
      <c r="B55" s="18">
        <f>Fallas20!Y54*1000</f>
        <v>0</v>
      </c>
      <c r="C55" s="18">
        <f>Fallas20!AA54</f>
        <v>0</v>
      </c>
      <c r="D55" s="19">
        <f>Fallas20!AB54*1000</f>
        <v>0</v>
      </c>
      <c r="E55" s="19">
        <f>Fallas20!AG54*1000</f>
        <v>0</v>
      </c>
      <c r="F55" s="19">
        <f>Fallas20!AN54</f>
        <v>0</v>
      </c>
      <c r="G55" s="19">
        <f>Fallas20!AO54*1000</f>
        <v>0</v>
      </c>
      <c r="H55" s="17">
        <f>Fallas20!AT54*1000</f>
        <v>331.0171048094171</v>
      </c>
      <c r="I55" s="17">
        <f>Fallas20!AZ54</f>
        <v>0.4952379844171573</v>
      </c>
      <c r="J55" s="17">
        <f>Fallas20!BA54*1000</f>
        <v>529.6273676950674</v>
      </c>
      <c r="K55" s="19">
        <f>Fallas20!CJ54*1000</f>
        <v>0</v>
      </c>
      <c r="L55" s="19">
        <f>Fallas20!CQ54</f>
        <v>0</v>
      </c>
      <c r="M55" s="19">
        <f>Fallas20!CR54*1000</f>
        <v>0</v>
      </c>
    </row>
    <row r="56" spans="1:13" ht="12.75">
      <c r="A56" s="13">
        <v>53</v>
      </c>
      <c r="B56" s="18">
        <f>Fallas20!Y55*1000</f>
        <v>0</v>
      </c>
      <c r="C56" s="18">
        <f>Fallas20!AA55</f>
        <v>0</v>
      </c>
      <c r="D56" s="19">
        <f>Fallas20!AB55*1000</f>
        <v>0</v>
      </c>
      <c r="E56" s="19">
        <f>Fallas20!AG55*1000</f>
        <v>0</v>
      </c>
      <c r="F56" s="19">
        <f>Fallas20!AN55</f>
        <v>0</v>
      </c>
      <c r="G56" s="19">
        <f>Fallas20!AO55*1000</f>
        <v>0</v>
      </c>
      <c r="H56" s="17">
        <f>Fallas20!AT55*1000</f>
        <v>332.07559856919625</v>
      </c>
      <c r="I56" s="17">
        <f>Fallas20!AZ55</f>
        <v>0.4899259426069568</v>
      </c>
      <c r="J56" s="17">
        <f>Fallas20!BA55*1000</f>
        <v>531.3209577107141</v>
      </c>
      <c r="K56" s="19">
        <f>Fallas20!CJ55*1000</f>
        <v>0</v>
      </c>
      <c r="L56" s="19">
        <f>Fallas20!CQ55</f>
        <v>0</v>
      </c>
      <c r="M56" s="19">
        <f>Fallas20!CR55*1000</f>
        <v>0</v>
      </c>
    </row>
    <row r="57" spans="1:13" ht="12.75">
      <c r="A57" s="13">
        <v>54</v>
      </c>
      <c r="B57" s="18">
        <f>Fallas20!Y56*1000</f>
        <v>0</v>
      </c>
      <c r="C57" s="18">
        <f>Fallas20!AA56</f>
        <v>0</v>
      </c>
      <c r="D57" s="19">
        <f>Fallas20!AB56*1000</f>
        <v>0</v>
      </c>
      <c r="E57" s="19">
        <f>Fallas20!AG56*1000</f>
        <v>0</v>
      </c>
      <c r="F57" s="19">
        <f>Fallas20!AN56</f>
        <v>0</v>
      </c>
      <c r="G57" s="19">
        <f>Fallas20!AO56*1000</f>
        <v>0</v>
      </c>
      <c r="H57" s="17">
        <f>Fallas20!AT56*1000</f>
        <v>336.86684134993254</v>
      </c>
      <c r="I57" s="17">
        <f>Fallas20!AZ56</f>
        <v>0.46619080461197504</v>
      </c>
      <c r="J57" s="17">
        <f>Fallas20!BA56*1000</f>
        <v>538.9869461598921</v>
      </c>
      <c r="K57" s="19">
        <f>Fallas20!CJ56*1000</f>
        <v>0</v>
      </c>
      <c r="L57" s="19">
        <f>Fallas20!CQ56</f>
        <v>0</v>
      </c>
      <c r="M57" s="19">
        <f>Fallas20!CR56*1000</f>
        <v>0</v>
      </c>
    </row>
    <row r="58" spans="1:13" ht="12.75">
      <c r="A58" s="13">
        <v>55</v>
      </c>
      <c r="B58" s="18">
        <f>Fallas20!Y57*1000</f>
        <v>0</v>
      </c>
      <c r="C58" s="18">
        <f>Fallas20!AA57</f>
        <v>0</v>
      </c>
      <c r="D58" s="19">
        <f>Fallas20!AB57*1000</f>
        <v>0</v>
      </c>
      <c r="E58" s="19">
        <f>Fallas20!AG57*1000</f>
        <v>0</v>
      </c>
      <c r="F58" s="19">
        <f>Fallas20!AN57</f>
        <v>0</v>
      </c>
      <c r="G58" s="19">
        <f>Fallas20!AO57*1000</f>
        <v>0</v>
      </c>
      <c r="H58" s="17">
        <f>Fallas20!AT57*1000</f>
        <v>337.2844070192859</v>
      </c>
      <c r="I58" s="17">
        <f>Fallas20!AZ57</f>
        <v>0.4639680393505942</v>
      </c>
      <c r="J58" s="17">
        <f>Fallas20!BA57*1000</f>
        <v>539.6550512308575</v>
      </c>
      <c r="K58" s="19">
        <f>Fallas20!CJ57*1000</f>
        <v>0</v>
      </c>
      <c r="L58" s="19">
        <f>Fallas20!CQ57</f>
        <v>0</v>
      </c>
      <c r="M58" s="19">
        <f>Fallas20!CR57*1000</f>
        <v>0</v>
      </c>
    </row>
    <row r="59" spans="1:13" ht="12.75">
      <c r="A59" s="13">
        <v>56</v>
      </c>
      <c r="B59" s="18">
        <f>Fallas20!Y58*1000</f>
        <v>0</v>
      </c>
      <c r="C59" s="18">
        <f>Fallas20!AA58</f>
        <v>0</v>
      </c>
      <c r="D59" s="19">
        <f>Fallas20!AB58*1000</f>
        <v>0</v>
      </c>
      <c r="E59" s="19">
        <f>Fallas20!AG58*1000</f>
        <v>0</v>
      </c>
      <c r="F59" s="19">
        <f>Fallas20!AN58</f>
        <v>0</v>
      </c>
      <c r="G59" s="19">
        <f>Fallas20!AO58*1000</f>
        <v>0</v>
      </c>
      <c r="H59" s="17">
        <f>Fallas20!AT58*1000</f>
        <v>335.3795151656307</v>
      </c>
      <c r="I59" s="17">
        <f>Fallas20!AZ58</f>
        <v>0.4735727036647867</v>
      </c>
      <c r="J59" s="17">
        <f>Fallas20!BA58*1000</f>
        <v>536.6072242650092</v>
      </c>
      <c r="K59" s="19">
        <f>Fallas20!CJ58*1000</f>
        <v>0</v>
      </c>
      <c r="L59" s="19">
        <f>Fallas20!CQ58</f>
        <v>0</v>
      </c>
      <c r="M59" s="19">
        <f>Fallas20!CR58*1000</f>
        <v>0</v>
      </c>
    </row>
    <row r="60" spans="1:13" ht="12.75">
      <c r="A60" s="13">
        <v>57</v>
      </c>
      <c r="B60" s="18">
        <f>Fallas20!Y59*1000</f>
        <v>0</v>
      </c>
      <c r="C60" s="18">
        <f>Fallas20!AA59</f>
        <v>0</v>
      </c>
      <c r="D60" s="19">
        <f>Fallas20!AB59*1000</f>
        <v>0</v>
      </c>
      <c r="E60" s="19">
        <f>Fallas20!AG59*1000</f>
        <v>0</v>
      </c>
      <c r="F60" s="19">
        <f>Fallas20!AN59</f>
        <v>0</v>
      </c>
      <c r="G60" s="19">
        <f>Fallas20!AO59*1000</f>
        <v>0</v>
      </c>
      <c r="H60" s="17">
        <f>Fallas20!AT59*1000</f>
        <v>330.2844660018982</v>
      </c>
      <c r="I60" s="17">
        <f>Fallas20!AZ59</f>
        <v>0.49861483655300076</v>
      </c>
      <c r="J60" s="17">
        <f>Fallas20!BA59*1000</f>
        <v>528.4551456030372</v>
      </c>
      <c r="K60" s="19">
        <f>Fallas20!CJ59*1000</f>
        <v>0</v>
      </c>
      <c r="L60" s="19">
        <f>Fallas20!CQ59</f>
        <v>0</v>
      </c>
      <c r="M60" s="19">
        <f>Fallas20!CR59*1000</f>
        <v>0</v>
      </c>
    </row>
    <row r="61" spans="1:13" ht="12.75">
      <c r="A61" s="13">
        <v>58</v>
      </c>
      <c r="B61" s="18">
        <f>Fallas20!Y60*1000</f>
        <v>0</v>
      </c>
      <c r="C61" s="18">
        <f>Fallas20!AA60</f>
        <v>0</v>
      </c>
      <c r="D61" s="19">
        <f>Fallas20!AB60*1000</f>
        <v>0</v>
      </c>
      <c r="E61" s="19">
        <f>Fallas20!AG60*1000</f>
        <v>0</v>
      </c>
      <c r="F61" s="19">
        <f>Fallas20!AN60</f>
        <v>0</v>
      </c>
      <c r="G61" s="19">
        <f>Fallas20!AO60*1000</f>
        <v>0</v>
      </c>
      <c r="H61" s="17">
        <f>Fallas20!AT60*1000</f>
        <v>329.5570337303627</v>
      </c>
      <c r="I61" s="17">
        <f>Fallas20!AZ60</f>
        <v>0.5022583422881496</v>
      </c>
      <c r="J61" s="17">
        <f>Fallas20!BA60*1000</f>
        <v>527.2912539685803</v>
      </c>
      <c r="K61" s="19">
        <f>Fallas20!CJ60*1000</f>
        <v>0</v>
      </c>
      <c r="L61" s="19">
        <f>Fallas20!CQ60</f>
        <v>0</v>
      </c>
      <c r="M61" s="19">
        <f>Fallas20!CR60*1000</f>
        <v>0</v>
      </c>
    </row>
    <row r="62" spans="1:13" ht="12.75">
      <c r="A62" s="13">
        <v>59</v>
      </c>
      <c r="B62" s="18">
        <f>Fallas20!Y61*1000</f>
        <v>0</v>
      </c>
      <c r="C62" s="18">
        <f>Fallas20!AA61</f>
        <v>0</v>
      </c>
      <c r="D62" s="19">
        <f>Fallas20!AB61*1000</f>
        <v>0</v>
      </c>
      <c r="E62" s="19">
        <f>Fallas20!AG61*1000</f>
        <v>0</v>
      </c>
      <c r="F62" s="19">
        <f>Fallas20!AN61</f>
        <v>0</v>
      </c>
      <c r="G62" s="19">
        <f>Fallas20!AO61*1000</f>
        <v>0</v>
      </c>
      <c r="H62" s="17">
        <f>Fallas20!AT61*1000</f>
        <v>328.46076631614403</v>
      </c>
      <c r="I62" s="17">
        <f>Fallas20!AZ61</f>
        <v>0.5077430336572546</v>
      </c>
      <c r="J62" s="17">
        <f>Fallas20!BA61*1000</f>
        <v>525.5372261058304</v>
      </c>
      <c r="K62" s="19">
        <f>Fallas20!CJ61*1000</f>
        <v>0</v>
      </c>
      <c r="L62" s="19">
        <f>Fallas20!CQ61</f>
        <v>0</v>
      </c>
      <c r="M62" s="19">
        <f>Fallas20!CR61*1000</f>
        <v>0</v>
      </c>
    </row>
    <row r="63" spans="1:13" ht="12.75">
      <c r="A63" s="13">
        <v>60</v>
      </c>
      <c r="B63" s="18">
        <f>Fallas20!Y62*1000</f>
        <v>0</v>
      </c>
      <c r="C63" s="18">
        <f>Fallas20!AA62</f>
        <v>0</v>
      </c>
      <c r="D63" s="19">
        <f>Fallas20!AB62*1000</f>
        <v>0</v>
      </c>
      <c r="E63" s="19">
        <f>Fallas20!AG62*1000</f>
        <v>0</v>
      </c>
      <c r="F63" s="19">
        <f>Fallas20!AN62</f>
        <v>0</v>
      </c>
      <c r="G63" s="19">
        <f>Fallas20!AO62*1000</f>
        <v>0</v>
      </c>
      <c r="H63" s="17">
        <f>Fallas20!AT62*1000</f>
        <v>334.878371182436</v>
      </c>
      <c r="I63" s="17">
        <f>Fallas20!AZ62</f>
        <v>0.47600685082433647</v>
      </c>
      <c r="J63" s="17">
        <f>Fallas20!BA62*1000</f>
        <v>535.8053938918977</v>
      </c>
      <c r="K63" s="19">
        <f>Fallas20!CJ62*1000</f>
        <v>0</v>
      </c>
      <c r="L63" s="19">
        <f>Fallas20!CQ62</f>
        <v>0</v>
      </c>
      <c r="M63" s="19">
        <f>Fallas20!CR62*1000</f>
        <v>0</v>
      </c>
    </row>
    <row r="64" spans="1:13" ht="12.75">
      <c r="A64" s="13">
        <v>61</v>
      </c>
      <c r="B64" s="18">
        <f>Fallas20!Y63*1000</f>
        <v>0</v>
      </c>
      <c r="C64" s="18">
        <f>Fallas20!AA63</f>
        <v>0</v>
      </c>
      <c r="D64" s="19">
        <f>Fallas20!AB63*1000</f>
        <v>0</v>
      </c>
      <c r="E64" s="19">
        <f>Fallas20!AG63*1000</f>
        <v>0</v>
      </c>
      <c r="F64" s="19">
        <f>Fallas20!AN63</f>
        <v>0</v>
      </c>
      <c r="G64" s="19">
        <f>Fallas20!AO63*1000</f>
        <v>0</v>
      </c>
      <c r="H64" s="17">
        <f>Fallas20!AT63*1000</f>
        <v>334.82862392154937</v>
      </c>
      <c r="I64" s="17">
        <f>Fallas20!AZ63</f>
        <v>0.4761567580088601</v>
      </c>
      <c r="J64" s="17">
        <f>Fallas20!BA63*1000</f>
        <v>535.7257982744791</v>
      </c>
      <c r="K64" s="19">
        <f>Fallas20!CJ63*1000</f>
        <v>0</v>
      </c>
      <c r="L64" s="19">
        <f>Fallas20!CQ63</f>
        <v>0</v>
      </c>
      <c r="M64" s="19">
        <f>Fallas20!CR63*1000</f>
        <v>0</v>
      </c>
    </row>
    <row r="65" spans="1:13" ht="12.75">
      <c r="A65" s="13">
        <v>62</v>
      </c>
      <c r="B65" s="18">
        <f>Fallas20!Y64*1000</f>
        <v>0</v>
      </c>
      <c r="C65" s="18">
        <f>Fallas20!AA64</f>
        <v>0</v>
      </c>
      <c r="D65" s="19">
        <f>Fallas20!AB64*1000</f>
        <v>0</v>
      </c>
      <c r="E65" s="19">
        <f>Fallas20!AG64*1000</f>
        <v>0</v>
      </c>
      <c r="F65" s="19">
        <f>Fallas20!AN64</f>
        <v>0</v>
      </c>
      <c r="G65" s="19">
        <f>Fallas20!AO64*1000</f>
        <v>0</v>
      </c>
      <c r="H65" s="17">
        <f>Fallas20!AT64*1000</f>
        <v>332.7664068605141</v>
      </c>
      <c r="I65" s="17">
        <f>Fallas20!AZ64</f>
        <v>0.4864418068261682</v>
      </c>
      <c r="J65" s="17">
        <f>Fallas20!BA64*1000</f>
        <v>532.4262509768226</v>
      </c>
      <c r="K65" s="19">
        <f>Fallas20!CJ64*1000</f>
        <v>0</v>
      </c>
      <c r="L65" s="19">
        <f>Fallas20!CQ64</f>
        <v>0</v>
      </c>
      <c r="M65" s="19">
        <f>Fallas20!CR64*1000</f>
        <v>0</v>
      </c>
    </row>
    <row r="66" spans="1:13" ht="12.75">
      <c r="A66" s="13">
        <v>63</v>
      </c>
      <c r="B66" s="18">
        <f>Fallas20!Y65*1000</f>
        <v>0</v>
      </c>
      <c r="C66" s="18">
        <f>Fallas20!AA65</f>
        <v>0</v>
      </c>
      <c r="D66" s="19">
        <f>Fallas20!AB65*1000</f>
        <v>0</v>
      </c>
      <c r="E66" s="19">
        <f>Fallas20!AG65*1000</f>
        <v>0</v>
      </c>
      <c r="F66" s="19">
        <f>Fallas20!AN65</f>
        <v>0</v>
      </c>
      <c r="G66" s="19">
        <f>Fallas20!AO65*1000</f>
        <v>0</v>
      </c>
      <c r="H66" s="17">
        <f>Fallas20!AT65*1000</f>
        <v>331.8147159222974</v>
      </c>
      <c r="I66" s="17">
        <f>Fallas20!AZ65</f>
        <v>0.49113618696886413</v>
      </c>
      <c r="J66" s="17">
        <f>Fallas20!BA65*1000</f>
        <v>530.9035454756759</v>
      </c>
      <c r="K66" s="19">
        <f>Fallas20!CJ65*1000</f>
        <v>0</v>
      </c>
      <c r="L66" s="19">
        <f>Fallas20!CQ65</f>
        <v>0</v>
      </c>
      <c r="M66" s="19">
        <f>Fallas20!CR65*1000</f>
        <v>0</v>
      </c>
    </row>
    <row r="67" spans="1:13" ht="12.75">
      <c r="A67" s="13">
        <v>64</v>
      </c>
      <c r="B67" s="18">
        <f>Fallas20!Y66*1000</f>
        <v>0</v>
      </c>
      <c r="C67" s="18">
        <f>Fallas20!AA66</f>
        <v>0</v>
      </c>
      <c r="D67" s="19">
        <f>Fallas20!AB66*1000</f>
        <v>0</v>
      </c>
      <c r="E67" s="19">
        <f>Fallas20!AG66*1000</f>
        <v>0</v>
      </c>
      <c r="F67" s="19">
        <f>Fallas20!AN66</f>
        <v>0</v>
      </c>
      <c r="G67" s="19">
        <f>Fallas20!AO66*1000</f>
        <v>0</v>
      </c>
      <c r="H67" s="17">
        <f>Fallas20!AT66*1000</f>
        <v>332.51128030913685</v>
      </c>
      <c r="I67" s="17">
        <f>Fallas20!AZ66</f>
        <v>0.4876370362431489</v>
      </c>
      <c r="J67" s="17">
        <f>Fallas20!BA66*1000</f>
        <v>532.0180484946189</v>
      </c>
      <c r="K67" s="19">
        <f>Fallas20!CJ66*1000</f>
        <v>0</v>
      </c>
      <c r="L67" s="19">
        <f>Fallas20!CQ66</f>
        <v>0</v>
      </c>
      <c r="M67" s="19">
        <f>Fallas20!CR66*1000</f>
        <v>0</v>
      </c>
    </row>
    <row r="68" spans="1:13" ht="12.75">
      <c r="A68" s="13">
        <v>65</v>
      </c>
      <c r="B68" s="18">
        <f>Fallas20!Y67*1000</f>
        <v>0</v>
      </c>
      <c r="C68" s="18">
        <f>Fallas20!AA67</f>
        <v>0</v>
      </c>
      <c r="D68" s="19">
        <f>Fallas20!AB67*1000</f>
        <v>0</v>
      </c>
      <c r="E68" s="19">
        <f>Fallas20!AG67*1000</f>
        <v>0</v>
      </c>
      <c r="F68" s="19">
        <f>Fallas20!AN67</f>
        <v>0</v>
      </c>
      <c r="G68" s="19">
        <f>Fallas20!AO67*1000</f>
        <v>0</v>
      </c>
      <c r="H68" s="17">
        <f>Fallas20!AT67*1000</f>
        <v>332.21090496100567</v>
      </c>
      <c r="I68" s="17">
        <f>Fallas20!AZ67</f>
        <v>0.4891463999113239</v>
      </c>
      <c r="J68" s="17">
        <f>Fallas20!BA67*1000</f>
        <v>531.5374479376092</v>
      </c>
      <c r="K68" s="19">
        <f>Fallas20!CJ67*1000</f>
        <v>0</v>
      </c>
      <c r="L68" s="19">
        <f>Fallas20!CQ67</f>
        <v>0</v>
      </c>
      <c r="M68" s="19">
        <f>Fallas20!CR67*1000</f>
        <v>0</v>
      </c>
    </row>
    <row r="69" spans="1:13" ht="12.75">
      <c r="A69" s="13">
        <v>66</v>
      </c>
      <c r="B69" s="18">
        <f>Fallas20!Y68*1000</f>
        <v>0</v>
      </c>
      <c r="C69" s="18">
        <f>Fallas20!AA68</f>
        <v>0</v>
      </c>
      <c r="D69" s="19">
        <f>Fallas20!AB68*1000</f>
        <v>0</v>
      </c>
      <c r="E69" s="19">
        <f>Fallas20!AG68*1000</f>
        <v>0</v>
      </c>
      <c r="F69" s="19">
        <f>Fallas20!AN68</f>
        <v>0</v>
      </c>
      <c r="G69" s="19">
        <f>Fallas20!AO68*1000</f>
        <v>0</v>
      </c>
      <c r="H69" s="17">
        <f>Fallas20!AT68*1000</f>
        <v>331.86604843510133</v>
      </c>
      <c r="I69" s="17">
        <f>Fallas20!AZ68</f>
        <v>0.49087844415190074</v>
      </c>
      <c r="J69" s="17">
        <f>Fallas20!BA68*1000</f>
        <v>530.9856774961621</v>
      </c>
      <c r="K69" s="19">
        <f>Fallas20!CJ68*1000</f>
        <v>0</v>
      </c>
      <c r="L69" s="19">
        <f>Fallas20!CQ68</f>
        <v>0</v>
      </c>
      <c r="M69" s="19">
        <f>Fallas20!CR68*1000</f>
        <v>0</v>
      </c>
    </row>
    <row r="70" spans="1:13" ht="12.75">
      <c r="A70" s="13">
        <v>67</v>
      </c>
      <c r="B70" s="18">
        <f>Fallas20!Y69*1000</f>
        <v>0</v>
      </c>
      <c r="C70" s="18">
        <f>Fallas20!AA69</f>
        <v>0</v>
      </c>
      <c r="D70" s="19">
        <f>Fallas20!AB69*1000</f>
        <v>0</v>
      </c>
      <c r="E70" s="19">
        <f>Fallas20!AG69*1000</f>
        <v>0</v>
      </c>
      <c r="F70" s="19">
        <f>Fallas20!AN69</f>
        <v>0</v>
      </c>
      <c r="G70" s="19">
        <f>Fallas20!AO69*1000</f>
        <v>0</v>
      </c>
      <c r="H70" s="17">
        <f>Fallas20!AT69*1000</f>
        <v>332.11810807193484</v>
      </c>
      <c r="I70" s="17">
        <f>Fallas20!AZ69</f>
        <v>0.48961255983875074</v>
      </c>
      <c r="J70" s="17">
        <f>Fallas20!BA69*1000</f>
        <v>531.3889729150957</v>
      </c>
      <c r="K70" s="19">
        <f>Fallas20!CJ69*1000</f>
        <v>0</v>
      </c>
      <c r="L70" s="19">
        <f>Fallas20!CQ69</f>
        <v>0</v>
      </c>
      <c r="M70" s="19">
        <f>Fallas20!CR69*1000</f>
        <v>0</v>
      </c>
    </row>
    <row r="71" spans="1:13" ht="12.75">
      <c r="A71" s="13">
        <v>68</v>
      </c>
      <c r="B71" s="18">
        <f>Fallas20!Y70*1000</f>
        <v>0</v>
      </c>
      <c r="C71" s="18">
        <f>Fallas20!AA70</f>
        <v>0</v>
      </c>
      <c r="D71" s="19">
        <f>Fallas20!AB70*1000</f>
        <v>0</v>
      </c>
      <c r="E71" s="19">
        <f>Fallas20!AG70*1000</f>
        <v>0</v>
      </c>
      <c r="F71" s="19">
        <f>Fallas20!AN70</f>
        <v>0</v>
      </c>
      <c r="G71" s="19">
        <f>Fallas20!AO70*1000</f>
        <v>0</v>
      </c>
      <c r="H71" s="17">
        <f>Fallas20!AT70*1000</f>
        <v>332.06504460156566</v>
      </c>
      <c r="I71" s="17">
        <f>Fallas20!AZ70</f>
        <v>0.48987909229527266</v>
      </c>
      <c r="J71" s="17">
        <f>Fallas20!BA70*1000</f>
        <v>531.3040713625052</v>
      </c>
      <c r="K71" s="19">
        <f>Fallas20!CJ70*1000</f>
        <v>0</v>
      </c>
      <c r="L71" s="19">
        <f>Fallas20!CQ70</f>
        <v>0</v>
      </c>
      <c r="M71" s="19">
        <f>Fallas20!CR70*1000</f>
        <v>0</v>
      </c>
    </row>
    <row r="72" spans="1:13" ht="12.75">
      <c r="A72" s="13">
        <v>69</v>
      </c>
      <c r="B72" s="18">
        <f>Fallas20!Y71*1000</f>
        <v>0</v>
      </c>
      <c r="C72" s="18">
        <f>Fallas20!AA71</f>
        <v>0</v>
      </c>
      <c r="D72" s="19">
        <f>Fallas20!AB71*1000</f>
        <v>0</v>
      </c>
      <c r="E72" s="19">
        <f>Fallas20!AG71*1000</f>
        <v>0</v>
      </c>
      <c r="F72" s="19">
        <f>Fallas20!AN71</f>
        <v>0</v>
      </c>
      <c r="G72" s="19">
        <f>Fallas20!AO71*1000</f>
        <v>0</v>
      </c>
      <c r="H72" s="17">
        <f>Fallas20!AT71*1000</f>
        <v>331.8645252996539</v>
      </c>
      <c r="I72" s="17">
        <f>Fallas20!AZ71</f>
        <v>0.49079928462978323</v>
      </c>
      <c r="J72" s="17">
        <f>Fallas20!BA71*1000</f>
        <v>530.9832404794462</v>
      </c>
      <c r="K72" s="19">
        <f>Fallas20!CJ71*1000</f>
        <v>0</v>
      </c>
      <c r="L72" s="19">
        <f>Fallas20!CQ71</f>
        <v>0</v>
      </c>
      <c r="M72" s="19">
        <f>Fallas20!CR71*1000</f>
        <v>0</v>
      </c>
    </row>
    <row r="73" spans="1:13" ht="12.75">
      <c r="A73" s="13">
        <v>70</v>
      </c>
      <c r="B73" s="18">
        <f>Fallas20!Y72*1000</f>
        <v>0</v>
      </c>
      <c r="C73" s="18">
        <f>Fallas20!AA72</f>
        <v>0</v>
      </c>
      <c r="D73" s="19">
        <f>Fallas20!AB72*1000</f>
        <v>0</v>
      </c>
      <c r="E73" s="19">
        <f>Fallas20!AG72*1000</f>
        <v>0</v>
      </c>
      <c r="F73" s="19">
        <f>Fallas20!AN72</f>
        <v>0</v>
      </c>
      <c r="G73" s="19">
        <f>Fallas20!AO72*1000</f>
        <v>0</v>
      </c>
      <c r="H73" s="17">
        <f>Fallas20!AT72*1000</f>
        <v>329.3852226326336</v>
      </c>
      <c r="I73" s="17">
        <f>Fallas20!AZ72</f>
        <v>0.5032280178724761</v>
      </c>
      <c r="J73" s="17">
        <f>Fallas20!BA72*1000</f>
        <v>527.0163562122137</v>
      </c>
      <c r="K73" s="19">
        <f>Fallas20!CJ72*1000</f>
        <v>0</v>
      </c>
      <c r="L73" s="19">
        <f>Fallas20!CQ72</f>
        <v>0</v>
      </c>
      <c r="M73" s="19">
        <f>Fallas20!CR72*1000</f>
        <v>0</v>
      </c>
    </row>
    <row r="74" spans="1:13" ht="12.75">
      <c r="A74" s="13">
        <v>71</v>
      </c>
      <c r="B74" s="16">
        <f>Fallas20!Y73*1000</f>
        <v>343.26237747659945</v>
      </c>
      <c r="C74" s="16">
        <f>Fallas20!AA73</f>
        <v>0.3958263038759683</v>
      </c>
      <c r="D74" s="17">
        <f>Fallas20!AB73*1000</f>
        <v>473.7020809177072</v>
      </c>
      <c r="E74" s="17">
        <f>Fallas20!AG73*1000</f>
        <v>272.50181446074885</v>
      </c>
      <c r="F74" s="17">
        <f>Fallas20!AN73</f>
        <v>0.7200808518091505</v>
      </c>
      <c r="G74" s="17">
        <f>Fallas20!AO73*1000</f>
        <v>384.2275583896558</v>
      </c>
      <c r="H74" s="17">
        <f>Fallas20!AT73*1000</f>
        <v>331.31203762537984</v>
      </c>
      <c r="I74" s="17">
        <f>Fallas20!AZ73</f>
        <v>0.4934701602512926</v>
      </c>
      <c r="J74" s="17">
        <f>Fallas20!BA73*1000</f>
        <v>530.0992602006078</v>
      </c>
      <c r="K74" s="17">
        <f>Fallas20!CJ73*1000</f>
        <v>864.0003495280973</v>
      </c>
      <c r="L74" s="17">
        <f>-Fallas20!CQ73</f>
        <v>5.197547316485983</v>
      </c>
      <c r="M74" s="17">
        <f>Fallas20!CR73*1000</f>
        <v>1296.0005242921459</v>
      </c>
    </row>
    <row r="75" spans="1:13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3" ht="12.75">
      <c r="A127" s="20"/>
      <c r="C127" s="21"/>
    </row>
    <row r="128" spans="1:3" ht="12.75">
      <c r="A128" s="22"/>
      <c r="C128" s="21"/>
    </row>
    <row r="129" spans="1:3" ht="12.75">
      <c r="A129" s="13"/>
      <c r="C129" s="21"/>
    </row>
    <row r="130" spans="1:3" ht="12.75">
      <c r="A130" s="13"/>
      <c r="C130" s="21"/>
    </row>
    <row r="131" spans="1:3" ht="12.75">
      <c r="A131" s="13"/>
      <c r="C131" s="21"/>
    </row>
    <row r="132" spans="1:3" ht="12.75">
      <c r="A132" s="13"/>
      <c r="C132" s="21"/>
    </row>
    <row r="133" spans="1:3" ht="12.75">
      <c r="A133" s="13"/>
      <c r="C133" s="21"/>
    </row>
    <row r="134" spans="1:3" ht="12.75">
      <c r="A134" s="13"/>
      <c r="C134" s="21"/>
    </row>
    <row r="135" spans="1:3" ht="12.75">
      <c r="A135" s="13"/>
      <c r="C135" s="21"/>
    </row>
    <row r="136" spans="1:3" ht="12.75">
      <c r="A136" s="13"/>
      <c r="C136" s="21"/>
    </row>
    <row r="137" spans="1:3" ht="12.75">
      <c r="A137" s="13"/>
      <c r="C137" s="21"/>
    </row>
    <row r="138" spans="1:3" ht="12.75">
      <c r="A138" s="13"/>
      <c r="C138" s="21"/>
    </row>
    <row r="139" spans="1:3" ht="12.75">
      <c r="A139" s="13"/>
      <c r="C139" s="21"/>
    </row>
    <row r="140" spans="1:3" ht="12.75">
      <c r="A140" s="13"/>
      <c r="C140" s="21"/>
    </row>
    <row r="141" spans="1:3" ht="12.75">
      <c r="A141" s="13"/>
      <c r="C141" s="21"/>
    </row>
    <row r="142" spans="1:3" ht="12.75">
      <c r="A142" s="13"/>
      <c r="C142" s="21"/>
    </row>
    <row r="143" spans="1:3" ht="12.75">
      <c r="A143" s="13"/>
      <c r="C143" s="21"/>
    </row>
    <row r="144" spans="1:3" ht="12.75">
      <c r="A144" s="13"/>
      <c r="C144" s="21"/>
    </row>
    <row r="145" spans="1:3" ht="12.75">
      <c r="A145" s="13"/>
      <c r="C145" s="21"/>
    </row>
    <row r="146" spans="1:3" ht="12.75">
      <c r="A146" s="13"/>
      <c r="C146" s="21"/>
    </row>
    <row r="147" spans="1:3" ht="12.75">
      <c r="A147" s="13"/>
      <c r="C147" s="21"/>
    </row>
    <row r="148" spans="1:3" ht="12.75">
      <c r="A148" s="13"/>
      <c r="C148" s="21"/>
    </row>
    <row r="149" spans="1:3" ht="12.75">
      <c r="A149" s="13"/>
      <c r="C149" s="21"/>
    </row>
    <row r="150" spans="1:3" ht="12.75">
      <c r="A150" s="13"/>
      <c r="C150" s="21"/>
    </row>
    <row r="151" spans="1:3" ht="12.75">
      <c r="A151" s="13"/>
      <c r="C151" s="21"/>
    </row>
    <row r="152" spans="1:3" ht="12.75">
      <c r="A152" s="13"/>
      <c r="C152" s="21"/>
    </row>
    <row r="153" spans="1:3" ht="12.75">
      <c r="A153" s="13"/>
      <c r="C153" s="21"/>
    </row>
    <row r="154" spans="1:3" ht="12.75">
      <c r="A154" s="13"/>
      <c r="C154" s="21"/>
    </row>
    <row r="155" spans="1:3" ht="12.75">
      <c r="A155" s="13"/>
      <c r="C155" s="21"/>
    </row>
    <row r="156" spans="1:3" ht="12.75">
      <c r="A156" s="13"/>
      <c r="C156" s="21"/>
    </row>
    <row r="157" spans="1:3" ht="12.75">
      <c r="A157" s="13"/>
      <c r="C157" s="21"/>
    </row>
    <row r="158" spans="1:3" ht="12.75">
      <c r="A158" s="13"/>
      <c r="C158" s="21"/>
    </row>
    <row r="159" spans="1:3" ht="12.75">
      <c r="A159" s="13"/>
      <c r="C159" s="21"/>
    </row>
    <row r="160" spans="1:3" ht="12.75">
      <c r="A160" s="13"/>
      <c r="C160" s="21"/>
    </row>
    <row r="161" spans="1:3" ht="12.75">
      <c r="A161" s="13"/>
      <c r="C161" s="21"/>
    </row>
    <row r="162" spans="1:3" ht="12.75">
      <c r="A162" s="13"/>
      <c r="C162" s="21"/>
    </row>
    <row r="163" spans="1:3" ht="12.75">
      <c r="A163" s="13"/>
      <c r="C163" s="21"/>
    </row>
    <row r="164" spans="1:3" ht="12.75">
      <c r="A164" s="13"/>
      <c r="C164" s="21"/>
    </row>
    <row r="165" spans="1:3" ht="12.75">
      <c r="A165" s="13"/>
      <c r="C165" s="21"/>
    </row>
    <row r="166" spans="1:3" ht="12.75">
      <c r="A166" s="13"/>
      <c r="C166" s="21"/>
    </row>
    <row r="167" spans="1:3" ht="12.75">
      <c r="A167" s="13"/>
      <c r="C167" s="21"/>
    </row>
    <row r="168" spans="1:3" ht="12.75">
      <c r="A168" s="13"/>
      <c r="C168" s="21"/>
    </row>
    <row r="169" spans="1:3" ht="12.75">
      <c r="A169" s="13"/>
      <c r="C169" s="21"/>
    </row>
    <row r="170" spans="1:3" ht="12.75">
      <c r="A170" s="13"/>
      <c r="C170" s="21"/>
    </row>
    <row r="171" spans="1:3" ht="12.75">
      <c r="A171" s="13"/>
      <c r="C171" s="21"/>
    </row>
    <row r="172" spans="1:3" ht="12.75">
      <c r="A172" s="13"/>
      <c r="C172" s="21"/>
    </row>
    <row r="173" spans="1:3" ht="12.75">
      <c r="A173" s="13"/>
      <c r="C173" s="21"/>
    </row>
    <row r="174" spans="1:3" ht="12.75">
      <c r="A174" s="13"/>
      <c r="C174" s="21"/>
    </row>
    <row r="175" spans="1:3" ht="12.75">
      <c r="A175" s="13"/>
      <c r="C175" s="21"/>
    </row>
    <row r="176" spans="1:3" ht="12.75">
      <c r="A176" s="13"/>
      <c r="C176" s="21"/>
    </row>
    <row r="177" spans="1:3" ht="12.75">
      <c r="A177" s="13"/>
      <c r="C177" s="21"/>
    </row>
    <row r="178" spans="1:3" ht="12.75">
      <c r="A178" s="13"/>
      <c r="C178" s="21"/>
    </row>
    <row r="179" spans="1:3" ht="12.75">
      <c r="A179" s="13"/>
      <c r="C179" s="21"/>
    </row>
    <row r="180" spans="1:3" ht="12.75">
      <c r="A180" s="13"/>
      <c r="C180" s="21"/>
    </row>
    <row r="181" spans="1:3" ht="12.75">
      <c r="A181" s="13"/>
      <c r="C181" s="21"/>
    </row>
    <row r="182" spans="1:3" ht="12.75">
      <c r="A182" s="13"/>
      <c r="C182" s="21"/>
    </row>
    <row r="183" spans="1:3" ht="12.75">
      <c r="A183" s="13"/>
      <c r="C183" s="21"/>
    </row>
    <row r="184" spans="1:3" ht="12.75">
      <c r="A184" s="13"/>
      <c r="C184" s="21"/>
    </row>
    <row r="185" spans="1:3" ht="12.75">
      <c r="A185" s="13"/>
      <c r="C185" s="21"/>
    </row>
    <row r="186" spans="1:3" ht="12.75">
      <c r="A186" s="13"/>
      <c r="C186" s="21"/>
    </row>
    <row r="187" spans="1:3" ht="12.75">
      <c r="A187" s="13"/>
      <c r="C187" s="21"/>
    </row>
    <row r="188" spans="1:3" ht="12.75">
      <c r="A188" s="13"/>
      <c r="C188" s="21"/>
    </row>
    <row r="189" spans="1:3" ht="12.75">
      <c r="A189" s="13"/>
      <c r="C189" s="21"/>
    </row>
    <row r="190" spans="1:3" ht="12.75">
      <c r="A190" s="13"/>
      <c r="C190" s="21"/>
    </row>
    <row r="191" spans="1:3" ht="12.75">
      <c r="A191" s="13"/>
      <c r="C191" s="21"/>
    </row>
    <row r="192" spans="1:3" ht="12.75">
      <c r="A192" s="13"/>
      <c r="C192" s="21"/>
    </row>
    <row r="193" spans="1:3" ht="12.75">
      <c r="A193" s="13"/>
      <c r="C193" s="21"/>
    </row>
    <row r="194" spans="1:3" ht="12.75">
      <c r="A194" s="13"/>
      <c r="C194" s="21"/>
    </row>
    <row r="195" spans="1:3" ht="12.75">
      <c r="A195" s="13"/>
      <c r="C195" s="21"/>
    </row>
    <row r="196" spans="1:3" ht="12.75">
      <c r="A196" s="13"/>
      <c r="C196" s="21"/>
    </row>
    <row r="197" spans="1:3" ht="12.75">
      <c r="A197" s="13"/>
      <c r="C197" s="21"/>
    </row>
    <row r="198" spans="1:3" ht="12.75">
      <c r="A198" s="13"/>
      <c r="C198" s="21"/>
    </row>
    <row r="199" spans="1:3" ht="12.75">
      <c r="A199" s="13"/>
      <c r="C199" s="21"/>
    </row>
    <row r="200" spans="1:3" ht="12.75">
      <c r="A200" s="13"/>
      <c r="C200" s="21"/>
    </row>
    <row r="201" spans="1:3" ht="12.75">
      <c r="A201" s="13"/>
      <c r="C201" s="21"/>
    </row>
    <row r="202" spans="1:3" ht="12.75">
      <c r="A202" s="13"/>
      <c r="C202" s="21"/>
    </row>
    <row r="203" spans="1:3" ht="12.75">
      <c r="A203" s="13"/>
      <c r="C203" s="21"/>
    </row>
    <row r="204" spans="1:3" ht="12.75">
      <c r="A204" s="13"/>
      <c r="C204" s="21"/>
    </row>
    <row r="205" spans="1:3" ht="12.75">
      <c r="A205" s="13"/>
      <c r="C205" s="21"/>
    </row>
    <row r="206" spans="1:3" ht="12.75">
      <c r="A206" s="13"/>
      <c r="C206" s="21"/>
    </row>
    <row r="207" spans="1:3" ht="12.75">
      <c r="A207" s="13"/>
      <c r="C207" s="21"/>
    </row>
    <row r="208" spans="1:3" ht="12.75">
      <c r="A208" s="13"/>
      <c r="C208" s="21"/>
    </row>
    <row r="209" spans="1:3" ht="12.75">
      <c r="A209" s="13"/>
      <c r="C209" s="21"/>
    </row>
    <row r="210" spans="1:3" ht="12.75">
      <c r="A210" s="13"/>
      <c r="C210" s="21"/>
    </row>
    <row r="211" spans="1:3" ht="12.75">
      <c r="A211" s="13"/>
      <c r="C211" s="21"/>
    </row>
    <row r="212" spans="1:3" ht="12.75">
      <c r="A212" s="13"/>
      <c r="C212" s="21"/>
    </row>
    <row r="213" spans="1:3" ht="12.75">
      <c r="A213" s="13"/>
      <c r="C213" s="21"/>
    </row>
    <row r="214" spans="1:3" ht="12.75">
      <c r="A214" s="13"/>
      <c r="C214" s="21"/>
    </row>
    <row r="215" spans="1:3" ht="12.75">
      <c r="A215" s="13"/>
      <c r="C215" s="21"/>
    </row>
    <row r="216" spans="1:3" ht="12.75">
      <c r="A216" s="13"/>
      <c r="C216" s="21"/>
    </row>
    <row r="217" spans="1:3" ht="12.75">
      <c r="A217" s="13"/>
      <c r="C217" s="21"/>
    </row>
    <row r="218" spans="1:3" ht="12.75">
      <c r="A218" s="13"/>
      <c r="C218" s="21"/>
    </row>
    <row r="219" spans="1:3" ht="12.75">
      <c r="A219" s="13"/>
      <c r="C219" s="21"/>
    </row>
    <row r="220" spans="1:3" ht="12.75">
      <c r="A220" s="13"/>
      <c r="C220" s="21"/>
    </row>
    <row r="221" spans="1:3" ht="12.75">
      <c r="A221" s="13"/>
      <c r="C221" s="21"/>
    </row>
    <row r="222" spans="1:3" ht="12.75">
      <c r="A222" s="13"/>
      <c r="C222" s="21"/>
    </row>
    <row r="223" spans="1:3" ht="12.75">
      <c r="A223" s="13"/>
      <c r="C223" s="21"/>
    </row>
    <row r="224" spans="1:3" ht="12.75">
      <c r="A224" s="13"/>
      <c r="C224" s="21"/>
    </row>
    <row r="225" spans="1:3" ht="12.75">
      <c r="A225" s="13"/>
      <c r="C225" s="21"/>
    </row>
    <row r="226" spans="1:3" ht="12.75">
      <c r="A226" s="13"/>
      <c r="C226" s="21"/>
    </row>
    <row r="227" spans="1:3" ht="12.75">
      <c r="A227" s="13"/>
      <c r="C227" s="21"/>
    </row>
    <row r="228" spans="1:3" ht="12.75">
      <c r="A228" s="13"/>
      <c r="C228" s="21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73"/>
  <sheetViews>
    <sheetView workbookViewId="0" topLeftCell="CN16">
      <selection activeCell="CQ3" sqref="CQ3:CQ37"/>
    </sheetView>
  </sheetViews>
  <sheetFormatPr defaultColWidth="11.421875" defaultRowHeight="12.75"/>
  <cols>
    <col min="1" max="1" width="7.8515625" style="1" customWidth="1"/>
    <col min="2" max="2" width="5.28125" style="1" customWidth="1"/>
    <col min="3" max="3" width="8.57421875" style="0" customWidth="1"/>
    <col min="4" max="4" width="10.8515625" style="0" customWidth="1"/>
    <col min="5" max="5" width="9.421875" style="0" customWidth="1"/>
    <col min="6" max="6" width="11.140625" style="0" customWidth="1"/>
    <col min="7" max="7" width="9.28125" style="0" customWidth="1"/>
    <col min="8" max="8" width="8.140625" style="0" customWidth="1"/>
    <col min="9" max="9" width="9.28125" style="0" customWidth="1"/>
    <col min="10" max="10" width="8.28125" style="0" customWidth="1"/>
    <col min="11" max="11" width="9.140625" style="0" customWidth="1"/>
    <col min="12" max="12" width="6.421875" style="5" customWidth="1"/>
    <col min="13" max="13" width="11.00390625" style="4" customWidth="1"/>
    <col min="14" max="14" width="5.140625" style="10" customWidth="1"/>
    <col min="15" max="15" width="8.7109375" style="0" customWidth="1"/>
    <col min="16" max="16" width="9.28125" style="0" customWidth="1"/>
    <col min="17" max="17" width="8.57421875" style="0" customWidth="1"/>
    <col min="18" max="18" width="9.421875" style="0" customWidth="1"/>
    <col min="19" max="19" width="5.140625" style="0" customWidth="1"/>
    <col min="20" max="20" width="9.28125" style="0" customWidth="1"/>
    <col min="21" max="21" width="8.140625" style="0" customWidth="1"/>
    <col min="22" max="22" width="9.28125" style="0" customWidth="1"/>
    <col min="23" max="23" width="9.140625" style="0" customWidth="1"/>
    <col min="24" max="24" width="8.421875" style="0" customWidth="1"/>
    <col min="25" max="25" width="9.8515625" style="0" customWidth="1"/>
    <col min="26" max="26" width="8.00390625" style="0" customWidth="1"/>
    <col min="27" max="27" width="7.00390625" style="0" customWidth="1"/>
    <col min="28" max="28" width="16.7109375" style="0" customWidth="1"/>
    <col min="40" max="40" width="8.57421875" style="0" customWidth="1"/>
    <col min="41" max="41" width="21.140625" style="0" customWidth="1"/>
    <col min="46" max="46" width="11.421875" style="6" customWidth="1"/>
    <col min="53" max="53" width="21.7109375" style="0" customWidth="1"/>
    <col min="54" max="54" width="8.28125" style="0" customWidth="1"/>
    <col min="55" max="55" width="7.00390625" style="0" customWidth="1"/>
    <col min="56" max="56" width="8.140625" style="0" customWidth="1"/>
    <col min="57" max="57" width="8.7109375" style="0" customWidth="1"/>
    <col min="58" max="58" width="8.28125" style="0" customWidth="1"/>
    <col min="83" max="83" width="13.28125" style="0" customWidth="1"/>
    <col min="85" max="85" width="13.28125" style="0" customWidth="1"/>
    <col min="86" max="86" width="15.8515625" style="0" customWidth="1"/>
    <col min="87" max="87" width="21.7109375" style="0" customWidth="1"/>
    <col min="89" max="90" width="12.8515625" style="0" customWidth="1"/>
    <col min="91" max="91" width="20.8515625" style="0" customWidth="1"/>
    <col min="92" max="92" width="24.140625" style="0" customWidth="1"/>
    <col min="93" max="93" width="23.00390625" style="0" customWidth="1"/>
    <col min="94" max="94" width="22.8515625" style="0" customWidth="1"/>
    <col min="96" max="96" width="26.7109375" style="0" customWidth="1"/>
  </cols>
  <sheetData>
    <row r="1" spans="1:96" ht="12.75">
      <c r="A1" s="1" t="s">
        <v>0</v>
      </c>
      <c r="B1" s="1" t="s">
        <v>72</v>
      </c>
      <c r="C1" t="s">
        <v>70</v>
      </c>
      <c r="D1" t="s">
        <v>73</v>
      </c>
      <c r="F1" t="s">
        <v>76</v>
      </c>
      <c r="H1" t="s">
        <v>77</v>
      </c>
      <c r="J1" t="s">
        <v>78</v>
      </c>
      <c r="L1" s="4" t="s">
        <v>79</v>
      </c>
      <c r="M1" s="8" t="s">
        <v>70</v>
      </c>
      <c r="N1" s="10" t="s">
        <v>72</v>
      </c>
      <c r="O1" t="s">
        <v>88</v>
      </c>
      <c r="Q1" t="s">
        <v>89</v>
      </c>
      <c r="S1" t="s">
        <v>82</v>
      </c>
      <c r="U1" t="s">
        <v>83</v>
      </c>
      <c r="W1" t="s">
        <v>83</v>
      </c>
      <c r="Y1" s="5" t="s">
        <v>86</v>
      </c>
      <c r="Z1" s="5"/>
      <c r="AA1" s="5" t="s">
        <v>87</v>
      </c>
      <c r="AB1" s="5" t="s">
        <v>91</v>
      </c>
      <c r="AC1" t="s">
        <v>90</v>
      </c>
      <c r="AE1" t="s">
        <v>90</v>
      </c>
      <c r="AG1" s="5" t="s">
        <v>92</v>
      </c>
      <c r="AH1" s="5"/>
      <c r="AI1" s="5"/>
      <c r="AJ1" t="s">
        <v>93</v>
      </c>
      <c r="AL1" t="s">
        <v>93</v>
      </c>
      <c r="AN1" s="5" t="s">
        <v>87</v>
      </c>
      <c r="AO1" s="5" t="s">
        <v>94</v>
      </c>
      <c r="AP1" s="6" t="s">
        <v>95</v>
      </c>
      <c r="AQ1" s="6"/>
      <c r="AR1" s="6" t="s">
        <v>95</v>
      </c>
      <c r="AS1" s="6"/>
      <c r="AT1" s="23" t="s">
        <v>96</v>
      </c>
      <c r="AU1" s="23"/>
      <c r="AV1" s="6" t="s">
        <v>97</v>
      </c>
      <c r="AW1" s="6"/>
      <c r="AX1" s="6" t="s">
        <v>97</v>
      </c>
      <c r="AY1" s="6"/>
      <c r="AZ1" t="s">
        <v>87</v>
      </c>
      <c r="BA1" s="5" t="s">
        <v>98</v>
      </c>
      <c r="BB1" t="s">
        <v>99</v>
      </c>
      <c r="BD1" t="s">
        <v>100</v>
      </c>
      <c r="BF1" t="s">
        <v>101</v>
      </c>
      <c r="BH1" t="s">
        <v>101</v>
      </c>
      <c r="BJ1" t="s">
        <v>102</v>
      </c>
      <c r="BL1" t="s">
        <v>102</v>
      </c>
      <c r="BN1" t="s">
        <v>103</v>
      </c>
      <c r="BP1" t="s">
        <v>103</v>
      </c>
      <c r="BR1" t="s">
        <v>104</v>
      </c>
      <c r="BT1" t="s">
        <v>104</v>
      </c>
      <c r="BV1" t="s">
        <v>105</v>
      </c>
      <c r="BX1" t="s">
        <v>105</v>
      </c>
      <c r="BZ1" t="s">
        <v>106</v>
      </c>
      <c r="CB1" t="s">
        <v>106</v>
      </c>
      <c r="CD1" t="s">
        <v>107</v>
      </c>
      <c r="CF1" t="s">
        <v>107</v>
      </c>
      <c r="CH1" t="s">
        <v>108</v>
      </c>
      <c r="CJ1" s="23" t="s">
        <v>109</v>
      </c>
      <c r="CK1" s="23"/>
      <c r="CL1" s="4"/>
      <c r="CM1" t="s">
        <v>110</v>
      </c>
      <c r="CO1" t="s">
        <v>110</v>
      </c>
      <c r="CQ1" t="s">
        <v>87</v>
      </c>
      <c r="CR1" s="5" t="s">
        <v>111</v>
      </c>
    </row>
    <row r="2" spans="3:96" ht="12.75">
      <c r="C2" t="s">
        <v>71</v>
      </c>
      <c r="D2" t="s">
        <v>74</v>
      </c>
      <c r="E2" t="s">
        <v>75</v>
      </c>
      <c r="F2" t="s">
        <v>74</v>
      </c>
      <c r="G2" t="s">
        <v>75</v>
      </c>
      <c r="H2" t="s">
        <v>74</v>
      </c>
      <c r="I2" t="s">
        <v>75</v>
      </c>
      <c r="J2" t="s">
        <v>74</v>
      </c>
      <c r="K2" t="s">
        <v>75</v>
      </c>
      <c r="L2" s="5" t="s">
        <v>80</v>
      </c>
      <c r="M2" s="8" t="s">
        <v>71</v>
      </c>
      <c r="O2" t="s">
        <v>74</v>
      </c>
      <c r="P2" t="s">
        <v>75</v>
      </c>
      <c r="Q2" t="s">
        <v>74</v>
      </c>
      <c r="R2" t="s">
        <v>75</v>
      </c>
      <c r="S2" t="s">
        <v>74</v>
      </c>
      <c r="T2" t="s">
        <v>75</v>
      </c>
      <c r="U2" t="s">
        <v>74</v>
      </c>
      <c r="V2" t="s">
        <v>75</v>
      </c>
      <c r="W2" t="s">
        <v>84</v>
      </c>
      <c r="X2" t="s">
        <v>85</v>
      </c>
      <c r="Y2" s="5" t="s">
        <v>84</v>
      </c>
      <c r="Z2" s="5" t="s">
        <v>85</v>
      </c>
      <c r="AA2" s="5"/>
      <c r="AB2" s="5" t="s">
        <v>84</v>
      </c>
      <c r="AC2" t="s">
        <v>74</v>
      </c>
      <c r="AD2" t="s">
        <v>75</v>
      </c>
      <c r="AE2" t="s">
        <v>84</v>
      </c>
      <c r="AF2" t="s">
        <v>85</v>
      </c>
      <c r="AG2" s="5" t="s">
        <v>84</v>
      </c>
      <c r="AH2" s="5" t="s">
        <v>85</v>
      </c>
      <c r="AI2" s="5"/>
      <c r="AJ2" t="s">
        <v>84</v>
      </c>
      <c r="AK2" t="s">
        <v>85</v>
      </c>
      <c r="AL2" t="s">
        <v>74</v>
      </c>
      <c r="AM2" t="s">
        <v>75</v>
      </c>
      <c r="AN2" s="5"/>
      <c r="AO2" s="5" t="s">
        <v>84</v>
      </c>
      <c r="AP2" t="s">
        <v>74</v>
      </c>
      <c r="AQ2" t="s">
        <v>75</v>
      </c>
      <c r="AR2" t="s">
        <v>84</v>
      </c>
      <c r="AS2" t="s">
        <v>85</v>
      </c>
      <c r="AT2" s="5" t="s">
        <v>84</v>
      </c>
      <c r="AU2" s="5" t="s">
        <v>85</v>
      </c>
      <c r="AV2" t="s">
        <v>84</v>
      </c>
      <c r="AW2" t="s">
        <v>85</v>
      </c>
      <c r="AX2" t="s">
        <v>74</v>
      </c>
      <c r="AY2" t="s">
        <v>75</v>
      </c>
      <c r="BA2" s="5" t="s">
        <v>84</v>
      </c>
      <c r="BB2" t="s">
        <v>84</v>
      </c>
      <c r="BC2" t="s">
        <v>85</v>
      </c>
      <c r="BD2" t="s">
        <v>84</v>
      </c>
      <c r="BE2" t="s">
        <v>85</v>
      </c>
      <c r="BF2" t="s">
        <v>84</v>
      </c>
      <c r="BG2" t="s">
        <v>85</v>
      </c>
      <c r="BH2" t="s">
        <v>74</v>
      </c>
      <c r="BI2" t="s">
        <v>75</v>
      </c>
      <c r="BJ2" t="s">
        <v>74</v>
      </c>
      <c r="BK2" t="s">
        <v>75</v>
      </c>
      <c r="BL2" t="s">
        <v>84</v>
      </c>
      <c r="BM2" t="s">
        <v>85</v>
      </c>
      <c r="BN2" t="s">
        <v>84</v>
      </c>
      <c r="BO2" t="s">
        <v>85</v>
      </c>
      <c r="BP2" t="s">
        <v>74</v>
      </c>
      <c r="BQ2" t="s">
        <v>75</v>
      </c>
      <c r="BR2" t="s">
        <v>74</v>
      </c>
      <c r="BS2" t="s">
        <v>75</v>
      </c>
      <c r="BT2" t="s">
        <v>84</v>
      </c>
      <c r="BU2" t="s">
        <v>85</v>
      </c>
      <c r="BV2" t="s">
        <v>74</v>
      </c>
      <c r="BW2" t="s">
        <v>75</v>
      </c>
      <c r="BX2" t="s">
        <v>84</v>
      </c>
      <c r="BY2" t="s">
        <v>85</v>
      </c>
      <c r="BZ2" t="s">
        <v>84</v>
      </c>
      <c r="CA2" t="s">
        <v>85</v>
      </c>
      <c r="CB2" t="s">
        <v>74</v>
      </c>
      <c r="CC2" t="s">
        <v>75</v>
      </c>
      <c r="CD2" t="s">
        <v>74</v>
      </c>
      <c r="CE2" t="s">
        <v>75</v>
      </c>
      <c r="CF2" t="s">
        <v>84</v>
      </c>
      <c r="CG2" t="s">
        <v>85</v>
      </c>
      <c r="CH2" t="s">
        <v>84</v>
      </c>
      <c r="CI2" t="s">
        <v>85</v>
      </c>
      <c r="CJ2" s="5" t="s">
        <v>84</v>
      </c>
      <c r="CK2" s="5" t="s">
        <v>85</v>
      </c>
      <c r="CL2" s="5"/>
      <c r="CM2" t="s">
        <v>84</v>
      </c>
      <c r="CN2" t="s">
        <v>85</v>
      </c>
      <c r="CO2" t="s">
        <v>74</v>
      </c>
      <c r="CP2" t="s">
        <v>75</v>
      </c>
      <c r="CR2" s="5" t="s">
        <v>84</v>
      </c>
    </row>
    <row r="3" spans="1:96" ht="12.75">
      <c r="A3" s="1" t="s">
        <v>1</v>
      </c>
      <c r="B3" s="1">
        <v>3</v>
      </c>
      <c r="C3">
        <v>1.62498</v>
      </c>
      <c r="D3">
        <v>0.2381</v>
      </c>
      <c r="E3">
        <v>0.4004</v>
      </c>
      <c r="F3">
        <v>0.1692</v>
      </c>
      <c r="G3">
        <v>2.5058</v>
      </c>
      <c r="H3" s="3">
        <f>C3*D3</f>
        <v>0.38690773800000006</v>
      </c>
      <c r="I3" s="3">
        <f>C3*E3</f>
        <v>0.650641992</v>
      </c>
      <c r="J3" s="3">
        <f>C3*F3</f>
        <v>0.274946616</v>
      </c>
      <c r="K3" s="3">
        <f>C3*G3</f>
        <v>4.071874884</v>
      </c>
      <c r="L3" s="4">
        <v>1</v>
      </c>
      <c r="M3" s="8">
        <v>0</v>
      </c>
      <c r="N3" s="10">
        <v>3</v>
      </c>
      <c r="O3" s="3">
        <f>0.180918+0.1857+0.7538</f>
        <v>1.120418</v>
      </c>
      <c r="P3" s="3">
        <f>1.99962+3.985+0.9779</f>
        <v>6.96252</v>
      </c>
      <c r="Q3">
        <f>0.14283+0.0333+1.20822</f>
        <v>1.38435</v>
      </c>
      <c r="R3" s="3">
        <f>1.675876+1.2521+0.904299</f>
        <v>3.832275</v>
      </c>
      <c r="S3">
        <v>20</v>
      </c>
      <c r="T3">
        <v>0</v>
      </c>
      <c r="U3" s="3">
        <f>O3+S3</f>
        <v>21.120418</v>
      </c>
      <c r="V3" s="3">
        <f>P3+T3</f>
        <v>6.96252</v>
      </c>
      <c r="W3" s="3">
        <f>SQRT(U3*U3+V3*V3)</f>
        <v>22.2384518625988</v>
      </c>
      <c r="X3" s="3">
        <f>DEGREES(ATAN(V3/U3))</f>
        <v>18.245230167245037</v>
      </c>
      <c r="Y3" s="3">
        <f>14.2/((SQRT(3))*W3)</f>
        <v>0.36865757891541545</v>
      </c>
      <c r="Z3" s="3">
        <f>0-X3</f>
        <v>-18.245230167245037</v>
      </c>
      <c r="AA3" s="3">
        <f>V3/U3</f>
        <v>0.32965824824110956</v>
      </c>
      <c r="AB3" s="3">
        <f aca="true" t="shared" si="0" ref="AB3:AB37">1.4*Y3</f>
        <v>0.5161206104815816</v>
      </c>
      <c r="AC3" s="3">
        <f>O3+O3+S3</f>
        <v>22.240836</v>
      </c>
      <c r="AD3" s="3">
        <f>P3+P3+T3</f>
        <v>13.92504</v>
      </c>
      <c r="AE3" s="3">
        <f>SQRT(AC3*AC3+AD3*AD3)</f>
        <v>26.2404558836255</v>
      </c>
      <c r="AF3" s="3">
        <f>DEGREES(ATAN(AD3/AC3))</f>
        <v>32.05077971841863</v>
      </c>
      <c r="AG3" s="3">
        <f>14.2/(SQRT(3)*AE3)</f>
        <v>0.3124325986885241</v>
      </c>
      <c r="AH3" s="3">
        <f>0-AF3</f>
        <v>-32.05077971841863</v>
      </c>
      <c r="AI3" s="3">
        <f>1000*AG3</f>
        <v>312.4325986885241</v>
      </c>
      <c r="AJ3" s="3">
        <f>AE3/SQRT(3)</f>
        <v>15.149934268069682</v>
      </c>
      <c r="AK3" s="3">
        <f>AF3</f>
        <v>32.05077971841863</v>
      </c>
      <c r="AL3" s="3">
        <f>AJ3*COS(AK3*PI()/180)</f>
        <v>12.84075265160232</v>
      </c>
      <c r="AM3" s="3">
        <f>AJ3*SIN(AK3*PI()/180)</f>
        <v>8.039625592476305</v>
      </c>
      <c r="AN3">
        <f>AM3/AL3</f>
        <v>0.6261023641377508</v>
      </c>
      <c r="AO3" s="3">
        <f>1.5*AG3</f>
        <v>0.4686488980327861</v>
      </c>
      <c r="AP3" s="3">
        <f>O3+O3+Q3+(3*S3)</f>
        <v>63.625186</v>
      </c>
      <c r="AQ3" s="3">
        <f>P3+P3+R3+(3*T3)</f>
        <v>17.757315</v>
      </c>
      <c r="AR3" s="2">
        <f>SQRT(AP3*AP3+AQ3*AQ3)</f>
        <v>66.05669178473761</v>
      </c>
      <c r="AS3" s="3">
        <f>DEGREES(ATAN(AQ3/AP3))</f>
        <v>15.59402162332429</v>
      </c>
      <c r="AT3" s="12">
        <f>((SQRT(3))*14.2)/AR3</f>
        <v>0.3723335335597408</v>
      </c>
      <c r="AU3" s="3">
        <f>0-AS3</f>
        <v>-15.59402162332429</v>
      </c>
      <c r="AV3" s="3">
        <f>AR3/3</f>
        <v>22.018897261579202</v>
      </c>
      <c r="AW3" s="3">
        <f>AS3</f>
        <v>15.59402162332429</v>
      </c>
      <c r="AX3" s="3">
        <f>AV3*COS(AW3*PI()/180)</f>
        <v>21.208395333333332</v>
      </c>
      <c r="AY3" s="3">
        <f>AV3*SIN(AW3*PI()/180)</f>
        <v>5.919104999999999</v>
      </c>
      <c r="AZ3" s="3">
        <f>AY3/AX3</f>
        <v>0.2790925436351573</v>
      </c>
      <c r="BA3" s="3">
        <f>1.52*AT3</f>
        <v>0.565946971010806</v>
      </c>
      <c r="BB3" s="1">
        <v>1</v>
      </c>
      <c r="BC3" s="1">
        <v>120</v>
      </c>
      <c r="BD3" s="3">
        <f>SQRT(O3*O3+P3*P3)</f>
        <v>7.052093394526479</v>
      </c>
      <c r="BE3" s="3">
        <f>DEGREES(ATAN(P3/O3))</f>
        <v>80.85825964660047</v>
      </c>
      <c r="BF3" s="3">
        <f>BB3*BD3</f>
        <v>7.052093394526479</v>
      </c>
      <c r="BG3" s="3">
        <f>BC3+BE3</f>
        <v>200.85825964660046</v>
      </c>
      <c r="BH3" s="3">
        <f>BF3*COS(BG3*PI()/180)</f>
        <v>-6.58992819435723</v>
      </c>
      <c r="BI3" s="3">
        <f>BF3*SIN(BG3*PI()/180)</f>
        <v>-2.510949549142645</v>
      </c>
      <c r="BJ3" s="3">
        <f aca="true" t="shared" si="1" ref="BJ3:BJ37">Q3+(3*S3)-BH3</f>
        <v>67.97427819435723</v>
      </c>
      <c r="BK3" s="3">
        <f aca="true" t="shared" si="2" ref="BK3:BK37">R3+(3*T3)-BI3</f>
        <v>6.343224549142645</v>
      </c>
      <c r="BL3" s="3">
        <f>SQRT(BJ3*BJ3+BK3*BK3)</f>
        <v>68.26960519678369</v>
      </c>
      <c r="BM3" s="3">
        <f>DEGREES(ATAN(BK3/BJ3))</f>
        <v>5.3312886478654375</v>
      </c>
      <c r="BN3" s="3">
        <f>BD3*BD3</f>
        <v>49.732021245124</v>
      </c>
      <c r="BO3" s="3">
        <f>BE3+BE3</f>
        <v>161.71651929320095</v>
      </c>
      <c r="BP3" s="3">
        <f>BN3*COS(BO3*PI()/180)</f>
        <v>-47.221348255676</v>
      </c>
      <c r="BQ3" s="3">
        <f>BN3*SIN(BO3*PI()/180)</f>
        <v>15.60186546672001</v>
      </c>
      <c r="BR3" s="3">
        <f>O3+O3</f>
        <v>2.240836</v>
      </c>
      <c r="BS3" s="3">
        <f>P3+P3</f>
        <v>13.92504</v>
      </c>
      <c r="BT3" s="3">
        <f>SQRT(BR3*BR3+BS3*BS3)</f>
        <v>14.104186789052958</v>
      </c>
      <c r="BU3" s="3">
        <f>DEGREES(ATAN(BS3/BR3))</f>
        <v>80.85825964660047</v>
      </c>
      <c r="BV3" s="3">
        <f>Q3+(3*S3)</f>
        <v>61.38435</v>
      </c>
      <c r="BW3" s="3">
        <f>R3+(3*T3)</f>
        <v>3.832275</v>
      </c>
      <c r="BX3" s="3">
        <f>SQRT(BV3*BV3+BW3*BW3)</f>
        <v>61.50385968862543</v>
      </c>
      <c r="BY3" s="3">
        <f>DEGREES(ATAN(BW3/BV3))</f>
        <v>3.572385774814665</v>
      </c>
      <c r="BZ3" s="3">
        <f>BT3*BX3</f>
        <v>867.4619252960777</v>
      </c>
      <c r="CA3" s="3">
        <f>BU3+BY3</f>
        <v>84.43064542141514</v>
      </c>
      <c r="CB3" s="3">
        <f>BZ3*COS(CA3*PI()/180)</f>
        <v>84.1876786506002</v>
      </c>
      <c r="CC3" s="3">
        <f>BZ3*SIN(CA3*PI()/180)</f>
        <v>863.3670289058999</v>
      </c>
      <c r="CD3" s="3">
        <f>BP3+CB3</f>
        <v>36.966330394924206</v>
      </c>
      <c r="CE3" s="3">
        <f>BQ3+CC3</f>
        <v>878.96889437262</v>
      </c>
      <c r="CF3" s="3">
        <f>SQRT(CD3*CD3+CE3*CE3)</f>
        <v>879.7458876615979</v>
      </c>
      <c r="CG3" s="3">
        <f>DEGREES(ATAN(CE3/CD3))</f>
        <v>87.59176085877476</v>
      </c>
      <c r="CH3" s="3">
        <f>BL3/CF3</f>
        <v>0.07760150533723688</v>
      </c>
      <c r="CI3" s="3">
        <f>BM3-CG3</f>
        <v>-82.26047221090933</v>
      </c>
      <c r="CJ3" s="3">
        <f>14.2*CH3</f>
        <v>1.1019413757887637</v>
      </c>
      <c r="CK3" s="3">
        <f>0+CI3</f>
        <v>-82.26047221090933</v>
      </c>
      <c r="CL3" s="3">
        <f>1000*CJ3</f>
        <v>1101.9413757887637</v>
      </c>
      <c r="CM3" s="3">
        <f>(CF3/(SQRT(3)*BL3))</f>
        <v>7.439936463611174</v>
      </c>
      <c r="CN3" s="3">
        <f>CI3</f>
        <v>-82.26047221090933</v>
      </c>
      <c r="CO3" s="3">
        <f>CM3*COS(CN3*PI()/180)</f>
        <v>1.0019349262656905</v>
      </c>
      <c r="CP3" s="3">
        <f>CM3*SIN(CN3*PI()/180)</f>
        <v>-7.372162571871303</v>
      </c>
      <c r="CQ3" s="3">
        <f>-CP3/CO3</f>
        <v>7.357925528505204</v>
      </c>
      <c r="CR3" s="3">
        <f>1.23*CJ3</f>
        <v>1.3553878922201794</v>
      </c>
    </row>
    <row r="4" spans="1:96" ht="12.75">
      <c r="A4" s="1" t="s">
        <v>2</v>
      </c>
      <c r="B4" s="1">
        <v>3</v>
      </c>
      <c r="C4">
        <v>0.20804</v>
      </c>
      <c r="D4">
        <v>0.2381</v>
      </c>
      <c r="E4">
        <v>0.4004</v>
      </c>
      <c r="F4">
        <v>0.1692</v>
      </c>
      <c r="G4">
        <v>2.5058</v>
      </c>
      <c r="H4" s="3">
        <f aca="true" t="shared" si="3" ref="H4:H68">C4*D4</f>
        <v>0.049534324000000005</v>
      </c>
      <c r="I4" s="3">
        <f aca="true" t="shared" si="4" ref="I4:I68">C4*E4</f>
        <v>0.083299216</v>
      </c>
      <c r="J4" s="3">
        <f aca="true" t="shared" si="5" ref="J4:J68">C4*F4</f>
        <v>0.035200367999999996</v>
      </c>
      <c r="K4" s="3">
        <f aca="true" t="shared" si="6" ref="K4:K68">C4*G4</f>
        <v>0.5213066319999999</v>
      </c>
      <c r="L4" s="4">
        <v>2</v>
      </c>
      <c r="M4" s="9">
        <f>M3+C3</f>
        <v>1.62498</v>
      </c>
      <c r="N4" s="11">
        <v>3</v>
      </c>
      <c r="O4" s="3">
        <f aca="true" t="shared" si="7" ref="O4:R17">O3+H3</f>
        <v>1.507325738</v>
      </c>
      <c r="P4" s="3">
        <f t="shared" si="7"/>
        <v>7.613161991999999</v>
      </c>
      <c r="Q4" s="3">
        <f t="shared" si="7"/>
        <v>1.659296616</v>
      </c>
      <c r="R4" s="3">
        <f t="shared" si="7"/>
        <v>7.904149884</v>
      </c>
      <c r="S4">
        <v>20</v>
      </c>
      <c r="T4">
        <v>0</v>
      </c>
      <c r="U4" s="3">
        <f aca="true" t="shared" si="8" ref="U4:V37">O4+S4</f>
        <v>21.507325738</v>
      </c>
      <c r="V4" s="3">
        <f t="shared" si="8"/>
        <v>7.613161991999999</v>
      </c>
      <c r="W4" s="3">
        <f aca="true" t="shared" si="9" ref="W4:W37">SQRT(U4*U4+V4*V4)</f>
        <v>22.81502346956651</v>
      </c>
      <c r="X4" s="3">
        <f aca="true" t="shared" si="10" ref="X4:X37">DEGREES(ATAN(V4/U4))</f>
        <v>19.492941983249615</v>
      </c>
      <c r="Y4" s="3">
        <f aca="true" t="shared" si="11" ref="Y4:Y37">14.2/((SQRT(3))*W4)</f>
        <v>0.3593410207720666</v>
      </c>
      <c r="Z4" s="3">
        <f aca="true" t="shared" si="12" ref="Z4:Z37">0-X4</f>
        <v>-19.492941983249615</v>
      </c>
      <c r="AA4" s="3">
        <f aca="true" t="shared" si="13" ref="AA4:AA37">V4/U4</f>
        <v>0.35397994547266104</v>
      </c>
      <c r="AB4" s="3">
        <f t="shared" si="0"/>
        <v>0.5030774290808931</v>
      </c>
      <c r="AC4" s="3">
        <f aca="true" t="shared" si="14" ref="AC4:AD37">O4+O4+S4</f>
        <v>23.014651476</v>
      </c>
      <c r="AD4" s="3">
        <f t="shared" si="14"/>
        <v>15.226323983999999</v>
      </c>
      <c r="AE4" s="3">
        <f aca="true" t="shared" si="15" ref="AE4:AE37">SQRT(AC4*AC4+AD4*AD4)</f>
        <v>27.595563495378794</v>
      </c>
      <c r="AF4" s="3">
        <f aca="true" t="shared" si="16" ref="AF4:AF37">DEGREES(ATAN(AD4/AC4))</f>
        <v>33.488327925842235</v>
      </c>
      <c r="AG4" s="3">
        <f aca="true" t="shared" si="17" ref="AG4:AG37">14.2/(SQRT(3)*AE4)</f>
        <v>0.2970902849606822</v>
      </c>
      <c r="AH4" s="3">
        <f aca="true" t="shared" si="18" ref="AH4:AH37">0-AF4</f>
        <v>-33.488327925842235</v>
      </c>
      <c r="AI4" s="3">
        <f aca="true" t="shared" si="19" ref="AI4:AI37">1000*AG4</f>
        <v>297.0902849606822</v>
      </c>
      <c r="AJ4" s="3">
        <f aca="true" t="shared" si="20" ref="AJ4:AJ37">AE4/SQRT(3)</f>
        <v>15.932306012496358</v>
      </c>
      <c r="AK4" s="3">
        <f aca="true" t="shared" si="21" ref="AK4:AK37">AF4</f>
        <v>33.488327925842235</v>
      </c>
      <c r="AL4" s="3">
        <f aca="true" t="shared" si="22" ref="AL4:AL37">AJ4*COS(AK4*PI()/180)</f>
        <v>13.28751522497402</v>
      </c>
      <c r="AM4" s="3">
        <f aca="true" t="shared" si="23" ref="AM4:AM37">AJ4*SIN(AK4*PI()/180)</f>
        <v>8.790922250930855</v>
      </c>
      <c r="AN4">
        <f aca="true" t="shared" si="24" ref="AN4:AN37">AM4/AL4</f>
        <v>0.6615926380583351</v>
      </c>
      <c r="AO4" s="3">
        <f>1.41*AG4</f>
        <v>0.41889730179456186</v>
      </c>
      <c r="AP4" s="3">
        <f aca="true" t="shared" si="25" ref="AP4:AQ67">O4+O4+Q4+(3*S4)</f>
        <v>64.673948092</v>
      </c>
      <c r="AQ4" s="3">
        <f t="shared" si="25"/>
        <v>23.130473868</v>
      </c>
      <c r="AR4" s="2">
        <f aca="true" t="shared" si="26" ref="AR4:AR67">SQRT(AP4*AP4+AQ4*AQ4)</f>
        <v>68.68579462425213</v>
      </c>
      <c r="AS4" s="3">
        <f aca="true" t="shared" si="27" ref="AS4:AS67">DEGREES(ATAN(AQ4/AP4))</f>
        <v>19.6794615032615</v>
      </c>
      <c r="AT4" s="12">
        <f aca="true" t="shared" si="28" ref="AT4:AT67">((SQRT(3))*14.2)/AR4</f>
        <v>0.35808163248349195</v>
      </c>
      <c r="AU4" s="3">
        <f aca="true" t="shared" si="29" ref="AU4:AU68">0-AS4</f>
        <v>-19.6794615032615</v>
      </c>
      <c r="AV4" s="3">
        <f aca="true" t="shared" si="30" ref="AV4:AV67">AR4/3</f>
        <v>22.89526487475071</v>
      </c>
      <c r="AW4" s="3">
        <f aca="true" t="shared" si="31" ref="AW4:AW67">AS4</f>
        <v>19.6794615032615</v>
      </c>
      <c r="AX4" s="3">
        <f aca="true" t="shared" si="32" ref="AX4:AX67">AV4*COS(AW4*PI()/180)</f>
        <v>21.557982697333337</v>
      </c>
      <c r="AY4" s="3">
        <f aca="true" t="shared" si="33" ref="AY4:AY67">AV4*SIN(AW4*PI()/180)</f>
        <v>7.710157956000001</v>
      </c>
      <c r="AZ4" s="3">
        <f aca="true" t="shared" si="34" ref="AZ4:AZ67">AY4/AX4</f>
        <v>0.3576474693503547</v>
      </c>
      <c r="BA4" s="3">
        <f>1.52*AT4</f>
        <v>0.5442840813749078</v>
      </c>
      <c r="BB4" s="1">
        <v>1</v>
      </c>
      <c r="BC4" s="1">
        <v>120</v>
      </c>
      <c r="BD4" s="3">
        <f aca="true" t="shared" si="35" ref="BD4:BD36">SQRT(O4*O4+P4*P4)</f>
        <v>7.760944942265126</v>
      </c>
      <c r="BE4" s="3">
        <f aca="true" t="shared" si="36" ref="BE4:BE37">DEGREES(ATAN(P4/O4))</f>
        <v>78.80087577133195</v>
      </c>
      <c r="BF4" s="3">
        <f aca="true" t="shared" si="37" ref="BF4:BF37">BB4*BD4</f>
        <v>7.760944942265126</v>
      </c>
      <c r="BG4" s="3">
        <f aca="true" t="shared" si="38" ref="BG4:BG37">BC4+BE4</f>
        <v>198.80087577133196</v>
      </c>
      <c r="BH4" s="3">
        <f aca="true" t="shared" si="39" ref="BH4:BH37">BF4*COS(BG4*PI()/180)</f>
        <v>-7.34685455719814</v>
      </c>
      <c r="BI4" s="3">
        <f aca="true" t="shared" si="40" ref="BI4:BI37">BF4*SIN(BG4*PI()/180)</f>
        <v>-2.501198615113875</v>
      </c>
      <c r="BJ4" s="3">
        <f t="shared" si="1"/>
        <v>69.00615117319813</v>
      </c>
      <c r="BK4" s="3">
        <f t="shared" si="2"/>
        <v>10.405348499113874</v>
      </c>
      <c r="BL4" s="3">
        <f aca="true" t="shared" si="41" ref="BL4:BL37">SQRT(BJ4*BJ4+BK4*BK4)</f>
        <v>69.7862463321125</v>
      </c>
      <c r="BM4" s="3">
        <f aca="true" t="shared" si="42" ref="BM4:BM37">DEGREES(ATAN(BK4/BJ4))</f>
        <v>8.574955832019818</v>
      </c>
      <c r="BN4" s="3">
        <f aca="true" t="shared" si="43" ref="BN4:BN37">BD4*BD4</f>
        <v>60.232266396870635</v>
      </c>
      <c r="BO4" s="3">
        <f aca="true" t="shared" si="44" ref="BO4:BO37">BE4+BE4</f>
        <v>157.6017515426639</v>
      </c>
      <c r="BP4" s="3">
        <f aca="true" t="shared" si="45" ref="BP4:BP37">BN4*COS(BO4*PI()/180)</f>
        <v>-55.68820463599615</v>
      </c>
      <c r="BQ4" s="3">
        <f aca="true" t="shared" si="46" ref="BQ4:BQ37">BN4*SIN(BO4*PI()/180)</f>
        <v>22.951030036209886</v>
      </c>
      <c r="BR4" s="3">
        <f aca="true" t="shared" si="47" ref="BR4:BS37">O4+O4</f>
        <v>3.014651476</v>
      </c>
      <c r="BS4" s="3">
        <f t="shared" si="47"/>
        <v>15.226323983999999</v>
      </c>
      <c r="BT4" s="3">
        <f aca="true" t="shared" si="48" ref="BT4:BT37">SQRT(BR4*BR4+BS4*BS4)</f>
        <v>15.521889884530252</v>
      </c>
      <c r="BU4" s="3">
        <f aca="true" t="shared" si="49" ref="BU4:BU37">DEGREES(ATAN(BS4/BR4))</f>
        <v>78.80087577133195</v>
      </c>
      <c r="BV4" s="3">
        <f aca="true" t="shared" si="50" ref="BV4:BW37">Q4+(3*S4)</f>
        <v>61.659296616</v>
      </c>
      <c r="BW4" s="3">
        <f t="shared" si="50"/>
        <v>7.904149884</v>
      </c>
      <c r="BX4" s="3">
        <f aca="true" t="shared" si="51" ref="BX4:BX37">SQRT(BV4*BV4+BW4*BW4)</f>
        <v>62.1638515905233</v>
      </c>
      <c r="BY4" s="3">
        <f aca="true" t="shared" si="52" ref="BY4:BY37">DEGREES(ATAN(BW4/BV4))</f>
        <v>7.304947586060394</v>
      </c>
      <c r="BZ4" s="3">
        <f aca="true" t="shared" si="53" ref="BZ4:BZ37">BT4*BX4</f>
        <v>964.9004591863834</v>
      </c>
      <c r="CA4" s="3">
        <f aca="true" t="shared" si="54" ref="CA4:CA37">BU4+BY4</f>
        <v>86.10582335739234</v>
      </c>
      <c r="CB4" s="3">
        <f aca="true" t="shared" si="55" ref="CB4:CB37">BZ4*COS(CA4*PI()/180)</f>
        <v>65.5301426006662</v>
      </c>
      <c r="CC4" s="3">
        <f aca="true" t="shared" si="56" ref="CC4:CC37">BZ4*SIN(CA4*PI()/180)</f>
        <v>962.6726840150965</v>
      </c>
      <c r="CD4" s="3">
        <f aca="true" t="shared" si="57" ref="CD4:CE37">BP4+CB4</f>
        <v>9.841937964670045</v>
      </c>
      <c r="CE4" s="3">
        <f t="shared" si="57"/>
        <v>985.6237140513064</v>
      </c>
      <c r="CF4" s="3">
        <f aca="true" t="shared" si="58" ref="CF4:CF37">SQRT(CD4*CD4+CE4*CE4)</f>
        <v>985.6728511241404</v>
      </c>
      <c r="CG4" s="3">
        <f aca="true" t="shared" si="59" ref="CG4:CG37">DEGREES(ATAN(CE4/CD4))</f>
        <v>89.42789245178398</v>
      </c>
      <c r="CH4" s="3">
        <f aca="true" t="shared" si="60" ref="CH4:CH37">BL4/CF4</f>
        <v>0.0708006173169147</v>
      </c>
      <c r="CI4" s="3">
        <f aca="true" t="shared" si="61" ref="CI4:CI37">BM4-CG4</f>
        <v>-80.85293661976417</v>
      </c>
      <c r="CJ4" s="3">
        <f aca="true" t="shared" si="62" ref="CJ4:CJ37">14.2*CH4</f>
        <v>1.0053687659001886</v>
      </c>
      <c r="CK4" s="3">
        <f aca="true" t="shared" si="63" ref="CK4:CK37">0+CI4</f>
        <v>-80.85293661976417</v>
      </c>
      <c r="CL4" s="3">
        <f aca="true" t="shared" si="64" ref="CL4:CL37">1000*CJ4</f>
        <v>1005.3687659001887</v>
      </c>
      <c r="CM4" s="3">
        <f aca="true" t="shared" si="65" ref="CM4:CM12">(CF4/(SQRT(3)*BL4))</f>
        <v>8.154593717810611</v>
      </c>
      <c r="CN4" s="3">
        <f aca="true" t="shared" si="66" ref="CN4:CN37">CI4</f>
        <v>-80.85293661976417</v>
      </c>
      <c r="CO4" s="3">
        <f aca="true" t="shared" si="67" ref="CO4:CO37">CM4*COS(CN4*PI()/180)</f>
        <v>1.2963283125722291</v>
      </c>
      <c r="CP4" s="3">
        <f aca="true" t="shared" si="68" ref="CP4:CP37">CM4*SIN(CN4*PI()/180)</f>
        <v>-8.050896323303382</v>
      </c>
      <c r="CQ4" s="3">
        <f aca="true" t="shared" si="69" ref="CQ4:CQ37">-CP4/CO4</f>
        <v>6.210538059859585</v>
      </c>
      <c r="CR4" s="3">
        <f>1.23*CJ4</f>
        <v>1.236603582057232</v>
      </c>
    </row>
    <row r="5" spans="1:96" ht="12.75">
      <c r="A5" s="1" t="s">
        <v>3</v>
      </c>
      <c r="B5" s="1">
        <v>3</v>
      </c>
      <c r="C5">
        <v>0.5708</v>
      </c>
      <c r="D5">
        <v>0.2381</v>
      </c>
      <c r="E5">
        <v>0.4004</v>
      </c>
      <c r="F5">
        <v>0.1692</v>
      </c>
      <c r="G5">
        <v>2.5058</v>
      </c>
      <c r="H5" s="3">
        <f t="shared" si="3"/>
        <v>0.13590748</v>
      </c>
      <c r="I5" s="3">
        <f t="shared" si="4"/>
        <v>0.22854831999999997</v>
      </c>
      <c r="J5" s="3">
        <f t="shared" si="5"/>
        <v>0.09657935999999999</v>
      </c>
      <c r="K5" s="3">
        <f t="shared" si="6"/>
        <v>1.4303106399999999</v>
      </c>
      <c r="L5" s="4">
        <v>3</v>
      </c>
      <c r="M5" s="9">
        <f aca="true" t="shared" si="70" ref="M5:M17">M4+C4</f>
        <v>1.83302</v>
      </c>
      <c r="N5" s="10">
        <v>3</v>
      </c>
      <c r="O5" s="3">
        <f t="shared" si="7"/>
        <v>1.556860062</v>
      </c>
      <c r="P5" s="3">
        <f t="shared" si="7"/>
        <v>7.696461208</v>
      </c>
      <c r="Q5" s="3">
        <f t="shared" si="7"/>
        <v>1.694496984</v>
      </c>
      <c r="R5" s="3">
        <f t="shared" si="7"/>
        <v>8.425456516</v>
      </c>
      <c r="S5">
        <v>20</v>
      </c>
      <c r="T5">
        <v>0</v>
      </c>
      <c r="U5" s="3">
        <f t="shared" si="8"/>
        <v>21.556860062</v>
      </c>
      <c r="V5" s="3">
        <f t="shared" si="8"/>
        <v>7.696461208</v>
      </c>
      <c r="W5" s="3">
        <f t="shared" si="9"/>
        <v>22.88959874831578</v>
      </c>
      <c r="X5" s="3">
        <f t="shared" si="10"/>
        <v>19.648125535414394</v>
      </c>
      <c r="Y5" s="3">
        <f t="shared" si="11"/>
        <v>0.358170272560847</v>
      </c>
      <c r="Z5" s="3">
        <f t="shared" si="12"/>
        <v>-19.648125535414394</v>
      </c>
      <c r="AA5" s="3">
        <f t="shared" si="13"/>
        <v>0.3570307171760681</v>
      </c>
      <c r="AB5" s="3">
        <f t="shared" si="0"/>
        <v>0.5014383815851857</v>
      </c>
      <c r="AC5" s="3">
        <f t="shared" si="14"/>
        <v>23.113720124</v>
      </c>
      <c r="AD5" s="3">
        <f t="shared" si="14"/>
        <v>15.392922416</v>
      </c>
      <c r="AE5" s="3">
        <f t="shared" si="15"/>
        <v>27.770237998180676</v>
      </c>
      <c r="AF5" s="3">
        <f t="shared" si="16"/>
        <v>33.662215327155984</v>
      </c>
      <c r="AG5" s="3">
        <f t="shared" si="17"/>
        <v>0.29522159021574784</v>
      </c>
      <c r="AH5" s="3">
        <f t="shared" si="18"/>
        <v>-33.662215327155984</v>
      </c>
      <c r="AI5" s="3">
        <f t="shared" si="19"/>
        <v>295.2215902157478</v>
      </c>
      <c r="AJ5" s="3">
        <f t="shared" si="20"/>
        <v>16.033154383709586</v>
      </c>
      <c r="AK5" s="3">
        <f t="shared" si="21"/>
        <v>33.662215327155984</v>
      </c>
      <c r="AL5" s="3">
        <f t="shared" si="22"/>
        <v>13.344712535565069</v>
      </c>
      <c r="AM5" s="3">
        <f t="shared" si="23"/>
        <v>8.887107900492625</v>
      </c>
      <c r="AN5">
        <f t="shared" si="24"/>
        <v>0.665964731485039</v>
      </c>
      <c r="AO5" s="3">
        <f aca="true" t="shared" si="71" ref="AO5:AO37">1.41*AG5</f>
        <v>0.41626244220420444</v>
      </c>
      <c r="AP5" s="3">
        <f t="shared" si="25"/>
        <v>64.808217108</v>
      </c>
      <c r="AQ5" s="3">
        <f t="shared" si="25"/>
        <v>23.818378932</v>
      </c>
      <c r="AR5" s="2">
        <f t="shared" si="26"/>
        <v>69.04650736761421</v>
      </c>
      <c r="AS5" s="3">
        <f t="shared" si="27"/>
        <v>20.179438689295875</v>
      </c>
      <c r="AT5" s="12">
        <f t="shared" si="28"/>
        <v>0.3562109425250122</v>
      </c>
      <c r="AU5" s="3">
        <f t="shared" si="29"/>
        <v>-20.179438689295875</v>
      </c>
      <c r="AV5" s="3">
        <f t="shared" si="30"/>
        <v>23.015502455871403</v>
      </c>
      <c r="AW5" s="3">
        <f t="shared" si="31"/>
        <v>20.179438689295875</v>
      </c>
      <c r="AX5" s="3">
        <f t="shared" si="32"/>
        <v>21.602739035999996</v>
      </c>
      <c r="AY5" s="3">
        <f t="shared" si="33"/>
        <v>7.9394596439999985</v>
      </c>
      <c r="AZ5" s="3">
        <f t="shared" si="34"/>
        <v>0.36752097179756904</v>
      </c>
      <c r="BA5" s="3">
        <f>1.52*AT5</f>
        <v>0.5414406326380186</v>
      </c>
      <c r="BB5" s="1">
        <v>1</v>
      </c>
      <c r="BC5" s="1">
        <v>120</v>
      </c>
      <c r="BD5" s="3">
        <f t="shared" si="35"/>
        <v>7.852345406240065</v>
      </c>
      <c r="BE5" s="3">
        <f t="shared" si="36"/>
        <v>78.56437055881756</v>
      </c>
      <c r="BF5" s="3">
        <f t="shared" si="37"/>
        <v>7.852345406240065</v>
      </c>
      <c r="BG5" s="3">
        <f t="shared" si="38"/>
        <v>198.56437055881756</v>
      </c>
      <c r="BH5" s="3">
        <f t="shared" si="39"/>
        <v>-7.443760956369468</v>
      </c>
      <c r="BI5" s="3">
        <f t="shared" si="40"/>
        <v>-2.4999502401705818</v>
      </c>
      <c r="BJ5" s="3">
        <f t="shared" si="1"/>
        <v>69.13825794036947</v>
      </c>
      <c r="BK5" s="3">
        <f t="shared" si="2"/>
        <v>10.925406756170583</v>
      </c>
      <c r="BL5" s="3">
        <f t="shared" si="41"/>
        <v>69.99616577939709</v>
      </c>
      <c r="BM5" s="3">
        <f t="shared" si="42"/>
        <v>8.979773870010751</v>
      </c>
      <c r="BN5" s="3">
        <f t="shared" si="43"/>
        <v>61.65932837889945</v>
      </c>
      <c r="BO5" s="3">
        <f t="shared" si="44"/>
        <v>157.12874111763512</v>
      </c>
      <c r="BP5" s="3">
        <f t="shared" si="45"/>
        <v>-56.81170187359817</v>
      </c>
      <c r="BQ5" s="3">
        <f t="shared" si="46"/>
        <v>23.964626146934947</v>
      </c>
      <c r="BR5" s="3">
        <f t="shared" si="47"/>
        <v>3.113720124</v>
      </c>
      <c r="BS5" s="3">
        <f t="shared" si="47"/>
        <v>15.392922416</v>
      </c>
      <c r="BT5" s="3">
        <f t="shared" si="48"/>
        <v>15.70469081248013</v>
      </c>
      <c r="BU5" s="3">
        <f t="shared" si="49"/>
        <v>78.56437055881756</v>
      </c>
      <c r="BV5" s="3">
        <f t="shared" si="50"/>
        <v>61.694496984</v>
      </c>
      <c r="BW5" s="3">
        <f t="shared" si="50"/>
        <v>8.425456516</v>
      </c>
      <c r="BX5" s="3">
        <f t="shared" si="51"/>
        <v>62.26716049099872</v>
      </c>
      <c r="BY5" s="3">
        <f t="shared" si="52"/>
        <v>7.776626887358572</v>
      </c>
      <c r="BZ5" s="3">
        <f t="shared" si="53"/>
        <v>977.8865032822133</v>
      </c>
      <c r="CA5" s="3">
        <f t="shared" si="54"/>
        <v>86.34099744617613</v>
      </c>
      <c r="CB5" s="3">
        <f t="shared" si="55"/>
        <v>62.4069983289683</v>
      </c>
      <c r="CC5" s="3">
        <f t="shared" si="56"/>
        <v>975.893119076614</v>
      </c>
      <c r="CD5" s="3">
        <f t="shared" si="57"/>
        <v>5.595296455370132</v>
      </c>
      <c r="CE5" s="3">
        <f t="shared" si="57"/>
        <v>999.8577452235489</v>
      </c>
      <c r="CF5" s="3">
        <f t="shared" si="58"/>
        <v>999.8734009993179</v>
      </c>
      <c r="CG5" s="3">
        <f t="shared" si="59"/>
        <v>89.67937086342013</v>
      </c>
      <c r="CH5" s="3">
        <f t="shared" si="60"/>
        <v>0.07000502834602841</v>
      </c>
      <c r="CI5" s="3">
        <f t="shared" si="61"/>
        <v>-80.69959699340939</v>
      </c>
      <c r="CJ5" s="3">
        <f t="shared" si="62"/>
        <v>0.9940714025136034</v>
      </c>
      <c r="CK5" s="3">
        <f t="shared" si="63"/>
        <v>-80.69959699340939</v>
      </c>
      <c r="CL5" s="3">
        <f t="shared" si="64"/>
        <v>994.0714025136034</v>
      </c>
      <c r="CM5" s="3">
        <f t="shared" si="65"/>
        <v>8.247268558136089</v>
      </c>
      <c r="CN5" s="3">
        <f t="shared" si="66"/>
        <v>-80.69959699340939</v>
      </c>
      <c r="CO5" s="3">
        <f t="shared" si="67"/>
        <v>1.3328473597040718</v>
      </c>
      <c r="CP5" s="3">
        <f t="shared" si="68"/>
        <v>-8.138854746569077</v>
      </c>
      <c r="CQ5" s="3">
        <f t="shared" si="69"/>
        <v>6.106366709820488</v>
      </c>
      <c r="CR5" s="3">
        <f>1.23*CJ5</f>
        <v>1.222707825091732</v>
      </c>
    </row>
    <row r="6" spans="1:96" ht="12.75">
      <c r="A6" s="1" t="s">
        <v>4</v>
      </c>
      <c r="B6" s="1">
        <v>3</v>
      </c>
      <c r="C6">
        <v>0.01175</v>
      </c>
      <c r="D6">
        <v>0.2381</v>
      </c>
      <c r="E6">
        <v>0.4004</v>
      </c>
      <c r="F6">
        <v>0.1692</v>
      </c>
      <c r="G6">
        <v>2.5058</v>
      </c>
      <c r="H6" s="3">
        <f t="shared" si="3"/>
        <v>0.002797675</v>
      </c>
      <c r="I6" s="3">
        <f t="shared" si="4"/>
        <v>0.0047047</v>
      </c>
      <c r="J6" s="3">
        <f t="shared" si="5"/>
        <v>0.0019881</v>
      </c>
      <c r="K6" s="3">
        <f t="shared" si="6"/>
        <v>0.029443149999999998</v>
      </c>
      <c r="L6" s="4">
        <v>4</v>
      </c>
      <c r="M6" s="9">
        <f t="shared" si="70"/>
        <v>2.40382</v>
      </c>
      <c r="N6" s="11">
        <v>3</v>
      </c>
      <c r="O6" s="3">
        <f t="shared" si="7"/>
        <v>1.692767542</v>
      </c>
      <c r="P6" s="3">
        <f t="shared" si="7"/>
        <v>7.9250095279999995</v>
      </c>
      <c r="Q6" s="3">
        <f t="shared" si="7"/>
        <v>1.791076344</v>
      </c>
      <c r="R6" s="3">
        <f t="shared" si="7"/>
        <v>9.855767156</v>
      </c>
      <c r="S6">
        <v>20</v>
      </c>
      <c r="T6">
        <v>0</v>
      </c>
      <c r="U6" s="3">
        <f t="shared" si="8"/>
        <v>21.692767542</v>
      </c>
      <c r="V6" s="3">
        <f t="shared" si="8"/>
        <v>7.9250095279999995</v>
      </c>
      <c r="W6" s="3">
        <f t="shared" si="9"/>
        <v>23.095063101237447</v>
      </c>
      <c r="X6" s="3">
        <f t="shared" si="10"/>
        <v>20.068743623160838</v>
      </c>
      <c r="Y6" s="3">
        <f t="shared" si="11"/>
        <v>0.3549838243158302</v>
      </c>
      <c r="Z6" s="3">
        <f t="shared" si="12"/>
        <v>-20.068743623160838</v>
      </c>
      <c r="AA6" s="3">
        <f t="shared" si="13"/>
        <v>0.36532957413830014</v>
      </c>
      <c r="AB6" s="3">
        <f t="shared" si="0"/>
        <v>0.49697735404216226</v>
      </c>
      <c r="AC6" s="3">
        <f t="shared" si="14"/>
        <v>23.385535084</v>
      </c>
      <c r="AD6" s="3">
        <f t="shared" si="14"/>
        <v>15.850019055999999</v>
      </c>
      <c r="AE6" s="3">
        <f t="shared" si="15"/>
        <v>28.250776188284775</v>
      </c>
      <c r="AF6" s="3">
        <f t="shared" si="16"/>
        <v>34.12825001230225</v>
      </c>
      <c r="AG6" s="3">
        <f t="shared" si="17"/>
        <v>0.290199949475811</v>
      </c>
      <c r="AH6" s="3">
        <f t="shared" si="18"/>
        <v>-34.12825001230225</v>
      </c>
      <c r="AI6" s="3">
        <f t="shared" si="19"/>
        <v>290.199949475811</v>
      </c>
      <c r="AJ6" s="3">
        <f t="shared" si="20"/>
        <v>16.310593237122085</v>
      </c>
      <c r="AK6" s="3">
        <f t="shared" si="21"/>
        <v>34.12825001230225</v>
      </c>
      <c r="AL6" s="3">
        <f t="shared" si="22"/>
        <v>13.501644975890839</v>
      </c>
      <c r="AM6" s="3">
        <f t="shared" si="23"/>
        <v>9.151012768642298</v>
      </c>
      <c r="AN6">
        <f t="shared" si="24"/>
        <v>0.6777702113322317</v>
      </c>
      <c r="AO6" s="3">
        <f t="shared" si="71"/>
        <v>0.4091819287608935</v>
      </c>
      <c r="AP6" s="3">
        <f t="shared" si="25"/>
        <v>65.176611428</v>
      </c>
      <c r="AQ6" s="3">
        <f t="shared" si="25"/>
        <v>25.705786212</v>
      </c>
      <c r="AR6" s="2">
        <f t="shared" si="26"/>
        <v>70.062672815227</v>
      </c>
      <c r="AS6" s="3">
        <f t="shared" si="27"/>
        <v>21.52437557764387</v>
      </c>
      <c r="AT6" s="12">
        <f t="shared" si="28"/>
        <v>0.35104457879221385</v>
      </c>
      <c r="AU6" s="3">
        <f t="shared" si="29"/>
        <v>-21.52437557764387</v>
      </c>
      <c r="AV6" s="3">
        <f t="shared" si="30"/>
        <v>23.354224271742336</v>
      </c>
      <c r="AW6" s="3">
        <f t="shared" si="31"/>
        <v>21.52437557764387</v>
      </c>
      <c r="AX6" s="3">
        <f t="shared" si="32"/>
        <v>21.725537142666667</v>
      </c>
      <c r="AY6" s="3">
        <f t="shared" si="33"/>
        <v>8.568595404</v>
      </c>
      <c r="AZ6" s="3">
        <f t="shared" si="34"/>
        <v>0.3944020047804563</v>
      </c>
      <c r="BA6" s="3">
        <f>1.52*AT6</f>
        <v>0.5335877597641651</v>
      </c>
      <c r="BB6" s="1">
        <v>1</v>
      </c>
      <c r="BC6" s="1">
        <v>120</v>
      </c>
      <c r="BD6" s="3">
        <f t="shared" si="35"/>
        <v>8.103779239968196</v>
      </c>
      <c r="BE6" s="3">
        <f t="shared" si="36"/>
        <v>77.9429120775476</v>
      </c>
      <c r="BF6" s="3">
        <f t="shared" si="37"/>
        <v>8.103779239968196</v>
      </c>
      <c r="BG6" s="3">
        <f t="shared" si="38"/>
        <v>197.9429120775476</v>
      </c>
      <c r="BH6" s="3">
        <f t="shared" si="39"/>
        <v>-7.709643347481724</v>
      </c>
      <c r="BI6" s="3">
        <f t="shared" si="40"/>
        <v>-2.496525069926257</v>
      </c>
      <c r="BJ6" s="3">
        <f t="shared" si="1"/>
        <v>69.50071969148172</v>
      </c>
      <c r="BK6" s="3">
        <f t="shared" si="2"/>
        <v>12.352292225926258</v>
      </c>
      <c r="BL6" s="3">
        <f t="shared" si="41"/>
        <v>70.58986585104546</v>
      </c>
      <c r="BM6" s="3">
        <f t="shared" si="42"/>
        <v>10.077887879842121</v>
      </c>
      <c r="BN6" s="3">
        <f t="shared" si="43"/>
        <v>65.67123797013952</v>
      </c>
      <c r="BO6" s="3">
        <f t="shared" si="44"/>
        <v>155.8858241550952</v>
      </c>
      <c r="BP6" s="3">
        <f t="shared" si="45"/>
        <v>-59.940314067642085</v>
      </c>
      <c r="BQ6" s="3">
        <f t="shared" si="46"/>
        <v>26.830397798078256</v>
      </c>
      <c r="BR6" s="3">
        <f t="shared" si="47"/>
        <v>3.385535084</v>
      </c>
      <c r="BS6" s="3">
        <f t="shared" si="47"/>
        <v>15.850019055999999</v>
      </c>
      <c r="BT6" s="3">
        <f t="shared" si="48"/>
        <v>16.20755847993639</v>
      </c>
      <c r="BU6" s="3">
        <f t="shared" si="49"/>
        <v>77.9429120775476</v>
      </c>
      <c r="BV6" s="3">
        <f t="shared" si="50"/>
        <v>61.791076344</v>
      </c>
      <c r="BW6" s="3">
        <f t="shared" si="50"/>
        <v>9.855767156</v>
      </c>
      <c r="BX6" s="3">
        <f t="shared" si="51"/>
        <v>62.572144457284864</v>
      </c>
      <c r="BY6" s="3">
        <f t="shared" si="52"/>
        <v>9.062423749553188</v>
      </c>
      <c r="BZ6" s="3">
        <f t="shared" si="53"/>
        <v>1014.1416905064722</v>
      </c>
      <c r="CA6" s="3">
        <f t="shared" si="54"/>
        <v>87.0053358271008</v>
      </c>
      <c r="CB6" s="3">
        <f t="shared" si="55"/>
        <v>52.98175960663544</v>
      </c>
      <c r="CC6" s="3">
        <f t="shared" si="56"/>
        <v>1012.7567830295237</v>
      </c>
      <c r="CD6" s="3">
        <f t="shared" si="57"/>
        <v>-6.958554461006642</v>
      </c>
      <c r="CE6" s="3">
        <f t="shared" si="57"/>
        <v>1039.587180827602</v>
      </c>
      <c r="CF6" s="3">
        <f t="shared" si="58"/>
        <v>1039.6104693688246</v>
      </c>
      <c r="CG6" s="3">
        <f t="shared" si="59"/>
        <v>-89.61649214682599</v>
      </c>
      <c r="CH6" s="3">
        <f t="shared" si="60"/>
        <v>0.06790030297973285</v>
      </c>
      <c r="CI6" s="3">
        <f t="shared" si="61"/>
        <v>99.69438002666811</v>
      </c>
      <c r="CJ6" s="3">
        <f t="shared" si="62"/>
        <v>0.9641843023122064</v>
      </c>
      <c r="CK6" s="3">
        <f t="shared" si="63"/>
        <v>99.69438002666811</v>
      </c>
      <c r="CL6" s="3">
        <f t="shared" si="64"/>
        <v>964.1843023122065</v>
      </c>
      <c r="CM6" s="3">
        <f t="shared" si="65"/>
        <v>8.50291153136615</v>
      </c>
      <c r="CN6" s="3">
        <f t="shared" si="66"/>
        <v>99.69438002666811</v>
      </c>
      <c r="CO6" s="3">
        <f t="shared" si="67"/>
        <v>-1.4318281797846901</v>
      </c>
      <c r="CP6" s="3">
        <f t="shared" si="68"/>
        <v>8.381489877928262</v>
      </c>
      <c r="CQ6" s="3">
        <f t="shared" si="69"/>
        <v>5.853698087705342</v>
      </c>
      <c r="CR6" s="3">
        <f>1.3*CJ6</f>
        <v>1.2534395930058684</v>
      </c>
    </row>
    <row r="7" spans="1:96" ht="12.75">
      <c r="A7" s="1" t="s">
        <v>5</v>
      </c>
      <c r="B7" s="1">
        <v>3</v>
      </c>
      <c r="C7">
        <v>0.83494</v>
      </c>
      <c r="D7">
        <v>0.2381</v>
      </c>
      <c r="E7">
        <v>0.4004</v>
      </c>
      <c r="F7">
        <v>0.1692</v>
      </c>
      <c r="G7">
        <v>2.5058</v>
      </c>
      <c r="H7" s="3">
        <f t="shared" si="3"/>
        <v>0.198799214</v>
      </c>
      <c r="I7" s="3">
        <f t="shared" si="4"/>
        <v>0.334309976</v>
      </c>
      <c r="J7" s="3">
        <f t="shared" si="5"/>
        <v>0.141271848</v>
      </c>
      <c r="K7" s="3">
        <f t="shared" si="6"/>
        <v>2.092192652</v>
      </c>
      <c r="L7" s="4">
        <v>5</v>
      </c>
      <c r="M7" s="9">
        <f t="shared" si="70"/>
        <v>2.41557</v>
      </c>
      <c r="N7" s="10">
        <v>3</v>
      </c>
      <c r="O7" s="3">
        <f t="shared" si="7"/>
        <v>1.695565217</v>
      </c>
      <c r="P7" s="3">
        <f t="shared" si="7"/>
        <v>7.929714227999999</v>
      </c>
      <c r="Q7" s="3">
        <f t="shared" si="7"/>
        <v>1.7930644439999999</v>
      </c>
      <c r="R7" s="3">
        <f t="shared" si="7"/>
        <v>9.885210306000001</v>
      </c>
      <c r="S7">
        <v>20</v>
      </c>
      <c r="T7">
        <v>0</v>
      </c>
      <c r="U7" s="3">
        <f t="shared" si="8"/>
        <v>21.695565217</v>
      </c>
      <c r="V7" s="3">
        <f t="shared" si="8"/>
        <v>7.929714227999999</v>
      </c>
      <c r="W7" s="3">
        <f t="shared" si="9"/>
        <v>23.099305570143137</v>
      </c>
      <c r="X7" s="3">
        <f t="shared" si="10"/>
        <v>20.077323423928007</v>
      </c>
      <c r="Y7" s="3">
        <f t="shared" si="11"/>
        <v>0.3549186272114363</v>
      </c>
      <c r="Z7" s="3">
        <f t="shared" si="12"/>
        <v>-20.077323423928007</v>
      </c>
      <c r="AA7" s="3">
        <f t="shared" si="13"/>
        <v>0.3654993151220836</v>
      </c>
      <c r="AB7" s="3">
        <f t="shared" si="0"/>
        <v>0.49688607809601076</v>
      </c>
      <c r="AC7" s="3">
        <f t="shared" si="14"/>
        <v>23.391130434</v>
      </c>
      <c r="AD7" s="3">
        <f t="shared" si="14"/>
        <v>15.859428455999998</v>
      </c>
      <c r="AE7" s="3">
        <f t="shared" si="15"/>
        <v>28.2606874285001</v>
      </c>
      <c r="AF7" s="3">
        <f t="shared" si="16"/>
        <v>34.13767681106639</v>
      </c>
      <c r="AG7" s="3">
        <f t="shared" si="17"/>
        <v>0.29009817412384875</v>
      </c>
      <c r="AH7" s="3">
        <f t="shared" si="18"/>
        <v>-34.13767681106639</v>
      </c>
      <c r="AI7" s="3">
        <f t="shared" si="19"/>
        <v>290.09817412384876</v>
      </c>
      <c r="AJ7" s="3">
        <f t="shared" si="20"/>
        <v>16.316315494328407</v>
      </c>
      <c r="AK7" s="3">
        <f t="shared" si="21"/>
        <v>34.13767681106639</v>
      </c>
      <c r="AL7" s="3">
        <f t="shared" si="22"/>
        <v>13.50487545271955</v>
      </c>
      <c r="AM7" s="3">
        <f t="shared" si="23"/>
        <v>9.15644528826521</v>
      </c>
      <c r="AN7">
        <f t="shared" si="24"/>
        <v>0.6780103467315819</v>
      </c>
      <c r="AO7" s="3">
        <f t="shared" si="71"/>
        <v>0.4090384255146267</v>
      </c>
      <c r="AP7" s="3">
        <f t="shared" si="25"/>
        <v>65.184194878</v>
      </c>
      <c r="AQ7" s="3">
        <f t="shared" si="25"/>
        <v>25.744638762</v>
      </c>
      <c r="AR7" s="2">
        <f t="shared" si="26"/>
        <v>70.08399023228453</v>
      </c>
      <c r="AS7" s="3">
        <f t="shared" si="27"/>
        <v>21.551648949550405</v>
      </c>
      <c r="AT7" s="12">
        <f t="shared" si="28"/>
        <v>0.35093780171420935</v>
      </c>
      <c r="AU7" s="3">
        <f t="shared" si="29"/>
        <v>-21.551648949550405</v>
      </c>
      <c r="AV7" s="3">
        <f t="shared" si="30"/>
        <v>23.36133007742818</v>
      </c>
      <c r="AW7" s="3">
        <f t="shared" si="31"/>
        <v>21.551648949550405</v>
      </c>
      <c r="AX7" s="3">
        <f t="shared" si="32"/>
        <v>21.728064959333334</v>
      </c>
      <c r="AY7" s="3">
        <f t="shared" si="33"/>
        <v>8.581546254</v>
      </c>
      <c r="AZ7" s="3">
        <f t="shared" si="34"/>
        <v>0.3949521630233243</v>
      </c>
      <c r="BA7" s="3">
        <f>1.52*AT7</f>
        <v>0.5334254586055982</v>
      </c>
      <c r="BB7" s="1">
        <v>1</v>
      </c>
      <c r="BC7" s="1">
        <v>120</v>
      </c>
      <c r="BD7" s="3">
        <f t="shared" si="35"/>
        <v>8.108964739277503</v>
      </c>
      <c r="BE7" s="3">
        <f t="shared" si="36"/>
        <v>77.9305243543554</v>
      </c>
      <c r="BF7" s="3">
        <f t="shared" si="37"/>
        <v>8.108964739277503</v>
      </c>
      <c r="BG7" s="3">
        <f t="shared" si="38"/>
        <v>197.93052435435538</v>
      </c>
      <c r="BH7" s="3">
        <f t="shared" si="39"/>
        <v>-7.715116574698908</v>
      </c>
      <c r="BI7" s="3">
        <f t="shared" si="40"/>
        <v>-2.4964545623047214</v>
      </c>
      <c r="BJ7" s="3">
        <f t="shared" si="1"/>
        <v>69.5081810186989</v>
      </c>
      <c r="BK7" s="3">
        <f t="shared" si="2"/>
        <v>12.381664868304723</v>
      </c>
      <c r="BL7" s="3">
        <f t="shared" si="41"/>
        <v>70.60235727962082</v>
      </c>
      <c r="BM7" s="3">
        <f t="shared" si="42"/>
        <v>10.100297258080351</v>
      </c>
      <c r="BN7" s="3">
        <f t="shared" si="43"/>
        <v>65.75530914284587</v>
      </c>
      <c r="BO7" s="3">
        <f t="shared" si="44"/>
        <v>155.8610487087108</v>
      </c>
      <c r="BP7" s="3">
        <f t="shared" si="45"/>
        <v>-60.00542633264535</v>
      </c>
      <c r="BQ7" s="3">
        <f t="shared" si="46"/>
        <v>26.890695251493636</v>
      </c>
      <c r="BR7" s="3">
        <f t="shared" si="47"/>
        <v>3.391130434</v>
      </c>
      <c r="BS7" s="3">
        <f t="shared" si="47"/>
        <v>15.859428455999998</v>
      </c>
      <c r="BT7" s="3">
        <f t="shared" si="48"/>
        <v>16.217929478555007</v>
      </c>
      <c r="BU7" s="3">
        <f t="shared" si="49"/>
        <v>77.9305243543554</v>
      </c>
      <c r="BV7" s="3">
        <f t="shared" si="50"/>
        <v>61.793064444</v>
      </c>
      <c r="BW7" s="3">
        <f t="shared" si="50"/>
        <v>9.885210306000001</v>
      </c>
      <c r="BX7" s="3">
        <f t="shared" si="51"/>
        <v>62.57875195443087</v>
      </c>
      <c r="BY7" s="3">
        <f t="shared" si="52"/>
        <v>9.088758062331053</v>
      </c>
      <c r="BZ7" s="3">
        <f t="shared" si="53"/>
        <v>1014.8977860529462</v>
      </c>
      <c r="CA7" s="3">
        <f t="shared" si="54"/>
        <v>87.01928241668645</v>
      </c>
      <c r="CB7" s="3">
        <f t="shared" si="55"/>
        <v>52.774555825650786</v>
      </c>
      <c r="CC7" s="3">
        <f t="shared" si="56"/>
        <v>1013.5247221417824</v>
      </c>
      <c r="CD7" s="3">
        <f t="shared" si="57"/>
        <v>-7.230870506994563</v>
      </c>
      <c r="CE7" s="3">
        <f t="shared" si="57"/>
        <v>1040.415417393276</v>
      </c>
      <c r="CF7" s="3">
        <f t="shared" si="58"/>
        <v>1040.4405443070323</v>
      </c>
      <c r="CG7" s="3">
        <f t="shared" si="59"/>
        <v>-89.60180166017768</v>
      </c>
      <c r="CH7" s="3">
        <f t="shared" si="60"/>
        <v>0.0678581372726534</v>
      </c>
      <c r="CI7" s="3">
        <f t="shared" si="61"/>
        <v>99.70209891825803</v>
      </c>
      <c r="CJ7" s="3">
        <f t="shared" si="62"/>
        <v>0.9635855492716782</v>
      </c>
      <c r="CK7" s="3">
        <f t="shared" si="63"/>
        <v>99.70209891825803</v>
      </c>
      <c r="CL7" s="3">
        <f t="shared" si="64"/>
        <v>963.5855492716781</v>
      </c>
      <c r="CM7" s="3">
        <f t="shared" si="65"/>
        <v>8.508195072756529</v>
      </c>
      <c r="CN7" s="3">
        <f t="shared" si="66"/>
        <v>99.70209891825803</v>
      </c>
      <c r="CO7" s="3">
        <f t="shared" si="67"/>
        <v>-1.4338477331099273</v>
      </c>
      <c r="CP7" s="3">
        <f t="shared" si="68"/>
        <v>8.386504878334835</v>
      </c>
      <c r="CQ7" s="3">
        <f t="shared" si="69"/>
        <v>5.848950822794149</v>
      </c>
      <c r="CR7" s="3">
        <f>1.3*CJ7</f>
        <v>1.2526612140531816</v>
      </c>
    </row>
    <row r="8" spans="1:96" ht="12.75">
      <c r="A8" s="1" t="s">
        <v>6</v>
      </c>
      <c r="B8" s="1">
        <v>3</v>
      </c>
      <c r="C8">
        <v>0.21757</v>
      </c>
      <c r="D8">
        <v>0.2381</v>
      </c>
      <c r="E8">
        <v>0.4004</v>
      </c>
      <c r="F8">
        <v>0.1692</v>
      </c>
      <c r="G8">
        <v>2.5058</v>
      </c>
      <c r="H8" s="3">
        <f t="shared" si="3"/>
        <v>0.051803417000000004</v>
      </c>
      <c r="I8" s="3">
        <f t="shared" si="4"/>
        <v>0.087115028</v>
      </c>
      <c r="J8" s="3">
        <f t="shared" si="5"/>
        <v>0.036812844</v>
      </c>
      <c r="K8" s="3">
        <f t="shared" si="6"/>
        <v>0.545186906</v>
      </c>
      <c r="L8" s="4">
        <v>6</v>
      </c>
      <c r="M8" s="9">
        <f t="shared" si="70"/>
        <v>3.2505100000000002</v>
      </c>
      <c r="N8" s="11">
        <v>3</v>
      </c>
      <c r="O8" s="3">
        <f t="shared" si="7"/>
        <v>1.894364431</v>
      </c>
      <c r="P8" s="3">
        <f t="shared" si="7"/>
        <v>8.264024203999998</v>
      </c>
      <c r="Q8" s="3">
        <f t="shared" si="7"/>
        <v>1.9343362919999998</v>
      </c>
      <c r="R8" s="3">
        <f t="shared" si="7"/>
        <v>11.977402958</v>
      </c>
      <c r="S8">
        <v>20</v>
      </c>
      <c r="T8">
        <v>0</v>
      </c>
      <c r="U8" s="3">
        <f t="shared" si="8"/>
        <v>21.894364431</v>
      </c>
      <c r="V8" s="3">
        <f t="shared" si="8"/>
        <v>8.264024203999998</v>
      </c>
      <c r="W8" s="3">
        <f t="shared" si="9"/>
        <v>23.402078751293352</v>
      </c>
      <c r="X8" s="3">
        <f t="shared" si="10"/>
        <v>20.679005814824002</v>
      </c>
      <c r="Y8" s="3">
        <f t="shared" si="11"/>
        <v>0.35032673420260113</v>
      </c>
      <c r="Z8" s="3">
        <f t="shared" si="12"/>
        <v>-20.679005814824002</v>
      </c>
      <c r="AA8" s="3">
        <f t="shared" si="13"/>
        <v>0.3774498332684667</v>
      </c>
      <c r="AB8" s="3">
        <f t="shared" si="0"/>
        <v>0.49045742788364155</v>
      </c>
      <c r="AC8" s="3">
        <f t="shared" si="14"/>
        <v>23.788728862</v>
      </c>
      <c r="AD8" s="3">
        <f t="shared" si="14"/>
        <v>16.528048407999997</v>
      </c>
      <c r="AE8" s="3">
        <f t="shared" si="15"/>
        <v>28.96687772347829</v>
      </c>
      <c r="AF8" s="3">
        <f t="shared" si="16"/>
        <v>34.790987470981925</v>
      </c>
      <c r="AG8" s="3">
        <f t="shared" si="17"/>
        <v>0.28302580280675965</v>
      </c>
      <c r="AH8" s="3">
        <f t="shared" si="18"/>
        <v>-34.790987470981925</v>
      </c>
      <c r="AI8" s="3">
        <f t="shared" si="19"/>
        <v>283.02580280675966</v>
      </c>
      <c r="AJ8" s="3">
        <f t="shared" si="20"/>
        <v>16.724034651233165</v>
      </c>
      <c r="AK8" s="3">
        <f t="shared" si="21"/>
        <v>34.790987470981925</v>
      </c>
      <c r="AL8" s="3">
        <f t="shared" si="22"/>
        <v>13.734429012154717</v>
      </c>
      <c r="AM8" s="3">
        <f t="shared" si="23"/>
        <v>9.542473197537964</v>
      </c>
      <c r="AN8">
        <f t="shared" si="24"/>
        <v>0.6947848497446126</v>
      </c>
      <c r="AO8" s="3">
        <f t="shared" si="71"/>
        <v>0.3990663819575311</v>
      </c>
      <c r="AP8" s="3">
        <f t="shared" si="25"/>
        <v>65.723065154</v>
      </c>
      <c r="AQ8" s="3">
        <f t="shared" si="25"/>
        <v>28.505451365999996</v>
      </c>
      <c r="AR8" s="2">
        <f t="shared" si="26"/>
        <v>71.63855142879649</v>
      </c>
      <c r="AS8" s="3">
        <f t="shared" si="27"/>
        <v>23.447374077051567</v>
      </c>
      <c r="AT8" s="12">
        <f t="shared" si="28"/>
        <v>0.34332242873341484</v>
      </c>
      <c r="AU8" s="3">
        <f t="shared" si="29"/>
        <v>-23.447374077051567</v>
      </c>
      <c r="AV8" s="3">
        <f t="shared" si="30"/>
        <v>23.879517142932162</v>
      </c>
      <c r="AW8" s="3">
        <f t="shared" si="31"/>
        <v>23.447374077051567</v>
      </c>
      <c r="AX8" s="3">
        <f t="shared" si="32"/>
        <v>21.907688384666667</v>
      </c>
      <c r="AY8" s="3">
        <f t="shared" si="33"/>
        <v>9.501817121999999</v>
      </c>
      <c r="AZ8" s="3">
        <f t="shared" si="34"/>
        <v>0.43372066258941233</v>
      </c>
      <c r="BA8" s="3">
        <f aca="true" t="shared" si="72" ref="BA8:BA71">1.6*AT8</f>
        <v>0.5493158859734638</v>
      </c>
      <c r="BB8" s="1">
        <v>1</v>
      </c>
      <c r="BC8" s="1">
        <v>120</v>
      </c>
      <c r="BD8" s="3">
        <f t="shared" si="35"/>
        <v>8.478367333498575</v>
      </c>
      <c r="BE8" s="3">
        <f t="shared" si="36"/>
        <v>77.08912946022961</v>
      </c>
      <c r="BF8" s="3">
        <f t="shared" si="37"/>
        <v>8.478367333498575</v>
      </c>
      <c r="BG8" s="3">
        <f t="shared" si="38"/>
        <v>197.08912946022963</v>
      </c>
      <c r="BH8" s="3">
        <f t="shared" si="39"/>
        <v>-8.10403711365347</v>
      </c>
      <c r="BI8" s="3">
        <f t="shared" si="40"/>
        <v>-2.4914443807283484</v>
      </c>
      <c r="BJ8" s="3">
        <f t="shared" si="1"/>
        <v>70.03837340565347</v>
      </c>
      <c r="BK8" s="3">
        <f t="shared" si="2"/>
        <v>14.468847338728349</v>
      </c>
      <c r="BL8" s="3">
        <f t="shared" si="41"/>
        <v>71.51727967855862</v>
      </c>
      <c r="BM8" s="3">
        <f t="shared" si="42"/>
        <v>11.672226706757826</v>
      </c>
      <c r="BN8" s="3">
        <f t="shared" si="43"/>
        <v>71.88271264173574</v>
      </c>
      <c r="BO8" s="3">
        <f t="shared" si="44"/>
        <v>154.17825892045923</v>
      </c>
      <c r="BP8" s="3">
        <f t="shared" si="45"/>
        <v>-64.70547944685983</v>
      </c>
      <c r="BQ8" s="3">
        <f t="shared" si="46"/>
        <v>31.310147017961366</v>
      </c>
      <c r="BR8" s="3">
        <f t="shared" si="47"/>
        <v>3.788728862</v>
      </c>
      <c r="BS8" s="3">
        <f t="shared" si="47"/>
        <v>16.528048407999997</v>
      </c>
      <c r="BT8" s="3">
        <f t="shared" si="48"/>
        <v>16.95673466699715</v>
      </c>
      <c r="BU8" s="3">
        <f t="shared" si="49"/>
        <v>77.08912946022961</v>
      </c>
      <c r="BV8" s="3">
        <f t="shared" si="50"/>
        <v>61.934336292</v>
      </c>
      <c r="BW8" s="3">
        <f t="shared" si="50"/>
        <v>11.977402958</v>
      </c>
      <c r="BX8" s="3">
        <f t="shared" si="51"/>
        <v>63.08185312392824</v>
      </c>
      <c r="BY8" s="3">
        <f t="shared" si="52"/>
        <v>10.945245294894802</v>
      </c>
      <c r="BZ8" s="3">
        <f t="shared" si="53"/>
        <v>1069.6622457249364</v>
      </c>
      <c r="CA8" s="3">
        <f t="shared" si="54"/>
        <v>88.03437475512442</v>
      </c>
      <c r="CB8" s="3">
        <f t="shared" si="55"/>
        <v>36.68931156636812</v>
      </c>
      <c r="CC8" s="3">
        <f t="shared" si="56"/>
        <v>1069.0328406303056</v>
      </c>
      <c r="CD8" s="3">
        <f t="shared" si="57"/>
        <v>-28.016167880491707</v>
      </c>
      <c r="CE8" s="3">
        <f t="shared" si="57"/>
        <v>1100.342987648267</v>
      </c>
      <c r="CF8" s="3">
        <f t="shared" si="58"/>
        <v>1100.6995939535102</v>
      </c>
      <c r="CG8" s="3">
        <f t="shared" si="59"/>
        <v>-88.54148982923803</v>
      </c>
      <c r="CH8" s="3">
        <f t="shared" si="60"/>
        <v>0.06497438544669734</v>
      </c>
      <c r="CI8" s="3">
        <f t="shared" si="61"/>
        <v>100.21371653599586</v>
      </c>
      <c r="CJ8" s="3">
        <f t="shared" si="62"/>
        <v>0.9226362733431022</v>
      </c>
      <c r="CK8" s="3">
        <f t="shared" si="63"/>
        <v>100.21371653599586</v>
      </c>
      <c r="CL8" s="3">
        <f t="shared" si="64"/>
        <v>922.6362733431022</v>
      </c>
      <c r="CM8" s="3">
        <f t="shared" si="65"/>
        <v>8.885813466650845</v>
      </c>
      <c r="CN8" s="3">
        <f t="shared" si="66"/>
        <v>100.21371653599586</v>
      </c>
      <c r="CO8" s="3">
        <f t="shared" si="67"/>
        <v>-1.5756355575556886</v>
      </c>
      <c r="CP8" s="3">
        <f t="shared" si="68"/>
        <v>8.74500163258302</v>
      </c>
      <c r="CQ8" s="3">
        <f t="shared" si="69"/>
        <v>5.550142347732554</v>
      </c>
      <c r="CR8" s="3">
        <f>1.47*CJ8</f>
        <v>1.3562753218143602</v>
      </c>
    </row>
    <row r="9" spans="1:96" ht="12.75">
      <c r="A9" s="1" t="s">
        <v>7</v>
      </c>
      <c r="B9" s="1">
        <v>3</v>
      </c>
      <c r="C9">
        <v>0.26902</v>
      </c>
      <c r="D9">
        <v>0.2381</v>
      </c>
      <c r="E9">
        <v>0.4004</v>
      </c>
      <c r="F9">
        <v>0.1692</v>
      </c>
      <c r="G9">
        <v>2.5058</v>
      </c>
      <c r="H9" s="3">
        <f t="shared" si="3"/>
        <v>0.064053662</v>
      </c>
      <c r="I9" s="3">
        <f t="shared" si="4"/>
        <v>0.10771560799999999</v>
      </c>
      <c r="J9" s="3">
        <f t="shared" si="5"/>
        <v>0.045518183999999996</v>
      </c>
      <c r="K9" s="3">
        <f t="shared" si="6"/>
        <v>0.6741103159999999</v>
      </c>
      <c r="L9" s="4">
        <v>7</v>
      </c>
      <c r="M9" s="9">
        <f t="shared" si="70"/>
        <v>3.46808</v>
      </c>
      <c r="N9" s="10">
        <v>3</v>
      </c>
      <c r="O9" s="3">
        <f t="shared" si="7"/>
        <v>1.946167848</v>
      </c>
      <c r="P9" s="3">
        <f t="shared" si="7"/>
        <v>8.351139231999998</v>
      </c>
      <c r="Q9" s="3">
        <f t="shared" si="7"/>
        <v>1.9711491359999997</v>
      </c>
      <c r="R9" s="3">
        <f t="shared" si="7"/>
        <v>12.522589864</v>
      </c>
      <c r="S9">
        <v>20</v>
      </c>
      <c r="T9">
        <v>0</v>
      </c>
      <c r="U9" s="3">
        <f t="shared" si="8"/>
        <v>21.946167848</v>
      </c>
      <c r="V9" s="3">
        <f t="shared" si="8"/>
        <v>8.351139231999998</v>
      </c>
      <c r="W9" s="3">
        <f t="shared" si="9"/>
        <v>23.48139283954081</v>
      </c>
      <c r="X9" s="3">
        <f t="shared" si="10"/>
        <v>20.83323929475457</v>
      </c>
      <c r="Y9" s="3">
        <f t="shared" si="11"/>
        <v>0.34914342085735534</v>
      </c>
      <c r="Z9" s="3">
        <f t="shared" si="12"/>
        <v>-20.83323929475457</v>
      </c>
      <c r="AA9" s="3">
        <f t="shared" si="13"/>
        <v>0.38052835874765506</v>
      </c>
      <c r="AB9" s="3">
        <f t="shared" si="0"/>
        <v>0.48880078920029746</v>
      </c>
      <c r="AC9" s="3">
        <f t="shared" si="14"/>
        <v>23.892335696</v>
      </c>
      <c r="AD9" s="3">
        <f t="shared" si="14"/>
        <v>16.702278463999995</v>
      </c>
      <c r="AE9" s="3">
        <f t="shared" si="15"/>
        <v>29.15149757558527</v>
      </c>
      <c r="AF9" s="3">
        <f t="shared" si="16"/>
        <v>34.95602265042225</v>
      </c>
      <c r="AG9" s="3">
        <f t="shared" si="17"/>
        <v>0.28123336721331677</v>
      </c>
      <c r="AH9" s="3">
        <f t="shared" si="18"/>
        <v>-34.95602265042225</v>
      </c>
      <c r="AI9" s="3">
        <f t="shared" si="19"/>
        <v>281.23336721331674</v>
      </c>
      <c r="AJ9" s="3">
        <f t="shared" si="20"/>
        <v>16.83062497254488</v>
      </c>
      <c r="AK9" s="3">
        <f t="shared" si="21"/>
        <v>34.95602265042225</v>
      </c>
      <c r="AL9" s="3">
        <f t="shared" si="22"/>
        <v>13.794246445654505</v>
      </c>
      <c r="AM9" s="3">
        <f t="shared" si="23"/>
        <v>9.643064967270488</v>
      </c>
      <c r="AN9">
        <f t="shared" si="24"/>
        <v>0.6990642805506979</v>
      </c>
      <c r="AO9" s="3">
        <f t="shared" si="71"/>
        <v>0.39653904777077664</v>
      </c>
      <c r="AP9" s="3">
        <f t="shared" si="25"/>
        <v>65.863484832</v>
      </c>
      <c r="AQ9" s="3">
        <f t="shared" si="25"/>
        <v>29.224868327999996</v>
      </c>
      <c r="AR9" s="2">
        <f t="shared" si="26"/>
        <v>72.05616949993964</v>
      </c>
      <c r="AS9" s="3">
        <f t="shared" si="27"/>
        <v>23.927762581559175</v>
      </c>
      <c r="AT9" s="12">
        <f t="shared" si="28"/>
        <v>0.34133262478653764</v>
      </c>
      <c r="AU9" s="3">
        <f t="shared" si="29"/>
        <v>-23.927762581559175</v>
      </c>
      <c r="AV9" s="3">
        <f t="shared" si="30"/>
        <v>24.01872316664655</v>
      </c>
      <c r="AW9" s="3">
        <f t="shared" si="31"/>
        <v>23.927762581559175</v>
      </c>
      <c r="AX9" s="3">
        <f t="shared" si="32"/>
        <v>21.954494944000004</v>
      </c>
      <c r="AY9" s="3">
        <f t="shared" si="33"/>
        <v>9.741622776</v>
      </c>
      <c r="AZ9" s="3">
        <f t="shared" si="34"/>
        <v>0.44371882846078914</v>
      </c>
      <c r="BA9" s="3">
        <f t="shared" si="72"/>
        <v>0.5461321996584603</v>
      </c>
      <c r="BB9" s="1">
        <v>1</v>
      </c>
      <c r="BC9" s="1">
        <v>120</v>
      </c>
      <c r="BD9" s="3">
        <f t="shared" si="35"/>
        <v>8.574910831305388</v>
      </c>
      <c r="BE9" s="3">
        <f t="shared" si="36"/>
        <v>76.88179821598598</v>
      </c>
      <c r="BF9" s="3">
        <f t="shared" si="37"/>
        <v>8.574910831305388</v>
      </c>
      <c r="BG9" s="3">
        <f t="shared" si="38"/>
        <v>196.88179821598598</v>
      </c>
      <c r="BH9" s="3">
        <f t="shared" si="39"/>
        <v>-8.205382649452865</v>
      </c>
      <c r="BI9" s="3">
        <f t="shared" si="40"/>
        <v>-2.4901388196035064</v>
      </c>
      <c r="BJ9" s="3">
        <f t="shared" si="1"/>
        <v>70.17653178545287</v>
      </c>
      <c r="BK9" s="3">
        <f t="shared" si="2"/>
        <v>15.012728683603507</v>
      </c>
      <c r="BL9" s="3">
        <f t="shared" si="41"/>
        <v>71.7643897484133</v>
      </c>
      <c r="BM9" s="3">
        <f t="shared" si="42"/>
        <v>12.07516273016951</v>
      </c>
      <c r="BN9" s="3">
        <f t="shared" si="43"/>
        <v>73.52909576483846</v>
      </c>
      <c r="BO9" s="3">
        <f t="shared" si="44"/>
        <v>153.76359643197196</v>
      </c>
      <c r="BP9" s="3">
        <f t="shared" si="45"/>
        <v>-65.95395717966055</v>
      </c>
      <c r="BQ9" s="3">
        <f t="shared" si="46"/>
        <v>32.505437334979625</v>
      </c>
      <c r="BR9" s="3">
        <f t="shared" si="47"/>
        <v>3.892335696</v>
      </c>
      <c r="BS9" s="3">
        <f t="shared" si="47"/>
        <v>16.702278463999995</v>
      </c>
      <c r="BT9" s="3">
        <f t="shared" si="48"/>
        <v>17.149821662610776</v>
      </c>
      <c r="BU9" s="3">
        <f t="shared" si="49"/>
        <v>76.88179821598598</v>
      </c>
      <c r="BV9" s="3">
        <f t="shared" si="50"/>
        <v>61.971149136</v>
      </c>
      <c r="BW9" s="3">
        <f t="shared" si="50"/>
        <v>12.522589864</v>
      </c>
      <c r="BX9" s="3">
        <f t="shared" si="51"/>
        <v>63.223718509261296</v>
      </c>
      <c r="BY9" s="3">
        <f t="shared" si="52"/>
        <v>11.423998430687794</v>
      </c>
      <c r="BZ9" s="3">
        <f t="shared" si="53"/>
        <v>1084.2754972809353</v>
      </c>
      <c r="CA9" s="3">
        <f t="shared" si="54"/>
        <v>88.30579664667377</v>
      </c>
      <c r="CB9" s="3">
        <f t="shared" si="55"/>
        <v>32.05673290520077</v>
      </c>
      <c r="CC9" s="3">
        <f t="shared" si="56"/>
        <v>1083.8015131375596</v>
      </c>
      <c r="CD9" s="3">
        <f t="shared" si="57"/>
        <v>-33.89722427445978</v>
      </c>
      <c r="CE9" s="3">
        <f t="shared" si="57"/>
        <v>1116.3069504725393</v>
      </c>
      <c r="CF9" s="3">
        <f t="shared" si="58"/>
        <v>1116.8214850578463</v>
      </c>
      <c r="CG9" s="3">
        <f t="shared" si="59"/>
        <v>-88.26071916595352</v>
      </c>
      <c r="CH9" s="3">
        <f t="shared" si="60"/>
        <v>0.0642577087820765</v>
      </c>
      <c r="CI9" s="3">
        <f t="shared" si="61"/>
        <v>100.33588189612303</v>
      </c>
      <c r="CJ9" s="3">
        <f t="shared" si="62"/>
        <v>0.9124594647054862</v>
      </c>
      <c r="CK9" s="3">
        <f t="shared" si="63"/>
        <v>100.33588189612303</v>
      </c>
      <c r="CL9" s="3">
        <f t="shared" si="64"/>
        <v>912.4594647054862</v>
      </c>
      <c r="CM9" s="3">
        <f t="shared" si="65"/>
        <v>8.98491838773229</v>
      </c>
      <c r="CN9" s="3">
        <f t="shared" si="66"/>
        <v>100.33588189612303</v>
      </c>
      <c r="CO9" s="3">
        <f t="shared" si="67"/>
        <v>-1.6120591882625923</v>
      </c>
      <c r="CP9" s="3">
        <f t="shared" si="68"/>
        <v>8.83911893843204</v>
      </c>
      <c r="CQ9" s="3">
        <f t="shared" si="69"/>
        <v>5.483123078103888</v>
      </c>
      <c r="CR9" s="3">
        <f aca="true" t="shared" si="73" ref="CR9:CR17">1.47*CJ9</f>
        <v>1.3413154131170648</v>
      </c>
    </row>
    <row r="10" spans="1:96" ht="12.75">
      <c r="A10" s="1" t="s">
        <v>8</v>
      </c>
      <c r="B10" s="1">
        <v>3</v>
      </c>
      <c r="C10">
        <v>0.12451</v>
      </c>
      <c r="D10">
        <v>0.2381</v>
      </c>
      <c r="E10">
        <v>0.4004</v>
      </c>
      <c r="F10">
        <v>0.1692</v>
      </c>
      <c r="G10">
        <v>2.5058</v>
      </c>
      <c r="H10" s="3">
        <f t="shared" si="3"/>
        <v>0.029645831</v>
      </c>
      <c r="I10" s="3">
        <f t="shared" si="4"/>
        <v>0.049853803999999995</v>
      </c>
      <c r="J10" s="3">
        <f t="shared" si="5"/>
        <v>0.021067092</v>
      </c>
      <c r="K10" s="3">
        <f t="shared" si="6"/>
        <v>0.31199715799999994</v>
      </c>
      <c r="L10" s="4">
        <v>8</v>
      </c>
      <c r="M10" s="9">
        <f t="shared" si="70"/>
        <v>3.7371</v>
      </c>
      <c r="N10" s="11">
        <v>3</v>
      </c>
      <c r="O10" s="3">
        <f t="shared" si="7"/>
        <v>2.01022151</v>
      </c>
      <c r="P10" s="3">
        <f t="shared" si="7"/>
        <v>8.458854839999997</v>
      </c>
      <c r="Q10" s="3">
        <f t="shared" si="7"/>
        <v>2.01666732</v>
      </c>
      <c r="R10" s="3">
        <f t="shared" si="7"/>
        <v>13.19670018</v>
      </c>
      <c r="S10">
        <v>20</v>
      </c>
      <c r="T10">
        <v>0</v>
      </c>
      <c r="U10" s="3">
        <f t="shared" si="8"/>
        <v>22.01022151</v>
      </c>
      <c r="V10" s="3">
        <f t="shared" si="8"/>
        <v>8.458854839999997</v>
      </c>
      <c r="W10" s="3">
        <f t="shared" si="9"/>
        <v>23.579696268685442</v>
      </c>
      <c r="X10" s="3">
        <f t="shared" si="10"/>
        <v>21.022508827248696</v>
      </c>
      <c r="Y10" s="3">
        <f t="shared" si="11"/>
        <v>0.3476878467421303</v>
      </c>
      <c r="Z10" s="3">
        <f t="shared" si="12"/>
        <v>-21.022508827248696</v>
      </c>
      <c r="AA10" s="3">
        <f t="shared" si="13"/>
        <v>0.38431484372644087</v>
      </c>
      <c r="AB10" s="3">
        <f t="shared" si="0"/>
        <v>0.48676298543898244</v>
      </c>
      <c r="AC10" s="3">
        <f t="shared" si="14"/>
        <v>24.020443020000002</v>
      </c>
      <c r="AD10" s="3">
        <f t="shared" si="14"/>
        <v>16.917709679999994</v>
      </c>
      <c r="AE10" s="3">
        <f t="shared" si="15"/>
        <v>29.38010523626204</v>
      </c>
      <c r="AF10" s="3">
        <f t="shared" si="16"/>
        <v>35.157214654799</v>
      </c>
      <c r="AG10" s="3">
        <f t="shared" si="17"/>
        <v>0.2790450802189075</v>
      </c>
      <c r="AH10" s="3">
        <f t="shared" si="18"/>
        <v>-35.157214654799</v>
      </c>
      <c r="AI10" s="3">
        <f t="shared" si="19"/>
        <v>279.0450802189075</v>
      </c>
      <c r="AJ10" s="3">
        <f t="shared" si="20"/>
        <v>16.962611666975423</v>
      </c>
      <c r="AK10" s="3">
        <f t="shared" si="21"/>
        <v>35.157214654799</v>
      </c>
      <c r="AL10" s="3">
        <f t="shared" si="22"/>
        <v>13.86820924365107</v>
      </c>
      <c r="AM10" s="3">
        <f t="shared" si="23"/>
        <v>9.767444237819934</v>
      </c>
      <c r="AN10">
        <f t="shared" si="24"/>
        <v>0.7043046485826218</v>
      </c>
      <c r="AO10" s="3">
        <f t="shared" si="71"/>
        <v>0.39345356310865953</v>
      </c>
      <c r="AP10" s="3">
        <f t="shared" si="25"/>
        <v>66.03711034</v>
      </c>
      <c r="AQ10" s="3">
        <f t="shared" si="25"/>
        <v>30.114409859999995</v>
      </c>
      <c r="AR10" s="2">
        <f t="shared" si="26"/>
        <v>72.57945730903063</v>
      </c>
      <c r="AS10" s="3">
        <f t="shared" si="27"/>
        <v>24.51405426368324</v>
      </c>
      <c r="AT10" s="12">
        <f t="shared" si="28"/>
        <v>0.33887166395797547</v>
      </c>
      <c r="AU10" s="3">
        <f t="shared" si="29"/>
        <v>-24.51405426368324</v>
      </c>
      <c r="AV10" s="3">
        <f t="shared" si="30"/>
        <v>24.193152436343542</v>
      </c>
      <c r="AW10" s="3">
        <f t="shared" si="31"/>
        <v>24.51405426368324</v>
      </c>
      <c r="AX10" s="3">
        <f t="shared" si="32"/>
        <v>22.012370113333333</v>
      </c>
      <c r="AY10" s="3">
        <f t="shared" si="33"/>
        <v>10.038136619999998</v>
      </c>
      <c r="AZ10" s="3">
        <f t="shared" si="34"/>
        <v>0.4560225258941879</v>
      </c>
      <c r="BA10" s="3">
        <f t="shared" si="72"/>
        <v>0.5421946623327608</v>
      </c>
      <c r="BB10" s="1">
        <v>1</v>
      </c>
      <c r="BC10" s="1">
        <v>120</v>
      </c>
      <c r="BD10" s="3">
        <f t="shared" si="35"/>
        <v>8.69443590599517</v>
      </c>
      <c r="BE10" s="3">
        <f t="shared" si="36"/>
        <v>76.63180883604434</v>
      </c>
      <c r="BF10" s="3">
        <f t="shared" si="37"/>
        <v>8.69443590599517</v>
      </c>
      <c r="BG10" s="3">
        <f t="shared" si="38"/>
        <v>196.63180883604434</v>
      </c>
      <c r="BH10" s="3">
        <f t="shared" si="39"/>
        <v>-8.330693933364952</v>
      </c>
      <c r="BI10" s="3">
        <f t="shared" si="40"/>
        <v>-2.488524525106085</v>
      </c>
      <c r="BJ10" s="3">
        <f t="shared" si="1"/>
        <v>70.34736125336495</v>
      </c>
      <c r="BK10" s="3">
        <f t="shared" si="2"/>
        <v>15.685224705106085</v>
      </c>
      <c r="BL10" s="3">
        <f t="shared" si="41"/>
        <v>72.07480495541492</v>
      </c>
      <c r="BM10" s="3">
        <f t="shared" si="42"/>
        <v>12.56953143715088</v>
      </c>
      <c r="BN10" s="3">
        <f t="shared" si="43"/>
        <v>75.59321572345807</v>
      </c>
      <c r="BO10" s="3">
        <f t="shared" si="44"/>
        <v>153.26361767208869</v>
      </c>
      <c r="BP10" s="3">
        <f t="shared" si="45"/>
        <v>-67.5112346849247</v>
      </c>
      <c r="BQ10" s="3">
        <f t="shared" si="46"/>
        <v>34.008343898671235</v>
      </c>
      <c r="BR10" s="3">
        <f t="shared" si="47"/>
        <v>4.02044302</v>
      </c>
      <c r="BS10" s="3">
        <f t="shared" si="47"/>
        <v>16.917709679999994</v>
      </c>
      <c r="BT10" s="3">
        <f t="shared" si="48"/>
        <v>17.38887181199034</v>
      </c>
      <c r="BU10" s="3">
        <f t="shared" si="49"/>
        <v>76.63180883604434</v>
      </c>
      <c r="BV10" s="3">
        <f t="shared" si="50"/>
        <v>62.016667319999996</v>
      </c>
      <c r="BW10" s="3">
        <f t="shared" si="50"/>
        <v>13.19670018</v>
      </c>
      <c r="BX10" s="3">
        <f t="shared" si="51"/>
        <v>63.40520421164471</v>
      </c>
      <c r="BY10" s="3">
        <f t="shared" si="52"/>
        <v>12.012949642513101</v>
      </c>
      <c r="BZ10" s="3">
        <f t="shared" si="53"/>
        <v>1102.54496824936</v>
      </c>
      <c r="CA10" s="3">
        <f t="shared" si="54"/>
        <v>88.64475847855745</v>
      </c>
      <c r="CB10" s="3">
        <f t="shared" si="55"/>
        <v>26.076534871112194</v>
      </c>
      <c r="CC10" s="3">
        <f t="shared" si="56"/>
        <v>1102.236554166617</v>
      </c>
      <c r="CD10" s="3">
        <f t="shared" si="57"/>
        <v>-41.43469981381251</v>
      </c>
      <c r="CE10" s="3">
        <f t="shared" si="57"/>
        <v>1136.2448980652882</v>
      </c>
      <c r="CF10" s="3">
        <f t="shared" si="58"/>
        <v>1137.0001331257872</v>
      </c>
      <c r="CG10" s="3">
        <f t="shared" si="59"/>
        <v>-87.911557673757</v>
      </c>
      <c r="CH10" s="3">
        <f t="shared" si="60"/>
        <v>0.0633903223540267</v>
      </c>
      <c r="CI10" s="3">
        <f t="shared" si="61"/>
        <v>100.48108911090789</v>
      </c>
      <c r="CJ10" s="3">
        <f t="shared" si="62"/>
        <v>0.9001425774271791</v>
      </c>
      <c r="CK10" s="3">
        <f t="shared" si="63"/>
        <v>100.48108911090789</v>
      </c>
      <c r="CL10" s="3">
        <f t="shared" si="64"/>
        <v>900.142577427179</v>
      </c>
      <c r="CM10" s="3">
        <f t="shared" si="65"/>
        <v>9.107861385610247</v>
      </c>
      <c r="CN10" s="3">
        <f t="shared" si="66"/>
        <v>100.48108911090789</v>
      </c>
      <c r="CO10" s="3">
        <f t="shared" si="67"/>
        <v>-1.656820037105542</v>
      </c>
      <c r="CP10" s="3">
        <f t="shared" si="68"/>
        <v>8.955896738134927</v>
      </c>
      <c r="CQ10" s="3">
        <f t="shared" si="69"/>
        <v>5.40547345973727</v>
      </c>
      <c r="CR10" s="3">
        <f t="shared" si="73"/>
        <v>1.3232095888179531</v>
      </c>
    </row>
    <row r="11" spans="1:96" ht="12.75">
      <c r="A11" s="1" t="s">
        <v>9</v>
      </c>
      <c r="B11" s="1">
        <v>3</v>
      </c>
      <c r="C11">
        <v>0.03307</v>
      </c>
      <c r="D11">
        <v>0.2381</v>
      </c>
      <c r="E11">
        <v>0.4004</v>
      </c>
      <c r="F11">
        <v>0.1692</v>
      </c>
      <c r="G11">
        <v>2.5058</v>
      </c>
      <c r="H11" s="3">
        <f t="shared" si="3"/>
        <v>0.007873967</v>
      </c>
      <c r="I11" s="3">
        <f t="shared" si="4"/>
        <v>0.013241228</v>
      </c>
      <c r="J11" s="3">
        <f t="shared" si="5"/>
        <v>0.005595444</v>
      </c>
      <c r="K11" s="3">
        <f t="shared" si="6"/>
        <v>0.082866806</v>
      </c>
      <c r="L11" s="4">
        <v>9</v>
      </c>
      <c r="M11" s="9">
        <f t="shared" si="70"/>
        <v>3.8616099999999998</v>
      </c>
      <c r="N11" s="10">
        <v>3</v>
      </c>
      <c r="O11" s="3">
        <f t="shared" si="7"/>
        <v>2.039867341</v>
      </c>
      <c r="P11" s="3">
        <f t="shared" si="7"/>
        <v>8.508708643999997</v>
      </c>
      <c r="Q11" s="3">
        <f t="shared" si="7"/>
        <v>2.037734412</v>
      </c>
      <c r="R11" s="3">
        <f t="shared" si="7"/>
        <v>13.508697338000001</v>
      </c>
      <c r="S11">
        <v>20</v>
      </c>
      <c r="T11">
        <v>0</v>
      </c>
      <c r="U11" s="3">
        <f t="shared" si="8"/>
        <v>22.039867341</v>
      </c>
      <c r="V11" s="3">
        <f t="shared" si="8"/>
        <v>8.508708643999997</v>
      </c>
      <c r="W11" s="3">
        <f t="shared" si="9"/>
        <v>23.62528042579302</v>
      </c>
      <c r="X11" s="3">
        <f t="shared" si="10"/>
        <v>21.109574434525726</v>
      </c>
      <c r="Y11" s="3">
        <f t="shared" si="11"/>
        <v>0.34701699513128614</v>
      </c>
      <c r="Z11" s="3">
        <f t="shared" si="12"/>
        <v>-21.109574434525726</v>
      </c>
      <c r="AA11" s="3">
        <f t="shared" si="13"/>
        <v>0.38605988467868596</v>
      </c>
      <c r="AB11" s="3">
        <f t="shared" si="0"/>
        <v>0.4858237931838006</v>
      </c>
      <c r="AC11" s="3">
        <f t="shared" si="14"/>
        <v>24.079734682</v>
      </c>
      <c r="AD11" s="3">
        <f t="shared" si="14"/>
        <v>17.017417287999994</v>
      </c>
      <c r="AE11" s="3">
        <f t="shared" si="15"/>
        <v>29.48603251557311</v>
      </c>
      <c r="AF11" s="3">
        <f t="shared" si="16"/>
        <v>35.24927534077559</v>
      </c>
      <c r="AG11" s="3">
        <f t="shared" si="17"/>
        <v>0.27804262299998134</v>
      </c>
      <c r="AH11" s="3">
        <f t="shared" si="18"/>
        <v>-35.24927534077559</v>
      </c>
      <c r="AI11" s="3">
        <f t="shared" si="19"/>
        <v>278.04262299998135</v>
      </c>
      <c r="AJ11" s="3">
        <f t="shared" si="20"/>
        <v>17.023768810200195</v>
      </c>
      <c r="AK11" s="3">
        <f t="shared" si="21"/>
        <v>35.24927534077559</v>
      </c>
      <c r="AL11" s="3">
        <f t="shared" si="22"/>
        <v>13.90244130066747</v>
      </c>
      <c r="AM11" s="3">
        <f t="shared" si="23"/>
        <v>9.82501045213899</v>
      </c>
      <c r="AN11">
        <f t="shared" si="24"/>
        <v>0.7067111624249247</v>
      </c>
      <c r="AO11" s="3">
        <f t="shared" si="71"/>
        <v>0.39204009842997367</v>
      </c>
      <c r="AP11" s="3">
        <f t="shared" si="25"/>
        <v>66.117469094</v>
      </c>
      <c r="AQ11" s="3">
        <f t="shared" si="25"/>
        <v>30.526114625999995</v>
      </c>
      <c r="AR11" s="2">
        <f t="shared" si="26"/>
        <v>72.82419511093642</v>
      </c>
      <c r="AS11" s="3">
        <f t="shared" si="27"/>
        <v>24.782541031037773</v>
      </c>
      <c r="AT11" s="12">
        <f t="shared" si="28"/>
        <v>0.3377328294533319</v>
      </c>
      <c r="AU11" s="3">
        <f t="shared" si="29"/>
        <v>-24.782541031037773</v>
      </c>
      <c r="AV11" s="3">
        <f t="shared" si="30"/>
        <v>24.27473170364547</v>
      </c>
      <c r="AW11" s="3">
        <f t="shared" si="31"/>
        <v>24.782541031037773</v>
      </c>
      <c r="AX11" s="3">
        <f t="shared" si="32"/>
        <v>22.039156364666667</v>
      </c>
      <c r="AY11" s="3">
        <f t="shared" si="33"/>
        <v>10.175371541999997</v>
      </c>
      <c r="AZ11" s="3">
        <f t="shared" si="34"/>
        <v>0.46169514720233235</v>
      </c>
      <c r="BA11" s="3">
        <f t="shared" si="72"/>
        <v>0.540372527125331</v>
      </c>
      <c r="BB11" s="1">
        <v>1</v>
      </c>
      <c r="BC11" s="1">
        <v>120</v>
      </c>
      <c r="BD11" s="3">
        <f t="shared" si="35"/>
        <v>8.749810372651437</v>
      </c>
      <c r="BE11" s="3">
        <f t="shared" si="36"/>
        <v>76.5184197900785</v>
      </c>
      <c r="BF11" s="3">
        <f t="shared" si="37"/>
        <v>8.749810372651437</v>
      </c>
      <c r="BG11" s="3">
        <f t="shared" si="38"/>
        <v>196.5184197900785</v>
      </c>
      <c r="BH11" s="3">
        <f t="shared" si="39"/>
        <v>-8.388691509604241</v>
      </c>
      <c r="BI11" s="3">
        <f t="shared" si="40"/>
        <v>-2.487777384343784</v>
      </c>
      <c r="BJ11" s="3">
        <f t="shared" si="1"/>
        <v>70.42642592160423</v>
      </c>
      <c r="BK11" s="3">
        <f t="shared" si="2"/>
        <v>15.996474722343784</v>
      </c>
      <c r="BL11" s="3">
        <f t="shared" si="41"/>
        <v>72.22027881165921</v>
      </c>
      <c r="BM11" s="3">
        <f t="shared" si="42"/>
        <v>12.796892569616451</v>
      </c>
      <c r="BN11" s="3">
        <f t="shared" si="43"/>
        <v>76.55918155735868</v>
      </c>
      <c r="BO11" s="3">
        <f t="shared" si="44"/>
        <v>153.036839580157</v>
      </c>
      <c r="BP11" s="3">
        <f t="shared" si="45"/>
        <v>-68.23706401960185</v>
      </c>
      <c r="BQ11" s="3">
        <f t="shared" si="46"/>
        <v>34.713273753960024</v>
      </c>
      <c r="BR11" s="3">
        <f t="shared" si="47"/>
        <v>4.079734682</v>
      </c>
      <c r="BS11" s="3">
        <f t="shared" si="47"/>
        <v>17.017417287999994</v>
      </c>
      <c r="BT11" s="3">
        <f t="shared" si="48"/>
        <v>17.499620745302874</v>
      </c>
      <c r="BU11" s="3">
        <f t="shared" si="49"/>
        <v>76.5184197900785</v>
      </c>
      <c r="BV11" s="3">
        <f t="shared" si="50"/>
        <v>62.037734412</v>
      </c>
      <c r="BW11" s="3">
        <f t="shared" si="50"/>
        <v>13.508697338000001</v>
      </c>
      <c r="BX11" s="3">
        <f t="shared" si="51"/>
        <v>63.49145922676165</v>
      </c>
      <c r="BY11" s="3">
        <f t="shared" si="52"/>
        <v>12.284379543118511</v>
      </c>
      <c r="BZ11" s="3">
        <f t="shared" si="53"/>
        <v>1111.0764570341896</v>
      </c>
      <c r="CA11" s="3">
        <f t="shared" si="54"/>
        <v>88.80279933319702</v>
      </c>
      <c r="CB11" s="3">
        <f t="shared" si="55"/>
        <v>23.214357055300578</v>
      </c>
      <c r="CC11" s="3">
        <f t="shared" si="56"/>
        <v>1110.8339151296004</v>
      </c>
      <c r="CD11" s="3">
        <f t="shared" si="57"/>
        <v>-45.022706964301264</v>
      </c>
      <c r="CE11" s="3">
        <f t="shared" si="57"/>
        <v>1145.5471888835605</v>
      </c>
      <c r="CF11" s="3">
        <f t="shared" si="58"/>
        <v>1146.4315967825648</v>
      </c>
      <c r="CG11" s="3">
        <f t="shared" si="59"/>
        <v>-87.74929909012016</v>
      </c>
      <c r="CH11" s="3">
        <f t="shared" si="60"/>
        <v>0.06299571558769301</v>
      </c>
      <c r="CI11" s="3">
        <f t="shared" si="61"/>
        <v>100.5461916597366</v>
      </c>
      <c r="CJ11" s="3">
        <f t="shared" si="62"/>
        <v>0.8945391613452407</v>
      </c>
      <c r="CK11" s="3">
        <f t="shared" si="63"/>
        <v>100.5461916597366</v>
      </c>
      <c r="CL11" s="3">
        <f t="shared" si="64"/>
        <v>894.5391613452407</v>
      </c>
      <c r="CM11" s="3">
        <f t="shared" si="65"/>
        <v>9.164913261218963</v>
      </c>
      <c r="CN11" s="3">
        <f t="shared" si="66"/>
        <v>100.5461916597366</v>
      </c>
      <c r="CO11" s="3">
        <f t="shared" si="67"/>
        <v>-1.6774372373172486</v>
      </c>
      <c r="CP11" s="3">
        <f t="shared" si="68"/>
        <v>9.010096525594422</v>
      </c>
      <c r="CQ11" s="3">
        <f t="shared" si="69"/>
        <v>5.371346435592672</v>
      </c>
      <c r="CR11" s="3">
        <f t="shared" si="73"/>
        <v>1.3149725671775039</v>
      </c>
    </row>
    <row r="12" spans="1:96" ht="12.75">
      <c r="A12" s="1" t="s">
        <v>10</v>
      </c>
      <c r="B12" s="1">
        <v>3</v>
      </c>
      <c r="C12">
        <v>0.11003</v>
      </c>
      <c r="D12">
        <v>0.2381</v>
      </c>
      <c r="E12">
        <v>0.4004</v>
      </c>
      <c r="F12">
        <v>0.1692</v>
      </c>
      <c r="G12">
        <v>2.5058</v>
      </c>
      <c r="H12" s="3">
        <f t="shared" si="3"/>
        <v>0.026198143</v>
      </c>
      <c r="I12" s="3">
        <f t="shared" si="4"/>
        <v>0.044056012</v>
      </c>
      <c r="J12" s="3">
        <f t="shared" si="5"/>
        <v>0.018617076</v>
      </c>
      <c r="K12" s="3">
        <f t="shared" si="6"/>
        <v>0.275713174</v>
      </c>
      <c r="L12" s="4">
        <v>10</v>
      </c>
      <c r="M12" s="9">
        <f t="shared" si="70"/>
        <v>3.8946799999999997</v>
      </c>
      <c r="N12" s="11">
        <v>3</v>
      </c>
      <c r="O12" s="3">
        <f t="shared" si="7"/>
        <v>2.047741308</v>
      </c>
      <c r="P12" s="3">
        <f t="shared" si="7"/>
        <v>8.521949871999997</v>
      </c>
      <c r="Q12" s="3">
        <f t="shared" si="7"/>
        <v>2.0433298559999997</v>
      </c>
      <c r="R12" s="3">
        <f t="shared" si="7"/>
        <v>13.591564144000001</v>
      </c>
      <c r="S12">
        <v>20</v>
      </c>
      <c r="T12">
        <v>0</v>
      </c>
      <c r="U12" s="3">
        <f t="shared" si="8"/>
        <v>22.047741308</v>
      </c>
      <c r="V12" s="3">
        <f t="shared" si="8"/>
        <v>8.521949871999997</v>
      </c>
      <c r="W12" s="3">
        <f t="shared" si="9"/>
        <v>23.63739677725469</v>
      </c>
      <c r="X12" s="3">
        <f t="shared" si="10"/>
        <v>21.132642703214135</v>
      </c>
      <c r="Y12" s="3">
        <f t="shared" si="11"/>
        <v>0.3468391168346274</v>
      </c>
      <c r="Z12" s="3">
        <f t="shared" si="12"/>
        <v>-21.132642703214135</v>
      </c>
      <c r="AA12" s="3">
        <f t="shared" si="13"/>
        <v>0.3865225808372405</v>
      </c>
      <c r="AB12" s="3">
        <f t="shared" si="0"/>
        <v>0.48557476356847834</v>
      </c>
      <c r="AC12" s="3">
        <f t="shared" si="14"/>
        <v>24.095482615999998</v>
      </c>
      <c r="AD12" s="3">
        <f t="shared" si="14"/>
        <v>17.043899743999994</v>
      </c>
      <c r="AE12" s="3">
        <f t="shared" si="15"/>
        <v>29.514179659639552</v>
      </c>
      <c r="AF12" s="3">
        <f t="shared" si="16"/>
        <v>35.27361567991658</v>
      </c>
      <c r="AG12" s="3">
        <f t="shared" si="17"/>
        <v>0.27777745873465387</v>
      </c>
      <c r="AH12" s="3">
        <f t="shared" si="18"/>
        <v>-35.27361567991658</v>
      </c>
      <c r="AI12" s="3">
        <f t="shared" si="19"/>
        <v>277.77745873465386</v>
      </c>
      <c r="AJ12" s="3">
        <f t="shared" si="20"/>
        <v>17.040019571403874</v>
      </c>
      <c r="AK12" s="3">
        <f t="shared" si="21"/>
        <v>35.27361567991658</v>
      </c>
      <c r="AL12" s="3">
        <f t="shared" si="22"/>
        <v>13.911533374601548</v>
      </c>
      <c r="AM12" s="3">
        <f t="shared" si="23"/>
        <v>9.84030010523939</v>
      </c>
      <c r="AN12">
        <f t="shared" si="24"/>
        <v>0.7073483447342291</v>
      </c>
      <c r="AO12" s="3">
        <f t="shared" si="71"/>
        <v>0.39166621681586195</v>
      </c>
      <c r="AP12" s="3">
        <f t="shared" si="25"/>
        <v>66.138812472</v>
      </c>
      <c r="AQ12" s="3">
        <f t="shared" si="25"/>
        <v>30.635463887999997</v>
      </c>
      <c r="AR12" s="2">
        <f t="shared" si="26"/>
        <v>72.88946537627598</v>
      </c>
      <c r="AS12" s="3">
        <f t="shared" si="27"/>
        <v>24.85354789318452</v>
      </c>
      <c r="AT12" s="12">
        <f t="shared" si="28"/>
        <v>0.3374304001341086</v>
      </c>
      <c r="AU12" s="3">
        <f t="shared" si="29"/>
        <v>-24.85354789318452</v>
      </c>
      <c r="AV12" s="3">
        <f t="shared" si="30"/>
        <v>24.29648845875866</v>
      </c>
      <c r="AW12" s="3">
        <f t="shared" si="31"/>
        <v>24.85354789318452</v>
      </c>
      <c r="AX12" s="3">
        <f t="shared" si="32"/>
        <v>22.046270823999997</v>
      </c>
      <c r="AY12" s="3">
        <f t="shared" si="33"/>
        <v>10.211821296</v>
      </c>
      <c r="AZ12" s="3">
        <f t="shared" si="34"/>
        <v>0.46319948518836185</v>
      </c>
      <c r="BA12" s="3">
        <f t="shared" si="72"/>
        <v>0.5398886402145737</v>
      </c>
      <c r="BB12" s="1">
        <v>1</v>
      </c>
      <c r="BC12" s="1">
        <v>120</v>
      </c>
      <c r="BD12" s="3">
        <f t="shared" si="35"/>
        <v>8.764523608580806</v>
      </c>
      <c r="BE12" s="3">
        <f t="shared" si="36"/>
        <v>76.48854437868978</v>
      </c>
      <c r="BF12" s="3">
        <f t="shared" si="37"/>
        <v>8.764523608580806</v>
      </c>
      <c r="BG12" s="3">
        <f t="shared" si="38"/>
        <v>196.48854437868977</v>
      </c>
      <c r="BH12" s="3">
        <f t="shared" si="39"/>
        <v>-8.404095732929543</v>
      </c>
      <c r="BI12" s="3">
        <f t="shared" si="40"/>
        <v>-2.487578942893222</v>
      </c>
      <c r="BJ12" s="3">
        <f t="shared" si="1"/>
        <v>70.44742558892955</v>
      </c>
      <c r="BK12" s="3">
        <f t="shared" si="2"/>
        <v>16.07914308689322</v>
      </c>
      <c r="BL12" s="3">
        <f t="shared" si="41"/>
        <v>72.25910748491536</v>
      </c>
      <c r="BM12" s="3">
        <f t="shared" si="42"/>
        <v>12.857125779610886</v>
      </c>
      <c r="BN12" s="3">
        <f t="shared" si="43"/>
        <v>76.81687408537032</v>
      </c>
      <c r="BO12" s="3">
        <f t="shared" si="44"/>
        <v>152.97708875737956</v>
      </c>
      <c r="BP12" s="3">
        <f t="shared" si="45"/>
        <v>-68.4303851563912</v>
      </c>
      <c r="BQ12" s="3">
        <f t="shared" si="46"/>
        <v>34.90149755519945</v>
      </c>
      <c r="BR12" s="3">
        <f t="shared" si="47"/>
        <v>4.095482616</v>
      </c>
      <c r="BS12" s="3">
        <f t="shared" si="47"/>
        <v>17.043899743999994</v>
      </c>
      <c r="BT12" s="3">
        <f t="shared" si="48"/>
        <v>17.52904721716161</v>
      </c>
      <c r="BU12" s="3">
        <f t="shared" si="49"/>
        <v>76.48854437868978</v>
      </c>
      <c r="BV12" s="3">
        <f t="shared" si="50"/>
        <v>62.043329856</v>
      </c>
      <c r="BW12" s="3">
        <f t="shared" si="50"/>
        <v>13.591564144000001</v>
      </c>
      <c r="BX12" s="3">
        <f t="shared" si="51"/>
        <v>63.51460773318912</v>
      </c>
      <c r="BY12" s="3">
        <f t="shared" si="52"/>
        <v>12.356347210180683</v>
      </c>
      <c r="BZ12" s="3">
        <f t="shared" si="53"/>
        <v>1113.3505579345701</v>
      </c>
      <c r="CA12" s="3">
        <f t="shared" si="54"/>
        <v>88.84489158887047</v>
      </c>
      <c r="CB12" s="3">
        <f t="shared" si="55"/>
        <v>22.444122229520882</v>
      </c>
      <c r="CC12" s="3">
        <f t="shared" si="56"/>
        <v>1113.1243085255865</v>
      </c>
      <c r="CD12" s="3">
        <f t="shared" si="57"/>
        <v>-45.98626292687031</v>
      </c>
      <c r="CE12" s="3">
        <f t="shared" si="57"/>
        <v>1148.025806080786</v>
      </c>
      <c r="CF12" s="3">
        <f t="shared" si="58"/>
        <v>1148.9464686422155</v>
      </c>
      <c r="CG12" s="3">
        <f t="shared" si="59"/>
        <v>-87.70613962621023</v>
      </c>
      <c r="CH12" s="3">
        <f t="shared" si="60"/>
        <v>0.06289162241850017</v>
      </c>
      <c r="CI12" s="3">
        <f t="shared" si="61"/>
        <v>100.56326540582111</v>
      </c>
      <c r="CJ12" s="3">
        <f t="shared" si="62"/>
        <v>0.8930610383427025</v>
      </c>
      <c r="CK12" s="3">
        <f t="shared" si="63"/>
        <v>100.56326540582111</v>
      </c>
      <c r="CL12" s="3">
        <f t="shared" si="64"/>
        <v>893.0610383427024</v>
      </c>
      <c r="CM12" s="3">
        <f t="shared" si="65"/>
        <v>9.180082290575362</v>
      </c>
      <c r="CN12" s="3">
        <f t="shared" si="66"/>
        <v>100.56326540582111</v>
      </c>
      <c r="CO12" s="3">
        <f t="shared" si="67"/>
        <v>-1.682902912618363</v>
      </c>
      <c r="CP12" s="3">
        <f t="shared" si="68"/>
        <v>9.024508221971766</v>
      </c>
      <c r="CQ12" s="3">
        <f t="shared" si="69"/>
        <v>5.3624651513205155</v>
      </c>
      <c r="CR12" s="3">
        <f t="shared" si="73"/>
        <v>1.3127997263637725</v>
      </c>
    </row>
    <row r="13" spans="1:96" ht="12.75">
      <c r="A13" s="1" t="s">
        <v>11</v>
      </c>
      <c r="B13" s="1">
        <v>3</v>
      </c>
      <c r="C13">
        <v>0.11749</v>
      </c>
      <c r="D13">
        <v>0.2381</v>
      </c>
      <c r="E13">
        <v>0.4004</v>
      </c>
      <c r="F13">
        <v>0.1692</v>
      </c>
      <c r="G13">
        <v>2.5058</v>
      </c>
      <c r="H13" s="3">
        <f t="shared" si="3"/>
        <v>0.027974369</v>
      </c>
      <c r="I13" s="3">
        <f t="shared" si="4"/>
        <v>0.047042996</v>
      </c>
      <c r="J13" s="3">
        <f t="shared" si="5"/>
        <v>0.019879308</v>
      </c>
      <c r="K13" s="3">
        <f t="shared" si="6"/>
        <v>0.294406442</v>
      </c>
      <c r="L13" s="4">
        <v>11</v>
      </c>
      <c r="M13" s="9">
        <f t="shared" si="70"/>
        <v>4.004709999999999</v>
      </c>
      <c r="N13" s="10">
        <v>3</v>
      </c>
      <c r="O13" s="3">
        <f t="shared" si="7"/>
        <v>2.0739394509999998</v>
      </c>
      <c r="P13" s="3">
        <f t="shared" si="7"/>
        <v>8.566005883999997</v>
      </c>
      <c r="Q13" s="3">
        <f t="shared" si="7"/>
        <v>2.0619469319999997</v>
      </c>
      <c r="R13" s="3">
        <f t="shared" si="7"/>
        <v>13.867277318000001</v>
      </c>
      <c r="S13">
        <v>20</v>
      </c>
      <c r="T13">
        <v>0</v>
      </c>
      <c r="U13" s="3">
        <f t="shared" si="8"/>
        <v>22.073939451</v>
      </c>
      <c r="V13" s="3">
        <f t="shared" si="8"/>
        <v>8.566005883999997</v>
      </c>
      <c r="W13" s="3">
        <f t="shared" si="9"/>
        <v>23.67773763878502</v>
      </c>
      <c r="X13" s="3">
        <f t="shared" si="10"/>
        <v>21.209225073675</v>
      </c>
      <c r="Y13" s="3">
        <f t="shared" si="11"/>
        <v>0.34624819091936565</v>
      </c>
      <c r="Z13" s="3">
        <f t="shared" si="12"/>
        <v>-21.209225073675</v>
      </c>
      <c r="AA13" s="3">
        <f t="shared" si="13"/>
        <v>0.38805968019505177</v>
      </c>
      <c r="AB13" s="3">
        <f t="shared" si="0"/>
        <v>0.4847474672871119</v>
      </c>
      <c r="AC13" s="3">
        <f t="shared" si="14"/>
        <v>24.147878902</v>
      </c>
      <c r="AD13" s="3">
        <f t="shared" si="14"/>
        <v>17.132011767999995</v>
      </c>
      <c r="AE13" s="3">
        <f t="shared" si="15"/>
        <v>29.60786859408402</v>
      </c>
      <c r="AF13" s="3">
        <f t="shared" si="16"/>
        <v>35.35426725790673</v>
      </c>
      <c r="AG13" s="3">
        <f t="shared" si="17"/>
        <v>0.2768984804306654</v>
      </c>
      <c r="AH13" s="3">
        <f t="shared" si="18"/>
        <v>-35.35426725790673</v>
      </c>
      <c r="AI13" s="3">
        <f t="shared" si="19"/>
        <v>276.8984804306654</v>
      </c>
      <c r="AJ13" s="3">
        <f t="shared" si="20"/>
        <v>17.094110902925475</v>
      </c>
      <c r="AK13" s="3">
        <f t="shared" si="21"/>
        <v>35.35426725790673</v>
      </c>
      <c r="AL13" s="3">
        <f t="shared" si="22"/>
        <v>13.941784384428184</v>
      </c>
      <c r="AM13" s="3">
        <f t="shared" si="23"/>
        <v>9.89117160601463</v>
      </c>
      <c r="AN13">
        <f t="shared" si="24"/>
        <v>0.709462385393239</v>
      </c>
      <c r="AO13" s="3">
        <f t="shared" si="71"/>
        <v>0.3904268574072382</v>
      </c>
      <c r="AP13" s="3">
        <f t="shared" si="25"/>
        <v>66.209825834</v>
      </c>
      <c r="AQ13" s="3">
        <f t="shared" si="25"/>
        <v>30.999289085999997</v>
      </c>
      <c r="AR13" s="2">
        <f t="shared" si="26"/>
        <v>73.10743437439186</v>
      </c>
      <c r="AS13" s="3">
        <f t="shared" si="27"/>
        <v>25.088886132241967</v>
      </c>
      <c r="AT13" s="12">
        <f t="shared" si="28"/>
        <v>0.3364243551691818</v>
      </c>
      <c r="AU13" s="3">
        <f t="shared" si="29"/>
        <v>-25.088886132241967</v>
      </c>
      <c r="AV13" s="3">
        <f t="shared" si="30"/>
        <v>24.369144791463953</v>
      </c>
      <c r="AW13" s="3">
        <f t="shared" si="31"/>
        <v>25.088886132241967</v>
      </c>
      <c r="AX13" s="3">
        <f t="shared" si="32"/>
        <v>22.069941944666667</v>
      </c>
      <c r="AY13" s="3">
        <f t="shared" si="33"/>
        <v>10.333096362</v>
      </c>
      <c r="AZ13" s="3">
        <f t="shared" si="34"/>
        <v>0.46819771379131575</v>
      </c>
      <c r="BA13" s="3">
        <f t="shared" si="72"/>
        <v>0.5382789682706909</v>
      </c>
      <c r="BB13" s="1">
        <v>1</v>
      </c>
      <c r="BC13" s="1">
        <v>120</v>
      </c>
      <c r="BD13" s="3">
        <f t="shared" si="35"/>
        <v>8.813494292908844</v>
      </c>
      <c r="BE13" s="3">
        <f t="shared" si="36"/>
        <v>76.38986156568623</v>
      </c>
      <c r="BF13" s="3">
        <f t="shared" si="37"/>
        <v>8.813494292908844</v>
      </c>
      <c r="BG13" s="3">
        <f t="shared" si="38"/>
        <v>196.38986156568623</v>
      </c>
      <c r="BH13" s="3">
        <f t="shared" si="39"/>
        <v>-8.455348430010975</v>
      </c>
      <c r="BI13" s="3">
        <f t="shared" si="40"/>
        <v>-2.486918691523247</v>
      </c>
      <c r="BJ13" s="3">
        <f t="shared" si="1"/>
        <v>70.51729536201097</v>
      </c>
      <c r="BK13" s="3">
        <f t="shared" si="2"/>
        <v>16.35419600952325</v>
      </c>
      <c r="BL13" s="3">
        <f t="shared" si="41"/>
        <v>72.38887119088818</v>
      </c>
      <c r="BM13" s="3">
        <f t="shared" si="42"/>
        <v>13.05706642255149</v>
      </c>
      <c r="BN13" s="3">
        <f t="shared" si="43"/>
        <v>77.67768165113677</v>
      </c>
      <c r="BO13" s="3">
        <f t="shared" si="44"/>
        <v>152.77972313137246</v>
      </c>
      <c r="BP13" s="3">
        <f t="shared" si="45"/>
        <v>-69.07523195830841</v>
      </c>
      <c r="BQ13" s="3">
        <f t="shared" si="46"/>
        <v>35.530755080651446</v>
      </c>
      <c r="BR13" s="3">
        <f t="shared" si="47"/>
        <v>4.1478789019999995</v>
      </c>
      <c r="BS13" s="3">
        <f t="shared" si="47"/>
        <v>17.132011767999995</v>
      </c>
      <c r="BT13" s="3">
        <f t="shared" si="48"/>
        <v>17.62698858581769</v>
      </c>
      <c r="BU13" s="3">
        <f t="shared" si="49"/>
        <v>76.38986156568623</v>
      </c>
      <c r="BV13" s="3">
        <f t="shared" si="50"/>
        <v>62.061946932</v>
      </c>
      <c r="BW13" s="3">
        <f t="shared" si="50"/>
        <v>13.867277318000001</v>
      </c>
      <c r="BX13" s="3">
        <f t="shared" si="51"/>
        <v>63.59234731636112</v>
      </c>
      <c r="BY13" s="3">
        <f t="shared" si="52"/>
        <v>12.595417683479116</v>
      </c>
      <c r="BZ13" s="3">
        <f t="shared" si="53"/>
        <v>1120.9415802908516</v>
      </c>
      <c r="CA13" s="3">
        <f t="shared" si="54"/>
        <v>88.98527924916534</v>
      </c>
      <c r="CB13" s="3">
        <f t="shared" si="55"/>
        <v>19.851082094191216</v>
      </c>
      <c r="CC13" s="3">
        <f t="shared" si="56"/>
        <v>1120.7657921995306</v>
      </c>
      <c r="CD13" s="3">
        <f t="shared" si="57"/>
        <v>-49.224149864117194</v>
      </c>
      <c r="CE13" s="3">
        <f t="shared" si="57"/>
        <v>1156.296547280182</v>
      </c>
      <c r="CF13" s="3">
        <f t="shared" si="58"/>
        <v>1157.343821939667</v>
      </c>
      <c r="CG13" s="3">
        <f t="shared" si="59"/>
        <v>-87.56236047182553</v>
      </c>
      <c r="CH13" s="3">
        <f t="shared" si="60"/>
        <v>0.062547420929389</v>
      </c>
      <c r="CI13" s="3">
        <f t="shared" si="61"/>
        <v>100.61942689437701</v>
      </c>
      <c r="CJ13" s="3">
        <f t="shared" si="62"/>
        <v>0.8881733771973238</v>
      </c>
      <c r="CK13" s="3">
        <f t="shared" si="63"/>
        <v>100.61942689437701</v>
      </c>
      <c r="CL13" s="3">
        <f t="shared" si="64"/>
        <v>888.1733771973238</v>
      </c>
      <c r="CM13" s="3">
        <f aca="true" t="shared" si="74" ref="CM13:CM37">(1/(SQRT(3)))*(CF13/BL13)</f>
        <v>9.23060072838827</v>
      </c>
      <c r="CN13" s="3">
        <f t="shared" si="66"/>
        <v>100.61942689437701</v>
      </c>
      <c r="CO13" s="3">
        <f t="shared" si="67"/>
        <v>-1.7010577227396133</v>
      </c>
      <c r="CP13" s="3">
        <f t="shared" si="68"/>
        <v>9.07250750514046</v>
      </c>
      <c r="CQ13" s="3">
        <f t="shared" si="69"/>
        <v>5.333450701795625</v>
      </c>
      <c r="CR13" s="3">
        <f t="shared" si="73"/>
        <v>1.305614864480066</v>
      </c>
    </row>
    <row r="14" spans="1:96" ht="12.75">
      <c r="A14" s="1" t="s">
        <v>12</v>
      </c>
      <c r="B14" s="1">
        <v>3</v>
      </c>
      <c r="C14">
        <v>0.11663</v>
      </c>
      <c r="D14">
        <v>0.2381</v>
      </c>
      <c r="E14">
        <v>0.4004</v>
      </c>
      <c r="F14">
        <v>0.1692</v>
      </c>
      <c r="G14">
        <v>2.5058</v>
      </c>
      <c r="H14" s="3">
        <f t="shared" si="3"/>
        <v>0.027769603</v>
      </c>
      <c r="I14" s="3">
        <f t="shared" si="4"/>
        <v>0.04669865199999999</v>
      </c>
      <c r="J14" s="3">
        <f t="shared" si="5"/>
        <v>0.019733795999999998</v>
      </c>
      <c r="K14" s="3">
        <f t="shared" si="6"/>
        <v>0.29225145399999997</v>
      </c>
      <c r="L14" s="4">
        <v>12</v>
      </c>
      <c r="M14" s="9">
        <f t="shared" si="70"/>
        <v>4.122199999999999</v>
      </c>
      <c r="N14" s="11">
        <v>3</v>
      </c>
      <c r="O14" s="3">
        <f t="shared" si="7"/>
        <v>2.1019138199999996</v>
      </c>
      <c r="P14" s="3">
        <f t="shared" si="7"/>
        <v>8.613048879999997</v>
      </c>
      <c r="Q14" s="3">
        <f t="shared" si="7"/>
        <v>2.08182624</v>
      </c>
      <c r="R14" s="3">
        <f t="shared" si="7"/>
        <v>14.16168376</v>
      </c>
      <c r="S14">
        <v>20</v>
      </c>
      <c r="T14">
        <v>0</v>
      </c>
      <c r="U14" s="3">
        <f t="shared" si="8"/>
        <v>22.10191382</v>
      </c>
      <c r="V14" s="3">
        <f t="shared" si="8"/>
        <v>8.613048879999997</v>
      </c>
      <c r="W14" s="3">
        <f t="shared" si="9"/>
        <v>23.720860134404408</v>
      </c>
      <c r="X14" s="3">
        <f t="shared" si="10"/>
        <v>21.29071197914678</v>
      </c>
      <c r="Y14" s="3">
        <f t="shared" si="11"/>
        <v>0.3456187413120774</v>
      </c>
      <c r="Z14" s="3">
        <f t="shared" si="12"/>
        <v>-21.29071197914678</v>
      </c>
      <c r="AA14" s="3">
        <f t="shared" si="13"/>
        <v>0.3896969714996381</v>
      </c>
      <c r="AB14" s="3">
        <f t="shared" si="0"/>
        <v>0.48386623783690835</v>
      </c>
      <c r="AC14" s="3">
        <f t="shared" si="14"/>
        <v>24.20382764</v>
      </c>
      <c r="AD14" s="3">
        <f t="shared" si="14"/>
        <v>17.226097759999995</v>
      </c>
      <c r="AE14" s="3">
        <f t="shared" si="15"/>
        <v>29.707973954208065</v>
      </c>
      <c r="AF14" s="3">
        <f t="shared" si="16"/>
        <v>35.43982520589281</v>
      </c>
      <c r="AG14" s="3">
        <f t="shared" si="17"/>
        <v>0.275965430531536</v>
      </c>
      <c r="AH14" s="3">
        <f t="shared" si="18"/>
        <v>-35.43982520589281</v>
      </c>
      <c r="AI14" s="3">
        <f t="shared" si="19"/>
        <v>275.965430531536</v>
      </c>
      <c r="AJ14" s="3">
        <f t="shared" si="20"/>
        <v>17.151906759540417</v>
      </c>
      <c r="AK14" s="3">
        <f t="shared" si="21"/>
        <v>35.43982520589281</v>
      </c>
      <c r="AL14" s="3">
        <f t="shared" si="22"/>
        <v>13.974086403373304</v>
      </c>
      <c r="AM14" s="3">
        <f t="shared" si="23"/>
        <v>9.945492178822807</v>
      </c>
      <c r="AN14">
        <f t="shared" si="24"/>
        <v>0.7117096525481619</v>
      </c>
      <c r="AO14" s="3">
        <f t="shared" si="71"/>
        <v>0.38911125704946575</v>
      </c>
      <c r="AP14" s="3">
        <f t="shared" si="25"/>
        <v>66.28565388</v>
      </c>
      <c r="AQ14" s="3">
        <f t="shared" si="25"/>
        <v>31.387781519999997</v>
      </c>
      <c r="AR14" s="2">
        <f t="shared" si="26"/>
        <v>73.34153488335522</v>
      </c>
      <c r="AS14" s="3">
        <f t="shared" si="27"/>
        <v>25.33863136940295</v>
      </c>
      <c r="AT14" s="12">
        <f t="shared" si="28"/>
        <v>0.33535051463805526</v>
      </c>
      <c r="AU14" s="3">
        <f t="shared" si="29"/>
        <v>-25.33863136940295</v>
      </c>
      <c r="AV14" s="3">
        <f t="shared" si="30"/>
        <v>24.447178294451742</v>
      </c>
      <c r="AW14" s="3">
        <f t="shared" si="31"/>
        <v>25.33863136940295</v>
      </c>
      <c r="AX14" s="3">
        <f t="shared" si="32"/>
        <v>22.09521796</v>
      </c>
      <c r="AY14" s="3">
        <f t="shared" si="33"/>
        <v>10.462593839999998</v>
      </c>
      <c r="AZ14" s="3">
        <f t="shared" si="34"/>
        <v>0.4735229975527247</v>
      </c>
      <c r="BA14" s="3">
        <f t="shared" si="72"/>
        <v>0.5365608234208884</v>
      </c>
      <c r="BB14" s="1">
        <v>1</v>
      </c>
      <c r="BC14" s="1">
        <v>120</v>
      </c>
      <c r="BD14" s="3">
        <f t="shared" si="35"/>
        <v>8.865813708621234</v>
      </c>
      <c r="BE14" s="3">
        <f t="shared" si="36"/>
        <v>76.28569195289556</v>
      </c>
      <c r="BF14" s="3">
        <f t="shared" si="37"/>
        <v>8.865813708621234</v>
      </c>
      <c r="BG14" s="3">
        <f t="shared" si="38"/>
        <v>196.28569195289555</v>
      </c>
      <c r="BH14" s="3">
        <f t="shared" si="39"/>
        <v>-8.510076044117106</v>
      </c>
      <c r="BI14" s="3">
        <f t="shared" si="40"/>
        <v>-2.486213675314403</v>
      </c>
      <c r="BJ14" s="3">
        <f t="shared" si="1"/>
        <v>70.59190228411711</v>
      </c>
      <c r="BK14" s="3">
        <f t="shared" si="2"/>
        <v>16.647897435314405</v>
      </c>
      <c r="BL14" s="3">
        <f t="shared" si="41"/>
        <v>72.52840241661943</v>
      </c>
      <c r="BM14" s="3">
        <f t="shared" si="42"/>
        <v>13.26977033236851</v>
      </c>
      <c r="BN14" s="3">
        <f t="shared" si="43"/>
        <v>78.60265271597619</v>
      </c>
      <c r="BO14" s="3">
        <f t="shared" si="44"/>
        <v>152.57138390579112</v>
      </c>
      <c r="BP14" s="3">
        <f t="shared" si="45"/>
        <v>-69.76656930256219</v>
      </c>
      <c r="BQ14" s="3">
        <f t="shared" si="46"/>
        <v>36.20777294641506</v>
      </c>
      <c r="BR14" s="3">
        <f t="shared" si="47"/>
        <v>4.203827639999999</v>
      </c>
      <c r="BS14" s="3">
        <f t="shared" si="47"/>
        <v>17.226097759999995</v>
      </c>
      <c r="BT14" s="3">
        <f t="shared" si="48"/>
        <v>17.731627417242468</v>
      </c>
      <c r="BU14" s="3">
        <f t="shared" si="49"/>
        <v>76.28569195289556</v>
      </c>
      <c r="BV14" s="3">
        <f t="shared" si="50"/>
        <v>62.08182624</v>
      </c>
      <c r="BW14" s="3">
        <f t="shared" si="50"/>
        <v>14.16168376</v>
      </c>
      <c r="BX14" s="3">
        <f t="shared" si="51"/>
        <v>63.67657682548427</v>
      </c>
      <c r="BY14" s="3">
        <f t="shared" si="52"/>
        <v>12.85004782625661</v>
      </c>
      <c r="BZ14" s="3">
        <f t="shared" si="53"/>
        <v>1129.0893354749032</v>
      </c>
      <c r="CA14" s="3">
        <f t="shared" si="54"/>
        <v>89.13573977915217</v>
      </c>
      <c r="CB14" s="3">
        <f t="shared" si="55"/>
        <v>17.03074819342486</v>
      </c>
      <c r="CC14" s="3">
        <f t="shared" si="56"/>
        <v>1128.9608855488</v>
      </c>
      <c r="CD14" s="3">
        <f t="shared" si="57"/>
        <v>-52.73582110913733</v>
      </c>
      <c r="CE14" s="3">
        <f t="shared" si="57"/>
        <v>1165.1686584952151</v>
      </c>
      <c r="CF14" s="3">
        <f t="shared" si="58"/>
        <v>1166.3614660848473</v>
      </c>
      <c r="CG14" s="3">
        <f t="shared" si="59"/>
        <v>-87.40854743150979</v>
      </c>
      <c r="CH14" s="3">
        <f t="shared" si="60"/>
        <v>0.06218346929796747</v>
      </c>
      <c r="CI14" s="3">
        <f t="shared" si="61"/>
        <v>100.6783177638783</v>
      </c>
      <c r="CJ14" s="3">
        <f t="shared" si="62"/>
        <v>0.883005264031138</v>
      </c>
      <c r="CK14" s="3">
        <f t="shared" si="63"/>
        <v>100.6783177638783</v>
      </c>
      <c r="CL14" s="3">
        <f t="shared" si="64"/>
        <v>883.005264031138</v>
      </c>
      <c r="CM14" s="3">
        <f t="shared" si="74"/>
        <v>9.284626215097605</v>
      </c>
      <c r="CN14" s="3">
        <f t="shared" si="66"/>
        <v>100.6783177638783</v>
      </c>
      <c r="CO14" s="3">
        <f t="shared" si="67"/>
        <v>-1.7203925441343202</v>
      </c>
      <c r="CP14" s="3">
        <f t="shared" si="68"/>
        <v>9.123844225334226</v>
      </c>
      <c r="CQ14" s="3">
        <f t="shared" si="69"/>
        <v>5.3033502478501084</v>
      </c>
      <c r="CR14" s="3">
        <f t="shared" si="73"/>
        <v>1.298017738125773</v>
      </c>
    </row>
    <row r="15" spans="1:96" ht="12.75">
      <c r="A15" s="1" t="s">
        <v>13</v>
      </c>
      <c r="B15" s="1">
        <v>3</v>
      </c>
      <c r="C15">
        <v>0.10251</v>
      </c>
      <c r="D15">
        <v>0.2381</v>
      </c>
      <c r="E15">
        <v>0.4004</v>
      </c>
      <c r="F15">
        <v>0.1692</v>
      </c>
      <c r="G15">
        <v>2.5058</v>
      </c>
      <c r="H15" s="3">
        <f t="shared" si="3"/>
        <v>0.024407631000000003</v>
      </c>
      <c r="I15" s="3">
        <f t="shared" si="4"/>
        <v>0.041045003999999996</v>
      </c>
      <c r="J15" s="3">
        <f t="shared" si="5"/>
        <v>0.017344692</v>
      </c>
      <c r="K15" s="3">
        <f t="shared" si="6"/>
        <v>0.256869558</v>
      </c>
      <c r="L15" s="4">
        <v>13</v>
      </c>
      <c r="M15" s="9">
        <f t="shared" si="70"/>
        <v>4.238829999999999</v>
      </c>
      <c r="N15" s="10">
        <v>3</v>
      </c>
      <c r="O15" s="3">
        <f t="shared" si="7"/>
        <v>2.1296834229999995</v>
      </c>
      <c r="P15" s="3">
        <f t="shared" si="7"/>
        <v>8.659747531999997</v>
      </c>
      <c r="Q15" s="3">
        <f t="shared" si="7"/>
        <v>2.101560036</v>
      </c>
      <c r="R15" s="3">
        <f t="shared" si="7"/>
        <v>14.453935214000001</v>
      </c>
      <c r="S15">
        <v>20</v>
      </c>
      <c r="T15">
        <v>0</v>
      </c>
      <c r="U15" s="3">
        <f t="shared" si="8"/>
        <v>22.129683423</v>
      </c>
      <c r="V15" s="3">
        <f t="shared" si="8"/>
        <v>8.659747531999997</v>
      </c>
      <c r="W15" s="3">
        <f t="shared" si="9"/>
        <v>23.763714266086037</v>
      </c>
      <c r="X15" s="3">
        <f t="shared" si="10"/>
        <v>21.371309758527776</v>
      </c>
      <c r="Y15" s="3">
        <f t="shared" si="11"/>
        <v>0.3449954721174564</v>
      </c>
      <c r="Z15" s="3">
        <f t="shared" si="12"/>
        <v>-21.371309758527776</v>
      </c>
      <c r="AA15" s="3">
        <f t="shared" si="13"/>
        <v>0.39131818410920777</v>
      </c>
      <c r="AB15" s="3">
        <f t="shared" si="0"/>
        <v>0.4829936609644389</v>
      </c>
      <c r="AC15" s="3">
        <f t="shared" si="14"/>
        <v>24.259366846</v>
      </c>
      <c r="AD15" s="3">
        <f t="shared" si="14"/>
        <v>17.319495063999994</v>
      </c>
      <c r="AE15" s="3">
        <f t="shared" si="15"/>
        <v>29.807411646111177</v>
      </c>
      <c r="AF15" s="3">
        <f t="shared" si="16"/>
        <v>35.524188320786386</v>
      </c>
      <c r="AG15" s="3">
        <f t="shared" si="17"/>
        <v>0.27504480831237443</v>
      </c>
      <c r="AH15" s="3">
        <f t="shared" si="18"/>
        <v>-35.524188320786386</v>
      </c>
      <c r="AI15" s="3">
        <f t="shared" si="19"/>
        <v>275.0448083123744</v>
      </c>
      <c r="AJ15" s="3">
        <f t="shared" si="20"/>
        <v>17.209317137728274</v>
      </c>
      <c r="AK15" s="3">
        <f t="shared" si="21"/>
        <v>35.524188320786386</v>
      </c>
      <c r="AL15" s="3">
        <f t="shared" si="22"/>
        <v>14.006151978907983</v>
      </c>
      <c r="AM15" s="3">
        <f t="shared" si="23"/>
        <v>9.999415137428791</v>
      </c>
      <c r="AN15">
        <f t="shared" si="24"/>
        <v>0.713930218127507</v>
      </c>
      <c r="AO15" s="3">
        <f t="shared" si="71"/>
        <v>0.38781317972044793</v>
      </c>
      <c r="AP15" s="3">
        <f t="shared" si="25"/>
        <v>66.360926882</v>
      </c>
      <c r="AQ15" s="3">
        <f t="shared" si="25"/>
        <v>31.773430277999996</v>
      </c>
      <c r="AR15" s="2">
        <f t="shared" si="26"/>
        <v>73.57529128905354</v>
      </c>
      <c r="AS15" s="3">
        <f t="shared" si="27"/>
        <v>25.584972030237203</v>
      </c>
      <c r="AT15" s="12">
        <f t="shared" si="28"/>
        <v>0.3342850709330089</v>
      </c>
      <c r="AU15" s="3">
        <f t="shared" si="29"/>
        <v>-25.584972030237203</v>
      </c>
      <c r="AV15" s="3">
        <f t="shared" si="30"/>
        <v>24.52509709635118</v>
      </c>
      <c r="AW15" s="3">
        <f t="shared" si="31"/>
        <v>25.584972030237203</v>
      </c>
      <c r="AX15" s="3">
        <f t="shared" si="32"/>
        <v>22.120308960666666</v>
      </c>
      <c r="AY15" s="3">
        <f t="shared" si="33"/>
        <v>10.591143425999997</v>
      </c>
      <c r="AZ15" s="3">
        <f t="shared" si="34"/>
        <v>0.47879726475939777</v>
      </c>
      <c r="BA15" s="3">
        <f t="shared" si="72"/>
        <v>0.5348561134928143</v>
      </c>
      <c r="BB15" s="1">
        <v>1</v>
      </c>
      <c r="BC15" s="1">
        <v>120</v>
      </c>
      <c r="BD15" s="3">
        <f t="shared" si="35"/>
        <v>8.917778804174336</v>
      </c>
      <c r="BE15" s="3">
        <f t="shared" si="36"/>
        <v>76.18349408289163</v>
      </c>
      <c r="BF15" s="3">
        <f t="shared" si="37"/>
        <v>8.917778804174336</v>
      </c>
      <c r="BG15" s="3">
        <f t="shared" si="38"/>
        <v>196.18349408289163</v>
      </c>
      <c r="BH15" s="3">
        <f t="shared" si="39"/>
        <v>-8.564403064571595</v>
      </c>
      <c r="BI15" s="3">
        <f t="shared" si="40"/>
        <v>-2.485513819663399</v>
      </c>
      <c r="BJ15" s="3">
        <f t="shared" si="1"/>
        <v>70.6659631005716</v>
      </c>
      <c r="BK15" s="3">
        <f t="shared" si="2"/>
        <v>16.9394490336634</v>
      </c>
      <c r="BL15" s="3">
        <f t="shared" si="41"/>
        <v>72.66789713825099</v>
      </c>
      <c r="BM15" s="3">
        <f t="shared" si="42"/>
        <v>13.480106537601058</v>
      </c>
      <c r="BN15" s="3">
        <f t="shared" si="43"/>
        <v>79.52677880018105</v>
      </c>
      <c r="BO15" s="3">
        <f t="shared" si="44"/>
        <v>152.36698816578325</v>
      </c>
      <c r="BP15" s="3">
        <f t="shared" si="45"/>
        <v>-70.45567583577905</v>
      </c>
      <c r="BQ15" s="3">
        <f t="shared" si="46"/>
        <v>36.88504153253111</v>
      </c>
      <c r="BR15" s="3">
        <f t="shared" si="47"/>
        <v>4.259366845999999</v>
      </c>
      <c r="BS15" s="3">
        <f t="shared" si="47"/>
        <v>17.319495063999994</v>
      </c>
      <c r="BT15" s="3">
        <f t="shared" si="48"/>
        <v>17.835557608348672</v>
      </c>
      <c r="BU15" s="3">
        <f t="shared" si="49"/>
        <v>76.18349408289163</v>
      </c>
      <c r="BV15" s="3">
        <f t="shared" si="50"/>
        <v>62.101560036</v>
      </c>
      <c r="BW15" s="3">
        <f t="shared" si="50"/>
        <v>14.453935214000001</v>
      </c>
      <c r="BX15" s="3">
        <f t="shared" si="51"/>
        <v>63.76143036409567</v>
      </c>
      <c r="BY15" s="3">
        <f t="shared" si="52"/>
        <v>13.102143830410604</v>
      </c>
      <c r="BZ15" s="3">
        <f t="shared" si="53"/>
        <v>1137.2206644495407</v>
      </c>
      <c r="CA15" s="3">
        <f t="shared" si="54"/>
        <v>89.28563791330222</v>
      </c>
      <c r="CB15" s="3">
        <f t="shared" si="55"/>
        <v>14.178466307968229</v>
      </c>
      <c r="CC15" s="3">
        <f t="shared" si="56"/>
        <v>1137.132274954945</v>
      </c>
      <c r="CD15" s="3">
        <f t="shared" si="57"/>
        <v>-56.27720952781082</v>
      </c>
      <c r="CE15" s="3">
        <f t="shared" si="57"/>
        <v>1174.0173164874761</v>
      </c>
      <c r="CF15" s="3">
        <f t="shared" si="58"/>
        <v>1175.365383072299</v>
      </c>
      <c r="CG15" s="3">
        <f t="shared" si="59"/>
        <v>-87.2555939254848</v>
      </c>
      <c r="CH15" s="3">
        <f t="shared" si="60"/>
        <v>0.06182579322551058</v>
      </c>
      <c r="CI15" s="3">
        <f t="shared" si="61"/>
        <v>100.73570046308586</v>
      </c>
      <c r="CJ15" s="3">
        <f t="shared" si="62"/>
        <v>0.8779262638022501</v>
      </c>
      <c r="CK15" s="3">
        <f t="shared" si="63"/>
        <v>100.73570046308586</v>
      </c>
      <c r="CL15" s="3">
        <f t="shared" si="64"/>
        <v>877.9262638022501</v>
      </c>
      <c r="CM15" s="3">
        <f t="shared" si="74"/>
        <v>9.338339858960344</v>
      </c>
      <c r="CN15" s="3">
        <f t="shared" si="66"/>
        <v>100.73570046308586</v>
      </c>
      <c r="CO15" s="3">
        <f t="shared" si="67"/>
        <v>-1.7395350802765344</v>
      </c>
      <c r="CP15" s="3">
        <f t="shared" si="68"/>
        <v>9.174890136995364</v>
      </c>
      <c r="CQ15" s="3">
        <f t="shared" si="69"/>
        <v>5.274334643217904</v>
      </c>
      <c r="CR15" s="3">
        <f t="shared" si="73"/>
        <v>1.2905516077893078</v>
      </c>
    </row>
    <row r="16" spans="1:96" ht="12.75">
      <c r="A16" s="1" t="s">
        <v>14</v>
      </c>
      <c r="B16" s="1">
        <v>3</v>
      </c>
      <c r="C16">
        <v>0.10234</v>
      </c>
      <c r="D16">
        <v>0.2381</v>
      </c>
      <c r="E16">
        <v>0.4004</v>
      </c>
      <c r="F16">
        <v>0.1692</v>
      </c>
      <c r="G16">
        <v>2.5058</v>
      </c>
      <c r="H16" s="3">
        <f t="shared" si="3"/>
        <v>0.024367154000000002</v>
      </c>
      <c r="I16" s="3">
        <f t="shared" si="4"/>
        <v>0.040976936</v>
      </c>
      <c r="J16" s="3">
        <f t="shared" si="5"/>
        <v>0.017315927999999998</v>
      </c>
      <c r="K16" s="3">
        <f t="shared" si="6"/>
        <v>0.256443572</v>
      </c>
      <c r="L16" s="4">
        <v>14</v>
      </c>
      <c r="M16" s="9">
        <f t="shared" si="70"/>
        <v>4.341339999999999</v>
      </c>
      <c r="N16" s="11">
        <v>3</v>
      </c>
      <c r="O16" s="3">
        <f t="shared" si="7"/>
        <v>2.1540910539999993</v>
      </c>
      <c r="P16" s="3">
        <f t="shared" si="7"/>
        <v>8.700792535999998</v>
      </c>
      <c r="Q16" s="3">
        <f t="shared" si="7"/>
        <v>2.118904728</v>
      </c>
      <c r="R16" s="3">
        <f t="shared" si="7"/>
        <v>14.710804772000001</v>
      </c>
      <c r="S16">
        <v>20</v>
      </c>
      <c r="T16">
        <v>0</v>
      </c>
      <c r="U16" s="3">
        <f t="shared" si="8"/>
        <v>22.154091054</v>
      </c>
      <c r="V16" s="3">
        <f t="shared" si="8"/>
        <v>8.700792535999998</v>
      </c>
      <c r="W16" s="3">
        <f t="shared" si="9"/>
        <v>23.801418890129977</v>
      </c>
      <c r="X16" s="3">
        <f t="shared" si="10"/>
        <v>21.44191006494714</v>
      </c>
      <c r="Y16" s="3">
        <f t="shared" si="11"/>
        <v>0.34444895324674973</v>
      </c>
      <c r="Z16" s="3">
        <f t="shared" si="12"/>
        <v>-21.44191006494714</v>
      </c>
      <c r="AA16" s="3">
        <f t="shared" si="13"/>
        <v>0.39273976597785265</v>
      </c>
      <c r="AB16" s="3">
        <f t="shared" si="0"/>
        <v>0.4822285345454496</v>
      </c>
      <c r="AC16" s="3">
        <f t="shared" si="14"/>
        <v>24.308182107999997</v>
      </c>
      <c r="AD16" s="3">
        <f t="shared" si="14"/>
        <v>17.401585071999996</v>
      </c>
      <c r="AE16" s="3">
        <f t="shared" si="15"/>
        <v>29.89486377981583</v>
      </c>
      <c r="AF16" s="3">
        <f t="shared" si="16"/>
        <v>35.59787432098468</v>
      </c>
      <c r="AG16" s="3">
        <f t="shared" si="17"/>
        <v>0.27424021339839644</v>
      </c>
      <c r="AH16" s="3">
        <f t="shared" si="18"/>
        <v>-35.59787432098468</v>
      </c>
      <c r="AI16" s="3">
        <f t="shared" si="19"/>
        <v>274.24021339839646</v>
      </c>
      <c r="AJ16" s="3">
        <f t="shared" si="20"/>
        <v>17.259807650663863</v>
      </c>
      <c r="AK16" s="3">
        <f t="shared" si="21"/>
        <v>35.59787432098468</v>
      </c>
      <c r="AL16" s="3">
        <f t="shared" si="22"/>
        <v>14.034335483564245</v>
      </c>
      <c r="AM16" s="3">
        <f t="shared" si="23"/>
        <v>10.046809825645372</v>
      </c>
      <c r="AN16">
        <f t="shared" si="24"/>
        <v>0.7158735686068852</v>
      </c>
      <c r="AO16" s="3">
        <f t="shared" si="71"/>
        <v>0.38667870089173895</v>
      </c>
      <c r="AP16" s="3">
        <f t="shared" si="25"/>
        <v>66.427086836</v>
      </c>
      <c r="AQ16" s="3">
        <f t="shared" si="25"/>
        <v>32.112389844</v>
      </c>
      <c r="AR16" s="2">
        <f t="shared" si="26"/>
        <v>73.78186394372617</v>
      </c>
      <c r="AS16" s="3">
        <f t="shared" si="27"/>
        <v>25.800196732339298</v>
      </c>
      <c r="AT16" s="12">
        <f t="shared" si="28"/>
        <v>0.3333491477829415</v>
      </c>
      <c r="AU16" s="3">
        <f t="shared" si="29"/>
        <v>-25.800196732339298</v>
      </c>
      <c r="AV16" s="3">
        <f t="shared" si="30"/>
        <v>24.59395464790872</v>
      </c>
      <c r="AW16" s="3">
        <f t="shared" si="31"/>
        <v>25.800196732339298</v>
      </c>
      <c r="AX16" s="3">
        <f t="shared" si="32"/>
        <v>22.142362278666667</v>
      </c>
      <c r="AY16" s="3">
        <f t="shared" si="33"/>
        <v>10.704129947999997</v>
      </c>
      <c r="AZ16" s="3">
        <f t="shared" si="34"/>
        <v>0.48342312411323085</v>
      </c>
      <c r="BA16" s="3">
        <f t="shared" si="72"/>
        <v>0.5333586364527064</v>
      </c>
      <c r="BB16" s="1">
        <v>1</v>
      </c>
      <c r="BC16" s="1">
        <v>120</v>
      </c>
      <c r="BD16" s="3">
        <f t="shared" si="35"/>
        <v>8.963475833817823</v>
      </c>
      <c r="BE16" s="3">
        <f t="shared" si="36"/>
        <v>76.09464767052273</v>
      </c>
      <c r="BF16" s="3">
        <f t="shared" si="37"/>
        <v>8.963475833817823</v>
      </c>
      <c r="BG16" s="3">
        <f t="shared" si="38"/>
        <v>196.09464767052273</v>
      </c>
      <c r="BH16" s="3">
        <f t="shared" si="39"/>
        <v>-8.612152896234027</v>
      </c>
      <c r="BI16" s="3">
        <f t="shared" si="40"/>
        <v>-2.4848986931712043</v>
      </c>
      <c r="BJ16" s="3">
        <f t="shared" si="1"/>
        <v>70.73105762423403</v>
      </c>
      <c r="BK16" s="3">
        <f t="shared" si="2"/>
        <v>17.195703465171206</v>
      </c>
      <c r="BL16" s="3">
        <f t="shared" si="41"/>
        <v>72.7913094421636</v>
      </c>
      <c r="BM16" s="3">
        <f t="shared" si="42"/>
        <v>13.664310235447598</v>
      </c>
      <c r="BN16" s="3">
        <f t="shared" si="43"/>
        <v>80.34389902343611</v>
      </c>
      <c r="BO16" s="3">
        <f t="shared" si="44"/>
        <v>152.18929534104547</v>
      </c>
      <c r="BP16" s="3">
        <f t="shared" si="45"/>
        <v>-71.06368248559045</v>
      </c>
      <c r="BQ16" s="3">
        <f t="shared" si="46"/>
        <v>37.48459872901513</v>
      </c>
      <c r="BR16" s="3">
        <f t="shared" si="47"/>
        <v>4.308182107999999</v>
      </c>
      <c r="BS16" s="3">
        <f t="shared" si="47"/>
        <v>17.401585071999996</v>
      </c>
      <c r="BT16" s="3">
        <f t="shared" si="48"/>
        <v>17.926951667635645</v>
      </c>
      <c r="BU16" s="3">
        <f t="shared" si="49"/>
        <v>76.09464767052273</v>
      </c>
      <c r="BV16" s="3">
        <f t="shared" si="50"/>
        <v>62.118904728</v>
      </c>
      <c r="BW16" s="3">
        <f t="shared" si="50"/>
        <v>14.710804772000001</v>
      </c>
      <c r="BX16" s="3">
        <f t="shared" si="51"/>
        <v>63.83702766926291</v>
      </c>
      <c r="BY16" s="3">
        <f t="shared" si="52"/>
        <v>13.323162340188079</v>
      </c>
      <c r="BZ16" s="3">
        <f t="shared" si="53"/>
        <v>1144.4033096323956</v>
      </c>
      <c r="CA16" s="3">
        <f t="shared" si="54"/>
        <v>89.41781001071081</v>
      </c>
      <c r="CB16" s="3">
        <f t="shared" si="55"/>
        <v>11.628233200184589</v>
      </c>
      <c r="CC16" s="3">
        <f t="shared" si="56"/>
        <v>1144.3442311167662</v>
      </c>
      <c r="CD16" s="3">
        <f t="shared" si="57"/>
        <v>-59.43544928540586</v>
      </c>
      <c r="CE16" s="3">
        <f t="shared" si="57"/>
        <v>1181.8288298457812</v>
      </c>
      <c r="CF16" s="3">
        <f t="shared" si="58"/>
        <v>1183.3224225401996</v>
      </c>
      <c r="CG16" s="3">
        <f t="shared" si="59"/>
        <v>-87.12095889940196</v>
      </c>
      <c r="CH16" s="3">
        <f t="shared" si="60"/>
        <v>0.061514349813388026</v>
      </c>
      <c r="CI16" s="3">
        <f t="shared" si="61"/>
        <v>100.78526913484956</v>
      </c>
      <c r="CJ16" s="3">
        <f t="shared" si="62"/>
        <v>0.8735037673501099</v>
      </c>
      <c r="CK16" s="3">
        <f t="shared" si="63"/>
        <v>100.78526913484956</v>
      </c>
      <c r="CL16" s="3">
        <f t="shared" si="64"/>
        <v>873.5037673501099</v>
      </c>
      <c r="CM16" s="3">
        <f t="shared" si="74"/>
        <v>9.385619305757027</v>
      </c>
      <c r="CN16" s="3">
        <f t="shared" si="66"/>
        <v>100.78526913484956</v>
      </c>
      <c r="CO16" s="3">
        <f t="shared" si="67"/>
        <v>-1.7563193051640023</v>
      </c>
      <c r="CP16" s="3">
        <f t="shared" si="68"/>
        <v>9.21982604233438</v>
      </c>
      <c r="CQ16" s="3">
        <f t="shared" si="69"/>
        <v>5.249515856954865</v>
      </c>
      <c r="CR16" s="3">
        <f t="shared" si="73"/>
        <v>1.2840505380046616</v>
      </c>
    </row>
    <row r="17" spans="1:96" ht="12.75">
      <c r="A17" s="1" t="s">
        <v>15</v>
      </c>
      <c r="B17" s="1">
        <v>3</v>
      </c>
      <c r="C17">
        <v>0.12638</v>
      </c>
      <c r="D17">
        <v>0.2381</v>
      </c>
      <c r="E17">
        <v>0.4004</v>
      </c>
      <c r="F17">
        <v>0.1692</v>
      </c>
      <c r="G17">
        <v>2.5058</v>
      </c>
      <c r="H17" s="3">
        <f t="shared" si="3"/>
        <v>0.030091078</v>
      </c>
      <c r="I17" s="3">
        <f t="shared" si="4"/>
        <v>0.050602551999999995</v>
      </c>
      <c r="J17" s="3">
        <f t="shared" si="5"/>
        <v>0.021383496</v>
      </c>
      <c r="K17" s="3">
        <f t="shared" si="6"/>
        <v>0.31668300399999993</v>
      </c>
      <c r="L17" s="4">
        <v>15</v>
      </c>
      <c r="M17" s="9">
        <f t="shared" si="70"/>
        <v>4.443679999999999</v>
      </c>
      <c r="N17" s="10">
        <v>3</v>
      </c>
      <c r="O17" s="3">
        <f t="shared" si="7"/>
        <v>2.1784582079999995</v>
      </c>
      <c r="P17" s="3">
        <f t="shared" si="7"/>
        <v>8.741769471999998</v>
      </c>
      <c r="Q17" s="3">
        <f t="shared" si="7"/>
        <v>2.136220656</v>
      </c>
      <c r="R17" s="3">
        <f t="shared" si="7"/>
        <v>14.967248344000001</v>
      </c>
      <c r="S17">
        <v>20</v>
      </c>
      <c r="T17">
        <v>0</v>
      </c>
      <c r="U17" s="3">
        <f t="shared" si="8"/>
        <v>22.178458208</v>
      </c>
      <c r="V17" s="3">
        <f t="shared" si="8"/>
        <v>8.741769471999998</v>
      </c>
      <c r="W17" s="3">
        <f t="shared" si="9"/>
        <v>23.839096920512606</v>
      </c>
      <c r="X17" s="3">
        <f t="shared" si="10"/>
        <v>21.512170411329702</v>
      </c>
      <c r="Y17" s="3">
        <f t="shared" si="11"/>
        <v>0.34390454679675</v>
      </c>
      <c r="Z17" s="3">
        <f t="shared" si="12"/>
        <v>-21.512170411329702</v>
      </c>
      <c r="AA17" s="3">
        <f t="shared" si="13"/>
        <v>0.39415586917790124</v>
      </c>
      <c r="AB17" s="3">
        <f t="shared" si="0"/>
        <v>0.4814663655154499</v>
      </c>
      <c r="AC17" s="3">
        <f t="shared" si="14"/>
        <v>24.356916415999997</v>
      </c>
      <c r="AD17" s="3">
        <f t="shared" si="14"/>
        <v>17.483538943999996</v>
      </c>
      <c r="AE17" s="3">
        <f t="shared" si="15"/>
        <v>29.982219919518545</v>
      </c>
      <c r="AF17" s="3">
        <f t="shared" si="16"/>
        <v>35.671009215641924</v>
      </c>
      <c r="AG17" s="3">
        <f t="shared" si="17"/>
        <v>0.27344118762718805</v>
      </c>
      <c r="AH17" s="3">
        <f t="shared" si="18"/>
        <v>-35.671009215641924</v>
      </c>
      <c r="AI17" s="3">
        <f t="shared" si="19"/>
        <v>273.44118762718807</v>
      </c>
      <c r="AJ17" s="3">
        <f t="shared" si="20"/>
        <v>17.310242741436593</v>
      </c>
      <c r="AK17" s="3">
        <f t="shared" si="21"/>
        <v>35.671009215641924</v>
      </c>
      <c r="AL17" s="3">
        <f t="shared" si="22"/>
        <v>14.062472249406815</v>
      </c>
      <c r="AM17" s="3">
        <f t="shared" si="23"/>
        <v>10.094125915705703</v>
      </c>
      <c r="AN17">
        <f t="shared" si="24"/>
        <v>0.7178059260619337</v>
      </c>
      <c r="AO17" s="3">
        <f t="shared" si="71"/>
        <v>0.38555207455433516</v>
      </c>
      <c r="AP17" s="3">
        <f t="shared" si="25"/>
        <v>66.493137072</v>
      </c>
      <c r="AQ17" s="3">
        <f t="shared" si="25"/>
        <v>32.450787288</v>
      </c>
      <c r="AR17" s="2">
        <f t="shared" si="26"/>
        <v>73.98912672336931</v>
      </c>
      <c r="AS17" s="3">
        <f t="shared" si="27"/>
        <v>26.01386270710297</v>
      </c>
      <c r="AT17" s="12">
        <f t="shared" si="28"/>
        <v>0.33241535015589985</v>
      </c>
      <c r="AU17" s="3">
        <f t="shared" si="29"/>
        <v>-26.01386270710297</v>
      </c>
      <c r="AV17" s="3">
        <f t="shared" si="30"/>
        <v>24.663042241123105</v>
      </c>
      <c r="AW17" s="3">
        <f t="shared" si="31"/>
        <v>26.01386270710297</v>
      </c>
      <c r="AX17" s="3">
        <f t="shared" si="32"/>
        <v>22.164379024</v>
      </c>
      <c r="AY17" s="3">
        <f t="shared" si="33"/>
        <v>10.816929096</v>
      </c>
      <c r="AZ17" s="3">
        <f t="shared" si="34"/>
        <v>0.4880321295844666</v>
      </c>
      <c r="BA17" s="3">
        <f t="shared" si="72"/>
        <v>0.5318645602494397</v>
      </c>
      <c r="BB17" s="1">
        <v>1</v>
      </c>
      <c r="BC17" s="1">
        <v>120</v>
      </c>
      <c r="BD17" s="3">
        <f t="shared" si="35"/>
        <v>9.009118362281278</v>
      </c>
      <c r="BE17" s="3">
        <f t="shared" si="36"/>
        <v>76.00684788118869</v>
      </c>
      <c r="BF17" s="3">
        <f t="shared" si="37"/>
        <v>9.009118362281278</v>
      </c>
      <c r="BG17" s="3">
        <f t="shared" si="38"/>
        <v>196.0068478811887</v>
      </c>
      <c r="BH17" s="3">
        <f t="shared" si="39"/>
        <v>-8.659823540779277</v>
      </c>
      <c r="BI17" s="3">
        <f t="shared" si="40"/>
        <v>-2.484284586789273</v>
      </c>
      <c r="BJ17" s="3">
        <f t="shared" si="1"/>
        <v>70.79604419677928</v>
      </c>
      <c r="BK17" s="3">
        <f t="shared" si="2"/>
        <v>17.451532930789273</v>
      </c>
      <c r="BL17" s="3">
        <f t="shared" si="41"/>
        <v>72.91526503789689</v>
      </c>
      <c r="BM17" s="3">
        <f t="shared" si="42"/>
        <v>13.847584569418178</v>
      </c>
      <c r="BN17" s="3">
        <f t="shared" si="43"/>
        <v>81.16421366559369</v>
      </c>
      <c r="BO17" s="3">
        <f t="shared" si="44"/>
        <v>152.01369576237738</v>
      </c>
      <c r="BP17" s="3">
        <f t="shared" si="45"/>
        <v>-71.67285333758858</v>
      </c>
      <c r="BQ17" s="3">
        <f t="shared" si="46"/>
        <v>38.08715891744439</v>
      </c>
      <c r="BR17" s="3">
        <f t="shared" si="47"/>
        <v>4.356916415999999</v>
      </c>
      <c r="BS17" s="3">
        <f t="shared" si="47"/>
        <v>17.483538943999996</v>
      </c>
      <c r="BT17" s="3">
        <f t="shared" si="48"/>
        <v>18.018236724562556</v>
      </c>
      <c r="BU17" s="3">
        <f t="shared" si="49"/>
        <v>76.00684788118869</v>
      </c>
      <c r="BV17" s="3">
        <f t="shared" si="50"/>
        <v>62.136220656</v>
      </c>
      <c r="BW17" s="3">
        <f t="shared" si="50"/>
        <v>14.967248344000001</v>
      </c>
      <c r="BX17" s="3">
        <f t="shared" si="51"/>
        <v>63.913444911083396</v>
      </c>
      <c r="BY17" s="3">
        <f t="shared" si="52"/>
        <v>13.543289505680905</v>
      </c>
      <c r="BZ17" s="3">
        <f t="shared" si="53"/>
        <v>1151.6075802901887</v>
      </c>
      <c r="CA17" s="3">
        <f t="shared" si="54"/>
        <v>89.5501373868696</v>
      </c>
      <c r="CB17" s="3">
        <f t="shared" si="55"/>
        <v>9.041850497481098</v>
      </c>
      <c r="CC17" s="3">
        <f t="shared" si="56"/>
        <v>1151.5720836844755</v>
      </c>
      <c r="CD17" s="3">
        <f t="shared" si="57"/>
        <v>-62.63100284010748</v>
      </c>
      <c r="CE17" s="3">
        <f t="shared" si="57"/>
        <v>1189.65924260192</v>
      </c>
      <c r="CF17" s="3">
        <f t="shared" si="58"/>
        <v>1191.306743045187</v>
      </c>
      <c r="CG17" s="3">
        <f t="shared" si="59"/>
        <v>-86.98637879474893</v>
      </c>
      <c r="CH17" s="3">
        <f t="shared" si="60"/>
        <v>0.06120612131474452</v>
      </c>
      <c r="CI17" s="3">
        <f t="shared" si="61"/>
        <v>100.8339633641671</v>
      </c>
      <c r="CJ17" s="3">
        <f t="shared" si="62"/>
        <v>0.8691269226693721</v>
      </c>
      <c r="CK17" s="3">
        <f t="shared" si="63"/>
        <v>100.8339633641671</v>
      </c>
      <c r="CL17" s="3">
        <f t="shared" si="64"/>
        <v>869.1269226693721</v>
      </c>
      <c r="CM17" s="3">
        <f t="shared" si="74"/>
        <v>9.432884436847045</v>
      </c>
      <c r="CN17" s="3">
        <f t="shared" si="66"/>
        <v>100.8339633641671</v>
      </c>
      <c r="CO17" s="3">
        <f t="shared" si="67"/>
        <v>-1.7730384882133752</v>
      </c>
      <c r="CP17" s="3">
        <f t="shared" si="68"/>
        <v>9.26475273918442</v>
      </c>
      <c r="CQ17" s="3">
        <f t="shared" si="69"/>
        <v>5.225353426208004</v>
      </c>
      <c r="CR17" s="3">
        <f t="shared" si="73"/>
        <v>1.2776165763239768</v>
      </c>
    </row>
    <row r="18" spans="1:96" ht="12.75">
      <c r="A18" s="1" t="s">
        <v>16</v>
      </c>
      <c r="B18" s="1">
        <v>3</v>
      </c>
      <c r="C18">
        <v>0.05185</v>
      </c>
      <c r="D18">
        <v>0.2381</v>
      </c>
      <c r="E18">
        <v>0.4004</v>
      </c>
      <c r="F18">
        <v>0.1692</v>
      </c>
      <c r="G18">
        <v>2.5058</v>
      </c>
      <c r="H18" s="3">
        <f t="shared" si="3"/>
        <v>0.012345485</v>
      </c>
      <c r="I18" s="3">
        <f t="shared" si="4"/>
        <v>0.02076074</v>
      </c>
      <c r="J18" s="3">
        <f t="shared" si="5"/>
        <v>0.00877302</v>
      </c>
      <c r="K18" s="3">
        <f t="shared" si="6"/>
        <v>0.12992573</v>
      </c>
      <c r="L18" s="4">
        <v>16</v>
      </c>
      <c r="M18" s="7">
        <f>M5+C17</f>
        <v>1.9594</v>
      </c>
      <c r="N18" s="11">
        <v>3</v>
      </c>
      <c r="O18" s="3">
        <f>O5+H17</f>
        <v>1.58695114</v>
      </c>
      <c r="P18" s="3">
        <f>P5+I17</f>
        <v>7.74706376</v>
      </c>
      <c r="Q18" s="3">
        <f>Q5+J17</f>
        <v>1.7158804799999998</v>
      </c>
      <c r="R18" s="3">
        <f>R5+K17</f>
        <v>8.74213952</v>
      </c>
      <c r="S18">
        <v>20</v>
      </c>
      <c r="T18">
        <v>0</v>
      </c>
      <c r="U18" s="3">
        <f t="shared" si="8"/>
        <v>21.58695114</v>
      </c>
      <c r="V18" s="3">
        <f t="shared" si="8"/>
        <v>7.74706376</v>
      </c>
      <c r="W18" s="3">
        <f t="shared" si="9"/>
        <v>22.934983244429297</v>
      </c>
      <c r="X18" s="3">
        <f t="shared" si="10"/>
        <v>19.741903186445242</v>
      </c>
      <c r="Y18" s="3">
        <f t="shared" si="11"/>
        <v>0.35746151349310434</v>
      </c>
      <c r="Z18" s="3">
        <f t="shared" si="12"/>
        <v>-19.741903186445242</v>
      </c>
      <c r="AA18" s="3">
        <f t="shared" si="13"/>
        <v>0.35887716193719055</v>
      </c>
      <c r="AB18" s="3">
        <f t="shared" si="0"/>
        <v>0.5004461188903461</v>
      </c>
      <c r="AC18" s="3">
        <f t="shared" si="14"/>
        <v>23.17390228</v>
      </c>
      <c r="AD18" s="3">
        <f t="shared" si="14"/>
        <v>15.49412752</v>
      </c>
      <c r="AE18" s="3">
        <f t="shared" si="15"/>
        <v>27.876472777039254</v>
      </c>
      <c r="AF18" s="3">
        <f t="shared" si="16"/>
        <v>33.766783770451134</v>
      </c>
      <c r="AG18" s="3">
        <f t="shared" si="17"/>
        <v>0.29409652677599013</v>
      </c>
      <c r="AH18" s="3">
        <f t="shared" si="18"/>
        <v>-33.766783770451134</v>
      </c>
      <c r="AI18" s="3">
        <f t="shared" si="19"/>
        <v>294.0965267759901</v>
      </c>
      <c r="AJ18" s="3">
        <f t="shared" si="20"/>
        <v>16.09448906188089</v>
      </c>
      <c r="AK18" s="3">
        <f t="shared" si="21"/>
        <v>33.766783770451134</v>
      </c>
      <c r="AL18" s="3">
        <f t="shared" si="22"/>
        <v>13.379458719532083</v>
      </c>
      <c r="AM18" s="3">
        <f t="shared" si="23"/>
        <v>8.94553869453039</v>
      </c>
      <c r="AN18">
        <f t="shared" si="24"/>
        <v>0.6686024361711428</v>
      </c>
      <c r="AO18" s="3">
        <f t="shared" si="71"/>
        <v>0.41467610275414607</v>
      </c>
      <c r="AP18" s="3">
        <f t="shared" si="25"/>
        <v>64.88978276</v>
      </c>
      <c r="AQ18" s="3">
        <f t="shared" si="25"/>
        <v>24.23626704</v>
      </c>
      <c r="AR18" s="2">
        <f t="shared" si="26"/>
        <v>69.26817845644698</v>
      </c>
      <c r="AS18" s="3">
        <f t="shared" si="27"/>
        <v>20.480608434697032</v>
      </c>
      <c r="AT18" s="12">
        <f t="shared" si="28"/>
        <v>0.355071001079413</v>
      </c>
      <c r="AU18" s="3">
        <f t="shared" si="29"/>
        <v>-20.480608434697032</v>
      </c>
      <c r="AV18" s="3">
        <f t="shared" si="30"/>
        <v>23.089392818815657</v>
      </c>
      <c r="AW18" s="3">
        <f t="shared" si="31"/>
        <v>20.480608434697032</v>
      </c>
      <c r="AX18" s="3">
        <f t="shared" si="32"/>
        <v>21.629927586666668</v>
      </c>
      <c r="AY18" s="3">
        <f t="shared" si="33"/>
        <v>8.078755680000002</v>
      </c>
      <c r="AZ18" s="3">
        <f t="shared" si="34"/>
        <v>0.37349897024065803</v>
      </c>
      <c r="BA18" s="3">
        <f t="shared" si="72"/>
        <v>0.5681136017270608</v>
      </c>
      <c r="BB18" s="1">
        <v>1</v>
      </c>
      <c r="BC18" s="1">
        <v>120</v>
      </c>
      <c r="BD18" s="3">
        <f t="shared" si="35"/>
        <v>7.907933410332476</v>
      </c>
      <c r="BE18" s="3">
        <f t="shared" si="36"/>
        <v>78.42336928804505</v>
      </c>
      <c r="BF18" s="3">
        <f t="shared" si="37"/>
        <v>7.907933410332476</v>
      </c>
      <c r="BG18" s="3">
        <f t="shared" si="38"/>
        <v>198.42336928804505</v>
      </c>
      <c r="BH18" s="3">
        <f t="shared" si="39"/>
        <v>-7.502629590897791</v>
      </c>
      <c r="BI18" s="3">
        <f t="shared" si="40"/>
        <v>-2.499191878195327</v>
      </c>
      <c r="BJ18" s="3">
        <f t="shared" si="1"/>
        <v>69.21851007089779</v>
      </c>
      <c r="BK18" s="3">
        <f t="shared" si="2"/>
        <v>11.241331398195328</v>
      </c>
      <c r="BL18" s="3">
        <f t="shared" si="41"/>
        <v>70.12538533255294</v>
      </c>
      <c r="BM18" s="3">
        <f t="shared" si="42"/>
        <v>9.22450186224065</v>
      </c>
      <c r="BN18" s="3">
        <f t="shared" si="43"/>
        <v>62.53541082225263</v>
      </c>
      <c r="BO18" s="3">
        <f t="shared" si="44"/>
        <v>156.8467385760901</v>
      </c>
      <c r="BP18" s="3">
        <f t="shared" si="45"/>
        <v>-57.49858298075803</v>
      </c>
      <c r="BQ18" s="3">
        <f t="shared" si="46"/>
        <v>24.588423331169363</v>
      </c>
      <c r="BR18" s="3">
        <f t="shared" si="47"/>
        <v>3.17390228</v>
      </c>
      <c r="BS18" s="3">
        <f t="shared" si="47"/>
        <v>15.49412752</v>
      </c>
      <c r="BT18" s="3">
        <f t="shared" si="48"/>
        <v>15.815866820664953</v>
      </c>
      <c r="BU18" s="3">
        <f t="shared" si="49"/>
        <v>78.42336928804505</v>
      </c>
      <c r="BV18" s="3">
        <f t="shared" si="50"/>
        <v>61.71588048</v>
      </c>
      <c r="BW18" s="3">
        <f t="shared" si="50"/>
        <v>8.74213952</v>
      </c>
      <c r="BX18" s="3">
        <f t="shared" si="51"/>
        <v>62.33197339093951</v>
      </c>
      <c r="BY18" s="3">
        <f t="shared" si="52"/>
        <v>8.062387427294691</v>
      </c>
      <c r="BZ18" s="3">
        <f t="shared" si="53"/>
        <v>985.8341898203308</v>
      </c>
      <c r="CA18" s="3">
        <f t="shared" si="54"/>
        <v>86.48575671533975</v>
      </c>
      <c r="CB18" s="3">
        <f t="shared" si="55"/>
        <v>60.428349247167844</v>
      </c>
      <c r="CC18" s="3">
        <f t="shared" si="56"/>
        <v>983.9804187208049</v>
      </c>
      <c r="CD18" s="3">
        <f t="shared" si="57"/>
        <v>2.929766266409814</v>
      </c>
      <c r="CE18" s="3">
        <f t="shared" si="57"/>
        <v>1008.5688420519742</v>
      </c>
      <c r="CF18" s="3">
        <f t="shared" si="58"/>
        <v>1008.5730973451731</v>
      </c>
      <c r="CG18" s="3">
        <f t="shared" si="59"/>
        <v>89.83356339907752</v>
      </c>
      <c r="CH18" s="3">
        <f t="shared" si="60"/>
        <v>0.06952930384237017</v>
      </c>
      <c r="CI18" s="3">
        <f t="shared" si="61"/>
        <v>-80.60906153683686</v>
      </c>
      <c r="CJ18" s="3">
        <f t="shared" si="62"/>
        <v>0.9873161145616565</v>
      </c>
      <c r="CK18" s="3">
        <f t="shared" si="63"/>
        <v>-80.60906153683686</v>
      </c>
      <c r="CL18" s="3">
        <f t="shared" si="64"/>
        <v>987.3161145616565</v>
      </c>
      <c r="CM18" s="3">
        <f t="shared" si="74"/>
        <v>8.303696963492344</v>
      </c>
      <c r="CN18" s="3">
        <f t="shared" si="66"/>
        <v>-80.60906153683686</v>
      </c>
      <c r="CO18" s="3">
        <f t="shared" si="67"/>
        <v>1.3549136540036857</v>
      </c>
      <c r="CP18" s="3">
        <f t="shared" si="68"/>
        <v>-8.192410649601639</v>
      </c>
      <c r="CQ18" s="3">
        <f t="shared" si="69"/>
        <v>6.046444823545452</v>
      </c>
      <c r="CR18" s="3">
        <f aca="true" t="shared" si="75" ref="CR18:CR23">1.3*CJ18</f>
        <v>1.2835109489301535</v>
      </c>
    </row>
    <row r="19" spans="1:96" ht="12.75">
      <c r="A19" s="1" t="s">
        <v>17</v>
      </c>
      <c r="B19" s="1">
        <v>3</v>
      </c>
      <c r="C19">
        <v>0.39628</v>
      </c>
      <c r="D19">
        <v>0.2381</v>
      </c>
      <c r="E19">
        <v>0.4004</v>
      </c>
      <c r="F19">
        <v>0.1692</v>
      </c>
      <c r="G19">
        <v>2.5058</v>
      </c>
      <c r="H19" s="3">
        <f t="shared" si="3"/>
        <v>0.094354268</v>
      </c>
      <c r="I19" s="3">
        <f t="shared" si="4"/>
        <v>0.158670512</v>
      </c>
      <c r="J19" s="3">
        <f t="shared" si="5"/>
        <v>0.067050576</v>
      </c>
      <c r="K19" s="3">
        <f t="shared" si="6"/>
        <v>0.9929984239999999</v>
      </c>
      <c r="L19" s="4">
        <v>17</v>
      </c>
      <c r="M19" s="7">
        <f>M18+C18</f>
        <v>2.01125</v>
      </c>
      <c r="N19" s="10">
        <v>3</v>
      </c>
      <c r="O19" s="3">
        <f>O18+H18</f>
        <v>1.599296625</v>
      </c>
      <c r="P19" s="3">
        <f>P18+I18</f>
        <v>7.7678245</v>
      </c>
      <c r="Q19" s="3">
        <f>Q18+J18</f>
        <v>1.7246534999999998</v>
      </c>
      <c r="R19" s="3">
        <f>R18+K18</f>
        <v>8.87206525</v>
      </c>
      <c r="S19">
        <v>20</v>
      </c>
      <c r="T19">
        <v>0</v>
      </c>
      <c r="U19" s="3">
        <f t="shared" si="8"/>
        <v>21.599296625</v>
      </c>
      <c r="V19" s="3">
        <f t="shared" si="8"/>
        <v>7.7678245</v>
      </c>
      <c r="W19" s="3">
        <f t="shared" si="9"/>
        <v>22.953620894262777</v>
      </c>
      <c r="X19" s="3">
        <f t="shared" si="10"/>
        <v>19.780270074382024</v>
      </c>
      <c r="Y19" s="3">
        <f t="shared" si="11"/>
        <v>0.3571712654948421</v>
      </c>
      <c r="Z19" s="3">
        <f t="shared" si="12"/>
        <v>-19.780270074382024</v>
      </c>
      <c r="AA19" s="3">
        <f t="shared" si="13"/>
        <v>0.3596332156024548</v>
      </c>
      <c r="AB19" s="3">
        <f t="shared" si="0"/>
        <v>0.5000397716927789</v>
      </c>
      <c r="AC19" s="3">
        <f t="shared" si="14"/>
        <v>23.198593250000002</v>
      </c>
      <c r="AD19" s="3">
        <f t="shared" si="14"/>
        <v>15.535649</v>
      </c>
      <c r="AE19" s="3">
        <f t="shared" si="15"/>
        <v>27.920084502560996</v>
      </c>
      <c r="AF19" s="3">
        <f t="shared" si="16"/>
        <v>33.8094548592897</v>
      </c>
      <c r="AG19" s="3">
        <f t="shared" si="17"/>
        <v>0.2936371421705648</v>
      </c>
      <c r="AH19" s="3">
        <f t="shared" si="18"/>
        <v>-33.8094548592897</v>
      </c>
      <c r="AI19" s="3">
        <f t="shared" si="19"/>
        <v>293.6371421705648</v>
      </c>
      <c r="AJ19" s="3">
        <f t="shared" si="20"/>
        <v>16.11966830335069</v>
      </c>
      <c r="AK19" s="3">
        <f t="shared" si="21"/>
        <v>33.8094548592897</v>
      </c>
      <c r="AL19" s="3">
        <f t="shared" si="22"/>
        <v>13.393714057708136</v>
      </c>
      <c r="AM19" s="3">
        <f t="shared" si="23"/>
        <v>8.969511132185541</v>
      </c>
      <c r="AN19">
        <f t="shared" si="24"/>
        <v>0.6696806497092233</v>
      </c>
      <c r="AO19" s="3">
        <f t="shared" si="71"/>
        <v>0.41402837046049634</v>
      </c>
      <c r="AP19" s="3">
        <f t="shared" si="25"/>
        <v>64.92324675</v>
      </c>
      <c r="AQ19" s="3">
        <f t="shared" si="25"/>
        <v>24.407714249999998</v>
      </c>
      <c r="AR19" s="2">
        <f t="shared" si="26"/>
        <v>69.35967476474381</v>
      </c>
      <c r="AS19" s="3">
        <f t="shared" si="27"/>
        <v>20.60361116521903</v>
      </c>
      <c r="AT19" s="12">
        <f t="shared" si="28"/>
        <v>0.35460260664284415</v>
      </c>
      <c r="AU19" s="3">
        <f t="shared" si="29"/>
        <v>-20.60361116521903</v>
      </c>
      <c r="AV19" s="3">
        <f t="shared" si="30"/>
        <v>23.11989158824794</v>
      </c>
      <c r="AW19" s="3">
        <f t="shared" si="31"/>
        <v>20.60361116521903</v>
      </c>
      <c r="AX19" s="3">
        <f t="shared" si="32"/>
        <v>21.641082250000004</v>
      </c>
      <c r="AY19" s="3">
        <f t="shared" si="33"/>
        <v>8.135904750000002</v>
      </c>
      <c r="AZ19" s="3">
        <f t="shared" si="34"/>
        <v>0.3759472218631765</v>
      </c>
      <c r="BA19" s="3">
        <f t="shared" si="72"/>
        <v>0.5673641706285507</v>
      </c>
      <c r="BB19" s="1">
        <v>1</v>
      </c>
      <c r="BC19" s="1">
        <v>120</v>
      </c>
      <c r="BD19" s="3">
        <f t="shared" si="35"/>
        <v>7.930753252846582</v>
      </c>
      <c r="BE19" s="3">
        <f t="shared" si="36"/>
        <v>78.3660925828721</v>
      </c>
      <c r="BF19" s="3">
        <f t="shared" si="37"/>
        <v>7.930753252846582</v>
      </c>
      <c r="BG19" s="3">
        <f t="shared" si="38"/>
        <v>198.3660925828721</v>
      </c>
      <c r="BH19" s="3">
        <f t="shared" si="39"/>
        <v>-7.526781661639155</v>
      </c>
      <c r="BI19" s="3">
        <f t="shared" si="40"/>
        <v>-2.498880744563287</v>
      </c>
      <c r="BJ19" s="3">
        <f t="shared" si="1"/>
        <v>69.25143516163915</v>
      </c>
      <c r="BK19" s="3">
        <f t="shared" si="2"/>
        <v>11.370945994563288</v>
      </c>
      <c r="BL19" s="3">
        <f t="shared" si="41"/>
        <v>70.17876947309625</v>
      </c>
      <c r="BM19" s="3">
        <f t="shared" si="42"/>
        <v>9.32464506103507</v>
      </c>
      <c r="BN19" s="3">
        <f t="shared" si="43"/>
        <v>62.89684715753664</v>
      </c>
      <c r="BO19" s="3">
        <f t="shared" si="44"/>
        <v>156.7321851657442</v>
      </c>
      <c r="BP19" s="3">
        <f t="shared" si="45"/>
        <v>-57.78134776806386</v>
      </c>
      <c r="BQ19" s="3">
        <f t="shared" si="46"/>
        <v>24.846111012884624</v>
      </c>
      <c r="BR19" s="3">
        <f t="shared" si="47"/>
        <v>3.19859325</v>
      </c>
      <c r="BS19" s="3">
        <f t="shared" si="47"/>
        <v>15.535649</v>
      </c>
      <c r="BT19" s="3">
        <f t="shared" si="48"/>
        <v>15.861506505693164</v>
      </c>
      <c r="BU19" s="3">
        <f t="shared" si="49"/>
        <v>78.3660925828721</v>
      </c>
      <c r="BV19" s="3">
        <f t="shared" si="50"/>
        <v>61.7246535</v>
      </c>
      <c r="BW19" s="3">
        <f t="shared" si="50"/>
        <v>8.87206525</v>
      </c>
      <c r="BX19" s="3">
        <f t="shared" si="51"/>
        <v>62.35901211128444</v>
      </c>
      <c r="BY19" s="3">
        <f t="shared" si="52"/>
        <v>8.179453487897211</v>
      </c>
      <c r="BZ19" s="3">
        <f t="shared" si="53"/>
        <v>989.107876291737</v>
      </c>
      <c r="CA19" s="3">
        <f t="shared" si="54"/>
        <v>86.5455460707693</v>
      </c>
      <c r="CB19" s="3">
        <f t="shared" si="55"/>
        <v>59.59876841459153</v>
      </c>
      <c r="CC19" s="3">
        <f t="shared" si="56"/>
        <v>987.3106794448312</v>
      </c>
      <c r="CD19" s="3">
        <f t="shared" si="57"/>
        <v>1.8174206465276725</v>
      </c>
      <c r="CE19" s="3">
        <f t="shared" si="57"/>
        <v>1012.1567904577158</v>
      </c>
      <c r="CF19" s="3">
        <f t="shared" si="58"/>
        <v>1012.1584221293971</v>
      </c>
      <c r="CG19" s="3">
        <f t="shared" si="59"/>
        <v>89.89712026662563</v>
      </c>
      <c r="CH19" s="3">
        <f t="shared" si="60"/>
        <v>0.0693357560819905</v>
      </c>
      <c r="CI19" s="3">
        <f t="shared" si="61"/>
        <v>-80.57247520559056</v>
      </c>
      <c r="CJ19" s="3">
        <f t="shared" si="62"/>
        <v>0.984567736364265</v>
      </c>
      <c r="CK19" s="3">
        <f t="shared" si="63"/>
        <v>-80.57247520559056</v>
      </c>
      <c r="CL19" s="3">
        <f t="shared" si="64"/>
        <v>984.567736364265</v>
      </c>
      <c r="CM19" s="3">
        <f t="shared" si="74"/>
        <v>8.326876373957775</v>
      </c>
      <c r="CN19" s="3">
        <f t="shared" si="66"/>
        <v>-80.57247520559056</v>
      </c>
      <c r="CO19" s="3">
        <f t="shared" si="67"/>
        <v>1.363941442048411</v>
      </c>
      <c r="CP19" s="3">
        <f t="shared" si="68"/>
        <v>-8.214410136451619</v>
      </c>
      <c r="CQ19" s="3">
        <f t="shared" si="69"/>
        <v>6.022553375982882</v>
      </c>
      <c r="CR19" s="3">
        <f t="shared" si="75"/>
        <v>1.2799380572735446</v>
      </c>
    </row>
    <row r="20" spans="1:96" ht="12.75">
      <c r="A20" s="1" t="s">
        <v>18</v>
      </c>
      <c r="B20" s="1">
        <v>3</v>
      </c>
      <c r="C20">
        <v>0.21952</v>
      </c>
      <c r="D20">
        <v>0.2381</v>
      </c>
      <c r="E20">
        <v>0.4004</v>
      </c>
      <c r="F20">
        <v>0.1692</v>
      </c>
      <c r="G20">
        <v>2.5058</v>
      </c>
      <c r="H20" s="3">
        <f t="shared" si="3"/>
        <v>0.052267712</v>
      </c>
      <c r="I20" s="3">
        <f t="shared" si="4"/>
        <v>0.08789580799999999</v>
      </c>
      <c r="J20" s="3">
        <f t="shared" si="5"/>
        <v>0.037142784</v>
      </c>
      <c r="K20" s="3">
        <f t="shared" si="6"/>
        <v>0.5500732159999999</v>
      </c>
      <c r="L20" s="4">
        <v>18</v>
      </c>
      <c r="M20" s="7">
        <f>M6+C19</f>
        <v>2.8001</v>
      </c>
      <c r="N20" s="11">
        <v>3</v>
      </c>
      <c r="O20" s="3">
        <f aca="true" t="shared" si="76" ref="O20:R21">O6+H19</f>
        <v>1.78712181</v>
      </c>
      <c r="P20" s="3">
        <f t="shared" si="76"/>
        <v>8.083680039999999</v>
      </c>
      <c r="Q20" s="3">
        <f t="shared" si="76"/>
        <v>1.85812692</v>
      </c>
      <c r="R20" s="3">
        <f t="shared" si="76"/>
        <v>10.84876558</v>
      </c>
      <c r="S20">
        <v>20</v>
      </c>
      <c r="T20">
        <v>0</v>
      </c>
      <c r="U20" s="3">
        <f t="shared" si="8"/>
        <v>21.78712181</v>
      </c>
      <c r="V20" s="3">
        <f t="shared" si="8"/>
        <v>8.083680039999999</v>
      </c>
      <c r="W20" s="3">
        <f t="shared" si="9"/>
        <v>23.238428512979787</v>
      </c>
      <c r="X20" s="3">
        <f t="shared" si="10"/>
        <v>20.35637448435441</v>
      </c>
      <c r="Y20" s="3">
        <f t="shared" si="11"/>
        <v>0.35279381382925684</v>
      </c>
      <c r="Z20" s="3">
        <f t="shared" si="12"/>
        <v>-20.35637448435441</v>
      </c>
      <c r="AA20" s="3">
        <f t="shared" si="13"/>
        <v>0.37103019437334295</v>
      </c>
      <c r="AB20" s="3">
        <f t="shared" si="0"/>
        <v>0.49391133936095954</v>
      </c>
      <c r="AC20" s="3">
        <f t="shared" si="14"/>
        <v>23.57424362</v>
      </c>
      <c r="AD20" s="3">
        <f t="shared" si="14"/>
        <v>16.167360079999998</v>
      </c>
      <c r="AE20" s="3">
        <f t="shared" si="15"/>
        <v>28.58545948924887</v>
      </c>
      <c r="AF20" s="3">
        <f t="shared" si="16"/>
        <v>34.44256728276335</v>
      </c>
      <c r="AG20" s="3">
        <f t="shared" si="17"/>
        <v>0.2868022403339759</v>
      </c>
      <c r="AH20" s="3">
        <f t="shared" si="18"/>
        <v>-34.44256728276335</v>
      </c>
      <c r="AI20" s="3">
        <f t="shared" si="19"/>
        <v>286.8022403339759</v>
      </c>
      <c r="AJ20" s="3">
        <f t="shared" si="20"/>
        <v>16.50382273102698</v>
      </c>
      <c r="AK20" s="3">
        <f t="shared" si="21"/>
        <v>34.44256728276335</v>
      </c>
      <c r="AL20" s="3">
        <f t="shared" si="22"/>
        <v>13.61059589994882</v>
      </c>
      <c r="AM20" s="3">
        <f t="shared" si="23"/>
        <v>9.334229694273608</v>
      </c>
      <c r="AN20">
        <f t="shared" si="24"/>
        <v>0.6858061001068078</v>
      </c>
      <c r="AO20" s="3">
        <f t="shared" si="71"/>
        <v>0.404391158870906</v>
      </c>
      <c r="AP20" s="3">
        <f t="shared" si="25"/>
        <v>65.43237054</v>
      </c>
      <c r="AQ20" s="3">
        <f t="shared" si="25"/>
        <v>27.01612566</v>
      </c>
      <c r="AR20" s="2">
        <f t="shared" si="26"/>
        <v>70.79029707637036</v>
      </c>
      <c r="AS20" s="3">
        <f t="shared" si="27"/>
        <v>22.435057001229364</v>
      </c>
      <c r="AT20" s="12">
        <f t="shared" si="28"/>
        <v>0.3474363363801711</v>
      </c>
      <c r="AU20" s="3">
        <f t="shared" si="29"/>
        <v>-22.435057001229364</v>
      </c>
      <c r="AV20" s="3">
        <f t="shared" si="30"/>
        <v>23.596765692123455</v>
      </c>
      <c r="AW20" s="3">
        <f t="shared" si="31"/>
        <v>22.435057001229364</v>
      </c>
      <c r="AX20" s="3">
        <f t="shared" si="32"/>
        <v>21.810790179999998</v>
      </c>
      <c r="AY20" s="3">
        <f t="shared" si="33"/>
        <v>9.00537522</v>
      </c>
      <c r="AZ20" s="3">
        <f t="shared" si="34"/>
        <v>0.41288624326218704</v>
      </c>
      <c r="BA20" s="3">
        <f t="shared" si="72"/>
        <v>0.5558981382082737</v>
      </c>
      <c r="BB20" s="1">
        <v>1</v>
      </c>
      <c r="BC20" s="1">
        <v>120</v>
      </c>
      <c r="BD20" s="3">
        <f>SQRT(O20*O20+P20*P20)</f>
        <v>8.278869932114652</v>
      </c>
      <c r="BE20" s="3">
        <f t="shared" si="36"/>
        <v>77.533694932262</v>
      </c>
      <c r="BF20" s="3">
        <f t="shared" si="37"/>
        <v>8.278869932114652</v>
      </c>
      <c r="BG20" s="3">
        <f t="shared" si="38"/>
        <v>197.533694932262</v>
      </c>
      <c r="BH20" s="3">
        <f t="shared" si="39"/>
        <v>-7.894233175705207</v>
      </c>
      <c r="BI20" s="3">
        <f t="shared" si="40"/>
        <v>-2.4941471328827727</v>
      </c>
      <c r="BJ20" s="3">
        <f t="shared" si="1"/>
        <v>69.7523600957052</v>
      </c>
      <c r="BK20" s="3">
        <f t="shared" si="2"/>
        <v>13.342912712882773</v>
      </c>
      <c r="BL20" s="3">
        <f t="shared" si="41"/>
        <v>71.0170758239491</v>
      </c>
      <c r="BM20" s="3">
        <f t="shared" si="42"/>
        <v>10.829273618127964</v>
      </c>
      <c r="BN20" s="3">
        <f t="shared" si="43"/>
        <v>68.53968735287206</v>
      </c>
      <c r="BO20" s="3">
        <f t="shared" si="44"/>
        <v>155.067389864524</v>
      </c>
      <c r="BP20" s="3">
        <f t="shared" si="45"/>
        <v>-62.152078625316705</v>
      </c>
      <c r="BQ20" s="3">
        <f t="shared" si="46"/>
        <v>28.893041809091372</v>
      </c>
      <c r="BR20" s="3">
        <f t="shared" si="47"/>
        <v>3.57424362</v>
      </c>
      <c r="BS20" s="3">
        <f t="shared" si="47"/>
        <v>16.167360079999998</v>
      </c>
      <c r="BT20" s="3">
        <f t="shared" si="48"/>
        <v>16.557739864229305</v>
      </c>
      <c r="BU20" s="3">
        <f t="shared" si="49"/>
        <v>77.533694932262</v>
      </c>
      <c r="BV20" s="3">
        <f t="shared" si="50"/>
        <v>61.85812692</v>
      </c>
      <c r="BW20" s="3">
        <f t="shared" si="50"/>
        <v>10.84876558</v>
      </c>
      <c r="BX20" s="3">
        <f t="shared" si="51"/>
        <v>62.8022577672222</v>
      </c>
      <c r="BY20" s="3">
        <f t="shared" si="52"/>
        <v>9.947448003574879</v>
      </c>
      <c r="BZ20" s="3">
        <f t="shared" si="53"/>
        <v>1039.8634469959395</v>
      </c>
      <c r="CA20" s="3">
        <f t="shared" si="54"/>
        <v>87.48114293583687</v>
      </c>
      <c r="CB20" s="3">
        <f t="shared" si="55"/>
        <v>45.70011593359039</v>
      </c>
      <c r="CC20" s="3">
        <f t="shared" si="56"/>
        <v>1038.858742949172</v>
      </c>
      <c r="CD20" s="3">
        <f t="shared" si="57"/>
        <v>-16.451962691726315</v>
      </c>
      <c r="CE20" s="3">
        <f t="shared" si="57"/>
        <v>1067.7517847582633</v>
      </c>
      <c r="CF20" s="3">
        <f t="shared" si="58"/>
        <v>1067.8785234898521</v>
      </c>
      <c r="CG20" s="3">
        <f t="shared" si="59"/>
        <v>-89.11725416402899</v>
      </c>
      <c r="CH20" s="3">
        <f t="shared" si="60"/>
        <v>0.06650295353057914</v>
      </c>
      <c r="CI20" s="3">
        <f t="shared" si="61"/>
        <v>99.94652778215695</v>
      </c>
      <c r="CJ20" s="3">
        <f t="shared" si="62"/>
        <v>0.9443419401342238</v>
      </c>
      <c r="CK20" s="3">
        <f t="shared" si="63"/>
        <v>99.94652778215695</v>
      </c>
      <c r="CL20" s="3">
        <f t="shared" si="64"/>
        <v>944.3419401342238</v>
      </c>
      <c r="CM20" s="3">
        <f t="shared" si="74"/>
        <v>8.681573351838438</v>
      </c>
      <c r="CN20" s="3">
        <f t="shared" si="66"/>
        <v>99.94652778215695</v>
      </c>
      <c r="CO20" s="3">
        <f t="shared" si="67"/>
        <v>-1.4995596078933</v>
      </c>
      <c r="CP20" s="3">
        <f t="shared" si="68"/>
        <v>8.551083957354539</v>
      </c>
      <c r="CQ20" s="3">
        <f t="shared" si="69"/>
        <v>5.702396831939064</v>
      </c>
      <c r="CR20" s="3">
        <f t="shared" si="75"/>
        <v>1.227644522174491</v>
      </c>
    </row>
    <row r="21" spans="1:96" ht="12.75">
      <c r="A21" s="1" t="s">
        <v>19</v>
      </c>
      <c r="B21" s="1">
        <v>3</v>
      </c>
      <c r="C21">
        <v>0.29499</v>
      </c>
      <c r="D21">
        <v>0.2381</v>
      </c>
      <c r="E21">
        <v>0.4004</v>
      </c>
      <c r="F21">
        <v>0.1692</v>
      </c>
      <c r="G21">
        <v>2.5058</v>
      </c>
      <c r="H21" s="3">
        <f t="shared" si="3"/>
        <v>0.070237119</v>
      </c>
      <c r="I21" s="3">
        <f t="shared" si="4"/>
        <v>0.11811399599999998</v>
      </c>
      <c r="J21" s="3">
        <f t="shared" si="5"/>
        <v>0.049912307999999996</v>
      </c>
      <c r="K21" s="3">
        <f t="shared" si="6"/>
        <v>0.7391859419999999</v>
      </c>
      <c r="L21" s="4">
        <v>19</v>
      </c>
      <c r="M21" s="7">
        <f>M7+C20</f>
        <v>2.6350900000000004</v>
      </c>
      <c r="N21" s="10">
        <v>3</v>
      </c>
      <c r="O21" s="3">
        <f t="shared" si="76"/>
        <v>1.7478329289999999</v>
      </c>
      <c r="P21" s="3">
        <f t="shared" si="76"/>
        <v>8.017610035999999</v>
      </c>
      <c r="Q21" s="3">
        <f t="shared" si="76"/>
        <v>1.830207228</v>
      </c>
      <c r="R21" s="3">
        <f t="shared" si="76"/>
        <v>10.435283522</v>
      </c>
      <c r="S21">
        <v>20</v>
      </c>
      <c r="T21">
        <v>0</v>
      </c>
      <c r="U21" s="3">
        <f t="shared" si="8"/>
        <v>21.747832929</v>
      </c>
      <c r="V21" s="3">
        <f t="shared" si="8"/>
        <v>8.017610035999999</v>
      </c>
      <c r="W21" s="3">
        <f t="shared" si="9"/>
        <v>23.178660612664068</v>
      </c>
      <c r="X21" s="3">
        <f t="shared" si="10"/>
        <v>20.237038093779425</v>
      </c>
      <c r="Y21" s="3">
        <f t="shared" si="11"/>
        <v>0.3537035189174546</v>
      </c>
      <c r="Z21" s="3">
        <f t="shared" si="12"/>
        <v>-20.237038093779425</v>
      </c>
      <c r="AA21" s="3">
        <f t="shared" si="13"/>
        <v>0.3686624806331295</v>
      </c>
      <c r="AB21" s="3">
        <f t="shared" si="0"/>
        <v>0.4951849264844364</v>
      </c>
      <c r="AC21" s="3">
        <f t="shared" si="14"/>
        <v>23.495665858</v>
      </c>
      <c r="AD21" s="3">
        <f t="shared" si="14"/>
        <v>16.035220071999998</v>
      </c>
      <c r="AE21" s="3">
        <f t="shared" si="15"/>
        <v>28.44599439056857</v>
      </c>
      <c r="AF21" s="3">
        <f t="shared" si="16"/>
        <v>34.31258510379421</v>
      </c>
      <c r="AG21" s="3">
        <f t="shared" si="17"/>
        <v>0.28820837513807934</v>
      </c>
      <c r="AH21" s="3">
        <f t="shared" si="18"/>
        <v>-34.31258510379421</v>
      </c>
      <c r="AI21" s="3">
        <f t="shared" si="19"/>
        <v>288.20837513807936</v>
      </c>
      <c r="AJ21" s="3">
        <f t="shared" si="20"/>
        <v>16.42330251876135</v>
      </c>
      <c r="AK21" s="3">
        <f t="shared" si="21"/>
        <v>34.31258510379421</v>
      </c>
      <c r="AL21" s="3">
        <f t="shared" si="22"/>
        <v>13.5652290079058</v>
      </c>
      <c r="AM21" s="3">
        <f t="shared" si="23"/>
        <v>9.25793862508409</v>
      </c>
      <c r="AN21">
        <f t="shared" si="24"/>
        <v>0.6824756603584483</v>
      </c>
      <c r="AO21" s="3">
        <f t="shared" si="71"/>
        <v>0.40637380894469183</v>
      </c>
      <c r="AP21" s="3">
        <f t="shared" si="25"/>
        <v>65.325873086</v>
      </c>
      <c r="AQ21" s="3">
        <f t="shared" si="25"/>
        <v>26.470503594</v>
      </c>
      <c r="AR21" s="2">
        <f t="shared" si="26"/>
        <v>70.48515627398542</v>
      </c>
      <c r="AS21" s="3">
        <f t="shared" si="27"/>
        <v>22.058137621150376</v>
      </c>
      <c r="AT21" s="12">
        <f t="shared" si="28"/>
        <v>0.34894044033716065</v>
      </c>
      <c r="AU21" s="3">
        <f t="shared" si="29"/>
        <v>-22.058137621150376</v>
      </c>
      <c r="AV21" s="3">
        <f t="shared" si="30"/>
        <v>23.495052091328475</v>
      </c>
      <c r="AW21" s="3">
        <f t="shared" si="31"/>
        <v>22.058137621150376</v>
      </c>
      <c r="AX21" s="3">
        <f t="shared" si="32"/>
        <v>21.77529102866667</v>
      </c>
      <c r="AY21" s="3">
        <f t="shared" si="33"/>
        <v>8.823501198</v>
      </c>
      <c r="AZ21" s="3">
        <f t="shared" si="34"/>
        <v>0.4052070388581289</v>
      </c>
      <c r="BA21" s="3">
        <f t="shared" si="72"/>
        <v>0.558304704539457</v>
      </c>
      <c r="BB21" s="1">
        <v>1</v>
      </c>
      <c r="BC21" s="1">
        <v>120</v>
      </c>
      <c r="BD21" s="3">
        <f t="shared" si="35"/>
        <v>8.205911932080713</v>
      </c>
      <c r="BE21" s="3">
        <f t="shared" si="36"/>
        <v>77.70196993773465</v>
      </c>
      <c r="BF21" s="3">
        <f t="shared" si="37"/>
        <v>8.205911932080713</v>
      </c>
      <c r="BG21" s="3">
        <f t="shared" si="38"/>
        <v>197.70196993773465</v>
      </c>
      <c r="BH21" s="3">
        <f t="shared" si="39"/>
        <v>-7.817370433313067</v>
      </c>
      <c r="BI21" s="3">
        <f t="shared" si="40"/>
        <v>-2.4951372999150387</v>
      </c>
      <c r="BJ21" s="3">
        <f t="shared" si="1"/>
        <v>69.64757766131306</v>
      </c>
      <c r="BK21" s="3">
        <f t="shared" si="2"/>
        <v>12.930420821915039</v>
      </c>
      <c r="BL21" s="3">
        <f t="shared" si="41"/>
        <v>70.8377078731409</v>
      </c>
      <c r="BM21" s="3">
        <f t="shared" si="42"/>
        <v>10.517500541383646</v>
      </c>
      <c r="BN21" s="3">
        <f t="shared" si="43"/>
        <v>67.33699063706463</v>
      </c>
      <c r="BO21" s="3">
        <f t="shared" si="44"/>
        <v>155.4039398754693</v>
      </c>
      <c r="BP21" s="3">
        <f t="shared" si="45"/>
        <v>-61.2271507416712</v>
      </c>
      <c r="BQ21" s="3">
        <f t="shared" si="46"/>
        <v>28.02688566560334</v>
      </c>
      <c r="BR21" s="3">
        <f t="shared" si="47"/>
        <v>3.4956658579999997</v>
      </c>
      <c r="BS21" s="3">
        <f t="shared" si="47"/>
        <v>16.035220071999998</v>
      </c>
      <c r="BT21" s="3">
        <f t="shared" si="48"/>
        <v>16.411823864161427</v>
      </c>
      <c r="BU21" s="3">
        <f t="shared" si="49"/>
        <v>77.70196993773465</v>
      </c>
      <c r="BV21" s="3">
        <f t="shared" si="50"/>
        <v>61.830207228</v>
      </c>
      <c r="BW21" s="3">
        <f t="shared" si="50"/>
        <v>10.435283522</v>
      </c>
      <c r="BX21" s="3">
        <f t="shared" si="51"/>
        <v>62.70462238178258</v>
      </c>
      <c r="BY21" s="3">
        <f t="shared" si="52"/>
        <v>9.57971680579326</v>
      </c>
      <c r="BZ21" s="3">
        <f t="shared" si="53"/>
        <v>1029.09721799857</v>
      </c>
      <c r="CA21" s="3">
        <f t="shared" si="54"/>
        <v>87.2816867435279</v>
      </c>
      <c r="CB21" s="3">
        <f t="shared" si="55"/>
        <v>48.805676610999086</v>
      </c>
      <c r="CC21" s="3">
        <f t="shared" si="56"/>
        <v>1027.9392443247502</v>
      </c>
      <c r="CD21" s="3">
        <f t="shared" si="57"/>
        <v>-12.421474130672117</v>
      </c>
      <c r="CE21" s="3">
        <f t="shared" si="57"/>
        <v>1055.9661299903535</v>
      </c>
      <c r="CF21" s="3">
        <f t="shared" si="58"/>
        <v>1056.0391852134953</v>
      </c>
      <c r="CG21" s="3">
        <f t="shared" si="59"/>
        <v>-89.3260529866291</v>
      </c>
      <c r="CH21" s="3">
        <f t="shared" si="60"/>
        <v>0.06707867365624308</v>
      </c>
      <c r="CI21" s="3">
        <f t="shared" si="61"/>
        <v>99.84355352801273</v>
      </c>
      <c r="CJ21" s="3">
        <f t="shared" si="62"/>
        <v>0.9525171659186517</v>
      </c>
      <c r="CK21" s="3">
        <f t="shared" si="63"/>
        <v>99.84355352801273</v>
      </c>
      <c r="CL21" s="3">
        <f t="shared" si="64"/>
        <v>952.5171659186517</v>
      </c>
      <c r="CM21" s="3">
        <f t="shared" si="74"/>
        <v>8.607061495407061</v>
      </c>
      <c r="CN21" s="3">
        <f t="shared" si="66"/>
        <v>99.84355352801273</v>
      </c>
      <c r="CO21" s="3">
        <f t="shared" si="67"/>
        <v>-1.471450410113887</v>
      </c>
      <c r="CP21" s="3">
        <f t="shared" si="68"/>
        <v>8.480350303866846</v>
      </c>
      <c r="CQ21" s="3">
        <f t="shared" si="69"/>
        <v>5.763259329419389</v>
      </c>
      <c r="CR21" s="3">
        <f t="shared" si="75"/>
        <v>1.2382723156942472</v>
      </c>
    </row>
    <row r="22" spans="1:96" ht="12.75">
      <c r="A22" s="1" t="s">
        <v>20</v>
      </c>
      <c r="B22" s="1">
        <v>3</v>
      </c>
      <c r="C22">
        <v>0.05973</v>
      </c>
      <c r="D22">
        <v>0.2381</v>
      </c>
      <c r="E22">
        <v>0.4004</v>
      </c>
      <c r="F22">
        <v>0.1692</v>
      </c>
      <c r="G22">
        <v>2.5058</v>
      </c>
      <c r="H22" s="3">
        <f t="shared" si="3"/>
        <v>0.014221713</v>
      </c>
      <c r="I22" s="3">
        <f t="shared" si="4"/>
        <v>0.023915891999999998</v>
      </c>
      <c r="J22" s="3">
        <f t="shared" si="5"/>
        <v>0.010106315999999999</v>
      </c>
      <c r="K22" s="3">
        <f t="shared" si="6"/>
        <v>0.149671434</v>
      </c>
      <c r="L22" s="4">
        <v>20</v>
      </c>
      <c r="M22" s="7">
        <f>M21+C21</f>
        <v>2.9300800000000002</v>
      </c>
      <c r="N22" s="11">
        <v>3</v>
      </c>
      <c r="O22" s="3">
        <f aca="true" t="shared" si="77" ref="O22:R23">O21+H21</f>
        <v>1.8180700479999998</v>
      </c>
      <c r="P22" s="3">
        <f t="shared" si="77"/>
        <v>8.135724031999999</v>
      </c>
      <c r="Q22" s="3">
        <f t="shared" si="77"/>
        <v>1.8801195359999998</v>
      </c>
      <c r="R22" s="3">
        <f t="shared" si="77"/>
        <v>11.174469464000001</v>
      </c>
      <c r="S22">
        <v>20</v>
      </c>
      <c r="T22">
        <v>0</v>
      </c>
      <c r="U22" s="3">
        <f t="shared" si="8"/>
        <v>21.818070048</v>
      </c>
      <c r="V22" s="3">
        <f t="shared" si="8"/>
        <v>8.135724031999999</v>
      </c>
      <c r="W22" s="3">
        <f t="shared" si="9"/>
        <v>23.285578930838223</v>
      </c>
      <c r="X22" s="3">
        <f t="shared" si="10"/>
        <v>20.449945284247033</v>
      </c>
      <c r="Y22" s="3">
        <f t="shared" si="11"/>
        <v>0.3520794499824602</v>
      </c>
      <c r="Z22" s="3">
        <f t="shared" si="12"/>
        <v>-20.449945284247033</v>
      </c>
      <c r="AA22" s="3">
        <f t="shared" si="13"/>
        <v>0.3728892617037765</v>
      </c>
      <c r="AB22" s="3">
        <f t="shared" si="0"/>
        <v>0.4929112299754443</v>
      </c>
      <c r="AC22" s="3">
        <f t="shared" si="14"/>
        <v>23.636140096</v>
      </c>
      <c r="AD22" s="3">
        <f t="shared" si="14"/>
        <v>16.271448063999998</v>
      </c>
      <c r="AE22" s="3">
        <f t="shared" si="15"/>
        <v>28.695420204924478</v>
      </c>
      <c r="AF22" s="3">
        <f t="shared" si="16"/>
        <v>34.54406551241365</v>
      </c>
      <c r="AG22" s="3">
        <f t="shared" si="17"/>
        <v>0.2857032154938002</v>
      </c>
      <c r="AH22" s="3">
        <f t="shared" si="18"/>
        <v>-34.54406551241365</v>
      </c>
      <c r="AI22" s="3">
        <f t="shared" si="19"/>
        <v>285.7032154938002</v>
      </c>
      <c r="AJ22" s="3">
        <f t="shared" si="20"/>
        <v>16.567308579822573</v>
      </c>
      <c r="AK22" s="3">
        <f t="shared" si="21"/>
        <v>34.54406551241365</v>
      </c>
      <c r="AL22" s="3">
        <f t="shared" si="22"/>
        <v>13.646331847029305</v>
      </c>
      <c r="AM22" s="3">
        <f t="shared" si="23"/>
        <v>9.394324919855414</v>
      </c>
      <c r="AN22">
        <f t="shared" si="24"/>
        <v>0.6884139287511524</v>
      </c>
      <c r="AO22" s="3">
        <f t="shared" si="71"/>
        <v>0.4028415338462582</v>
      </c>
      <c r="AP22" s="3">
        <f t="shared" si="25"/>
        <v>65.516259632</v>
      </c>
      <c r="AQ22" s="3">
        <f t="shared" si="25"/>
        <v>27.445917528</v>
      </c>
      <c r="AR22" s="2">
        <f t="shared" si="26"/>
        <v>71.03279992455182</v>
      </c>
      <c r="AS22" s="3">
        <f t="shared" si="27"/>
        <v>22.729670234974513</v>
      </c>
      <c r="AT22" s="12">
        <f t="shared" si="28"/>
        <v>0.3462502040409783</v>
      </c>
      <c r="AU22" s="3">
        <f t="shared" si="29"/>
        <v>-22.729670234974513</v>
      </c>
      <c r="AV22" s="3">
        <f t="shared" si="30"/>
        <v>23.677599974850608</v>
      </c>
      <c r="AW22" s="3">
        <f t="shared" si="31"/>
        <v>22.729670234974513</v>
      </c>
      <c r="AX22" s="3">
        <f t="shared" si="32"/>
        <v>21.838753210666663</v>
      </c>
      <c r="AY22" s="3">
        <f t="shared" si="33"/>
        <v>9.148639175999998</v>
      </c>
      <c r="AZ22" s="3">
        <f t="shared" si="34"/>
        <v>0.4189176500942162</v>
      </c>
      <c r="BA22" s="3">
        <f t="shared" si="72"/>
        <v>0.5540003264655653</v>
      </c>
      <c r="BB22" s="1">
        <v>1</v>
      </c>
      <c r="BC22" s="1">
        <v>120</v>
      </c>
      <c r="BD22" s="3">
        <f t="shared" si="35"/>
        <v>8.336389159839952</v>
      </c>
      <c r="BE22" s="3">
        <f t="shared" si="36"/>
        <v>77.40321776954359</v>
      </c>
      <c r="BF22" s="3">
        <f t="shared" si="37"/>
        <v>8.336389159839952</v>
      </c>
      <c r="BG22" s="3">
        <f t="shared" si="38"/>
        <v>197.40321776954357</v>
      </c>
      <c r="BH22" s="3">
        <f t="shared" si="39"/>
        <v>-7.954778713891562</v>
      </c>
      <c r="BI22" s="3">
        <f t="shared" si="40"/>
        <v>-2.4933671685724037</v>
      </c>
      <c r="BJ22" s="3">
        <f t="shared" si="1"/>
        <v>69.83489824989157</v>
      </c>
      <c r="BK22" s="3">
        <f t="shared" si="2"/>
        <v>13.667836632572405</v>
      </c>
      <c r="BL22" s="3">
        <f t="shared" si="41"/>
        <v>71.15983959922477</v>
      </c>
      <c r="BM22" s="3">
        <f t="shared" si="42"/>
        <v>11.07374813209896</v>
      </c>
      <c r="BN22" s="3">
        <f t="shared" si="43"/>
        <v>69.49538422429706</v>
      </c>
      <c r="BO22" s="3">
        <f t="shared" si="44"/>
        <v>154.80643553908718</v>
      </c>
      <c r="BP22" s="3">
        <f t="shared" si="45"/>
        <v>-62.884626825427596</v>
      </c>
      <c r="BQ22" s="3">
        <f t="shared" si="46"/>
        <v>29.582632362746025</v>
      </c>
      <c r="BR22" s="3">
        <f t="shared" si="47"/>
        <v>3.6361400959999997</v>
      </c>
      <c r="BS22" s="3">
        <f t="shared" si="47"/>
        <v>16.271448063999998</v>
      </c>
      <c r="BT22" s="3">
        <f t="shared" si="48"/>
        <v>16.672778319679903</v>
      </c>
      <c r="BU22" s="3">
        <f t="shared" si="49"/>
        <v>77.40321776954359</v>
      </c>
      <c r="BV22" s="3">
        <f t="shared" si="50"/>
        <v>61.880119536</v>
      </c>
      <c r="BW22" s="3">
        <f t="shared" si="50"/>
        <v>11.174469464000001</v>
      </c>
      <c r="BX22" s="3">
        <f t="shared" si="51"/>
        <v>62.88098251134056</v>
      </c>
      <c r="BY22" s="3">
        <f t="shared" si="52"/>
        <v>10.236300310663419</v>
      </c>
      <c r="BZ22" s="3">
        <f t="shared" si="53"/>
        <v>1048.40068193525</v>
      </c>
      <c r="CA22" s="3">
        <f t="shared" si="54"/>
        <v>87.63951808020701</v>
      </c>
      <c r="CB22" s="3">
        <f t="shared" si="55"/>
        <v>43.17998426389278</v>
      </c>
      <c r="CC22" s="3">
        <f t="shared" si="56"/>
        <v>1047.5110876937138</v>
      </c>
      <c r="CD22" s="3">
        <f t="shared" si="57"/>
        <v>-19.70464256153482</v>
      </c>
      <c r="CE22" s="3">
        <f t="shared" si="57"/>
        <v>1077.0937200564597</v>
      </c>
      <c r="CF22" s="3">
        <f t="shared" si="58"/>
        <v>1077.2739459968113</v>
      </c>
      <c r="CG22" s="3">
        <f t="shared" si="59"/>
        <v>-88.95193249268517</v>
      </c>
      <c r="CH22" s="3">
        <f t="shared" si="60"/>
        <v>0.06605547257840709</v>
      </c>
      <c r="CI22" s="3">
        <f t="shared" si="61"/>
        <v>100.02568062478413</v>
      </c>
      <c r="CJ22" s="3">
        <f t="shared" si="62"/>
        <v>0.9379877106133806</v>
      </c>
      <c r="CK22" s="3">
        <f t="shared" si="63"/>
        <v>100.02568062478413</v>
      </c>
      <c r="CL22" s="3">
        <f t="shared" si="64"/>
        <v>937.9877106133806</v>
      </c>
      <c r="CM22" s="3">
        <f t="shared" si="74"/>
        <v>8.74038511350165</v>
      </c>
      <c r="CN22" s="3">
        <f t="shared" si="66"/>
        <v>100.02568062478413</v>
      </c>
      <c r="CO22" s="3">
        <f t="shared" si="67"/>
        <v>-1.5216098189794398</v>
      </c>
      <c r="CP22" s="3">
        <f t="shared" si="68"/>
        <v>8.606917885695589</v>
      </c>
      <c r="CQ22" s="3">
        <f t="shared" si="69"/>
        <v>5.656455274104594</v>
      </c>
      <c r="CR22" s="3">
        <f t="shared" si="75"/>
        <v>1.2193840237973947</v>
      </c>
    </row>
    <row r="23" spans="1:96" ht="12.75">
      <c r="A23" s="1" t="s">
        <v>21</v>
      </c>
      <c r="B23" s="1">
        <v>3</v>
      </c>
      <c r="C23">
        <v>0.22908</v>
      </c>
      <c r="D23">
        <v>0.2381</v>
      </c>
      <c r="E23">
        <v>0.4004</v>
      </c>
      <c r="F23">
        <v>0.1692</v>
      </c>
      <c r="G23">
        <v>2.5058</v>
      </c>
      <c r="H23" s="3">
        <f t="shared" si="3"/>
        <v>0.054543948</v>
      </c>
      <c r="I23" s="3">
        <f t="shared" si="4"/>
        <v>0.091723632</v>
      </c>
      <c r="J23" s="3">
        <f t="shared" si="5"/>
        <v>0.038760336</v>
      </c>
      <c r="K23" s="3">
        <f t="shared" si="6"/>
        <v>0.574028664</v>
      </c>
      <c r="L23" s="4">
        <v>21</v>
      </c>
      <c r="M23" s="7">
        <f>M22+C22</f>
        <v>2.9898100000000003</v>
      </c>
      <c r="N23" s="10">
        <v>3</v>
      </c>
      <c r="O23" s="3">
        <f t="shared" si="77"/>
        <v>1.8322917609999998</v>
      </c>
      <c r="P23" s="3">
        <f t="shared" si="77"/>
        <v>8.159639923999999</v>
      </c>
      <c r="Q23" s="3">
        <f t="shared" si="77"/>
        <v>1.8902258519999997</v>
      </c>
      <c r="R23" s="3">
        <f t="shared" si="77"/>
        <v>11.324140898000001</v>
      </c>
      <c r="S23">
        <v>20</v>
      </c>
      <c r="T23">
        <v>0</v>
      </c>
      <c r="U23" s="3">
        <f t="shared" si="8"/>
        <v>21.832291761</v>
      </c>
      <c r="V23" s="3">
        <f t="shared" si="8"/>
        <v>8.159639923999999</v>
      </c>
      <c r="W23" s="3">
        <f t="shared" si="9"/>
        <v>23.30726683304508</v>
      </c>
      <c r="X23" s="3">
        <f t="shared" si="10"/>
        <v>20.492817070544355</v>
      </c>
      <c r="Y23" s="3">
        <f t="shared" si="11"/>
        <v>0.35175183264598914</v>
      </c>
      <c r="Z23" s="3">
        <f t="shared" si="12"/>
        <v>-20.492817070544355</v>
      </c>
      <c r="AA23" s="3">
        <f t="shared" si="13"/>
        <v>0.37374179556247633</v>
      </c>
      <c r="AB23" s="3">
        <f t="shared" si="0"/>
        <v>0.4924525657043848</v>
      </c>
      <c r="AC23" s="3">
        <f t="shared" si="14"/>
        <v>23.664583522</v>
      </c>
      <c r="AD23" s="3">
        <f t="shared" si="14"/>
        <v>16.319279847999997</v>
      </c>
      <c r="AE23" s="3">
        <f t="shared" si="15"/>
        <v>28.745980728217514</v>
      </c>
      <c r="AF23" s="3">
        <f t="shared" si="16"/>
        <v>34.59044674833966</v>
      </c>
      <c r="AG23" s="3">
        <f t="shared" si="17"/>
        <v>0.2852006998823676</v>
      </c>
      <c r="AH23" s="3">
        <f t="shared" si="18"/>
        <v>-34.59044674833966</v>
      </c>
      <c r="AI23" s="3">
        <f t="shared" si="19"/>
        <v>285.20069988236764</v>
      </c>
      <c r="AJ23" s="3">
        <f t="shared" si="20"/>
        <v>16.596499711556177</v>
      </c>
      <c r="AK23" s="3">
        <f t="shared" si="21"/>
        <v>34.59044674833966</v>
      </c>
      <c r="AL23" s="3">
        <f t="shared" si="22"/>
        <v>13.662753666687083</v>
      </c>
      <c r="AM23" s="3">
        <f t="shared" si="23"/>
        <v>9.421940613223635</v>
      </c>
      <c r="AN23">
        <f t="shared" si="24"/>
        <v>0.6896077352398207</v>
      </c>
      <c r="AO23" s="3">
        <f t="shared" si="71"/>
        <v>0.40213298683413834</v>
      </c>
      <c r="AP23" s="3">
        <f t="shared" si="25"/>
        <v>65.554809374</v>
      </c>
      <c r="AQ23" s="3">
        <f t="shared" si="25"/>
        <v>27.643420745999997</v>
      </c>
      <c r="AR23" s="2">
        <f t="shared" si="26"/>
        <v>71.14486448509028</v>
      </c>
      <c r="AS23" s="3">
        <f t="shared" si="27"/>
        <v>22.86437932358806</v>
      </c>
      <c r="AT23" s="12">
        <f t="shared" si="28"/>
        <v>0.34570480449270397</v>
      </c>
      <c r="AU23" s="3">
        <f t="shared" si="29"/>
        <v>-22.86437932358806</v>
      </c>
      <c r="AV23" s="3">
        <f t="shared" si="30"/>
        <v>23.714954828363428</v>
      </c>
      <c r="AW23" s="3">
        <f t="shared" si="31"/>
        <v>22.86437932358806</v>
      </c>
      <c r="AX23" s="3">
        <f t="shared" si="32"/>
        <v>21.851603124666667</v>
      </c>
      <c r="AY23" s="3">
        <f t="shared" si="33"/>
        <v>9.214473581999998</v>
      </c>
      <c r="AZ23" s="3">
        <f t="shared" si="34"/>
        <v>0.421684099305211</v>
      </c>
      <c r="BA23" s="3">
        <f t="shared" si="72"/>
        <v>0.5531276871883264</v>
      </c>
      <c r="BB23" s="1">
        <v>1</v>
      </c>
      <c r="BC23" s="1">
        <v>120</v>
      </c>
      <c r="BD23" s="3">
        <f t="shared" si="35"/>
        <v>8.362835451374323</v>
      </c>
      <c r="BE23" s="3">
        <f t="shared" si="36"/>
        <v>77.34386134990419</v>
      </c>
      <c r="BF23" s="3">
        <f t="shared" si="37"/>
        <v>8.362835451374323</v>
      </c>
      <c r="BG23" s="3">
        <f t="shared" si="38"/>
        <v>197.3438613499042</v>
      </c>
      <c r="BH23" s="3">
        <f t="shared" si="39"/>
        <v>-7.982601340417726</v>
      </c>
      <c r="BI23" s="3">
        <f t="shared" si="40"/>
        <v>-2.4930087498290727</v>
      </c>
      <c r="BJ23" s="3">
        <f t="shared" si="1"/>
        <v>69.87282719241773</v>
      </c>
      <c r="BK23" s="3">
        <f t="shared" si="2"/>
        <v>13.817149647829075</v>
      </c>
      <c r="BL23" s="3">
        <f t="shared" si="41"/>
        <v>71.22587734982261</v>
      </c>
      <c r="BM23" s="3">
        <f t="shared" si="42"/>
        <v>11.185762442819982</v>
      </c>
      <c r="BN23" s="3">
        <f t="shared" si="43"/>
        <v>69.93701678676318</v>
      </c>
      <c r="BO23" s="3">
        <f t="shared" si="44"/>
        <v>154.68772269980838</v>
      </c>
      <c r="BP23" s="3">
        <f t="shared" si="45"/>
        <v>-63.222430591906225</v>
      </c>
      <c r="BQ23" s="3">
        <f t="shared" si="46"/>
        <v>29.901682010943716</v>
      </c>
      <c r="BR23" s="3">
        <f t="shared" si="47"/>
        <v>3.6645835219999996</v>
      </c>
      <c r="BS23" s="3">
        <f t="shared" si="47"/>
        <v>16.319279847999997</v>
      </c>
      <c r="BT23" s="3">
        <f t="shared" si="48"/>
        <v>16.725670902748647</v>
      </c>
      <c r="BU23" s="3">
        <f t="shared" si="49"/>
        <v>77.34386134990419</v>
      </c>
      <c r="BV23" s="3">
        <f t="shared" si="50"/>
        <v>61.890225852</v>
      </c>
      <c r="BW23" s="3">
        <f t="shared" si="50"/>
        <v>11.324140898000001</v>
      </c>
      <c r="BX23" s="3">
        <f t="shared" si="51"/>
        <v>62.91769403823797</v>
      </c>
      <c r="BY23" s="3">
        <f t="shared" si="52"/>
        <v>10.368793279015899</v>
      </c>
      <c r="BZ23" s="3">
        <f t="shared" si="53"/>
        <v>1052.3406444433988</v>
      </c>
      <c r="CA23" s="3">
        <f t="shared" si="54"/>
        <v>87.71265462892009</v>
      </c>
      <c r="CB23" s="3">
        <f t="shared" si="55"/>
        <v>42.00007747745337</v>
      </c>
      <c r="CC23" s="3">
        <f t="shared" si="56"/>
        <v>1051.5021756703293</v>
      </c>
      <c r="CD23" s="3">
        <f t="shared" si="57"/>
        <v>-21.222353114452858</v>
      </c>
      <c r="CE23" s="3">
        <f t="shared" si="57"/>
        <v>1081.403857681273</v>
      </c>
      <c r="CF23" s="3">
        <f t="shared" si="58"/>
        <v>1081.612080035931</v>
      </c>
      <c r="CG23" s="3">
        <f t="shared" si="59"/>
        <v>-88.8757251131937</v>
      </c>
      <c r="CH23" s="3">
        <f t="shared" si="60"/>
        <v>0.06585159195656957</v>
      </c>
      <c r="CI23" s="3">
        <f t="shared" si="61"/>
        <v>100.06148755601367</v>
      </c>
      <c r="CJ23" s="3">
        <f t="shared" si="62"/>
        <v>0.9350926057832879</v>
      </c>
      <c r="CK23" s="3">
        <f t="shared" si="63"/>
        <v>100.06148755601367</v>
      </c>
      <c r="CL23" s="3">
        <f t="shared" si="64"/>
        <v>935.0926057832879</v>
      </c>
      <c r="CM23" s="3">
        <f t="shared" si="74"/>
        <v>8.76744588908951</v>
      </c>
      <c r="CN23" s="3">
        <f t="shared" si="66"/>
        <v>100.06148755601367</v>
      </c>
      <c r="CO23" s="3">
        <f t="shared" si="67"/>
        <v>-1.5317160558947323</v>
      </c>
      <c r="CP23" s="3">
        <f t="shared" si="68"/>
        <v>8.63260988011313</v>
      </c>
      <c r="CQ23" s="3">
        <f t="shared" si="69"/>
        <v>5.635907416972594</v>
      </c>
      <c r="CR23" s="3">
        <f t="shared" si="75"/>
        <v>1.2156203875182743</v>
      </c>
    </row>
    <row r="24" spans="1:96" ht="12.75">
      <c r="A24" s="1" t="s">
        <v>22</v>
      </c>
      <c r="B24" s="1">
        <v>3</v>
      </c>
      <c r="C24">
        <v>0.2636</v>
      </c>
      <c r="D24">
        <v>0.2381</v>
      </c>
      <c r="E24">
        <v>0.4004</v>
      </c>
      <c r="F24">
        <v>0.1692</v>
      </c>
      <c r="G24">
        <v>2.5058</v>
      </c>
      <c r="H24" s="3">
        <f t="shared" si="3"/>
        <v>0.06276316</v>
      </c>
      <c r="I24" s="3">
        <f t="shared" si="4"/>
        <v>0.10554543999999999</v>
      </c>
      <c r="J24" s="3">
        <f t="shared" si="5"/>
        <v>0.044601119999999994</v>
      </c>
      <c r="K24" s="3">
        <f t="shared" si="6"/>
        <v>0.66052888</v>
      </c>
      <c r="L24" s="4">
        <v>22</v>
      </c>
      <c r="M24" s="7">
        <f>M9+C27</f>
        <v>3.4807</v>
      </c>
      <c r="N24" s="11">
        <v>3</v>
      </c>
      <c r="O24" s="3">
        <f>O9+H27</f>
        <v>1.94917267</v>
      </c>
      <c r="P24" s="3">
        <f>P9+I27</f>
        <v>8.356192279999998</v>
      </c>
      <c r="Q24" s="3">
        <f>Q9+J27</f>
        <v>1.9732844399999998</v>
      </c>
      <c r="R24" s="3">
        <f>R9+K27</f>
        <v>12.55421306</v>
      </c>
      <c r="S24">
        <v>20</v>
      </c>
      <c r="T24">
        <v>0</v>
      </c>
      <c r="U24" s="3">
        <f t="shared" si="8"/>
        <v>21.94917267</v>
      </c>
      <c r="V24" s="3">
        <f t="shared" si="8"/>
        <v>8.356192279999998</v>
      </c>
      <c r="W24" s="3">
        <f t="shared" si="9"/>
        <v>23.485998601673433</v>
      </c>
      <c r="X24" s="3">
        <f t="shared" si="10"/>
        <v>20.84215352574927</v>
      </c>
      <c r="Y24" s="3">
        <f t="shared" si="11"/>
        <v>0.349074951486565</v>
      </c>
      <c r="Z24" s="3">
        <f t="shared" si="12"/>
        <v>-20.84215352574927</v>
      </c>
      <c r="AA24" s="3">
        <f t="shared" si="13"/>
        <v>0.38070648063292123</v>
      </c>
      <c r="AB24" s="3">
        <f t="shared" si="0"/>
        <v>0.4887049320811909</v>
      </c>
      <c r="AC24" s="3">
        <f t="shared" si="14"/>
        <v>23.89834534</v>
      </c>
      <c r="AD24" s="3">
        <f t="shared" si="14"/>
        <v>16.712384559999997</v>
      </c>
      <c r="AE24" s="3">
        <f t="shared" si="15"/>
        <v>29.16221369634387</v>
      </c>
      <c r="AF24" s="3">
        <f t="shared" si="16"/>
        <v>34.965531269997875</v>
      </c>
      <c r="AG24" s="3">
        <f t="shared" si="17"/>
        <v>0.2811300235249471</v>
      </c>
      <c r="AH24" s="3">
        <f t="shared" si="18"/>
        <v>-34.965531269997875</v>
      </c>
      <c r="AI24" s="3">
        <f t="shared" si="19"/>
        <v>281.1300235249471</v>
      </c>
      <c r="AJ24" s="3">
        <f t="shared" si="20"/>
        <v>16.836811927749526</v>
      </c>
      <c r="AK24" s="3">
        <f t="shared" si="21"/>
        <v>34.965531269997875</v>
      </c>
      <c r="AL24" s="3">
        <f t="shared" si="22"/>
        <v>13.79771611523564</v>
      </c>
      <c r="AM24" s="3">
        <f t="shared" si="23"/>
        <v>9.648899724516545</v>
      </c>
      <c r="AN24">
        <f t="shared" si="24"/>
        <v>0.6993113674705982</v>
      </c>
      <c r="AO24" s="3">
        <f t="shared" si="71"/>
        <v>0.3963933331701754</v>
      </c>
      <c r="AP24" s="3">
        <f t="shared" si="25"/>
        <v>65.87162978</v>
      </c>
      <c r="AQ24" s="3">
        <f t="shared" si="25"/>
        <v>29.26659762</v>
      </c>
      <c r="AR24" s="2">
        <f t="shared" si="26"/>
        <v>72.08054762641842</v>
      </c>
      <c r="AS24" s="3">
        <f t="shared" si="27"/>
        <v>23.95545600181119</v>
      </c>
      <c r="AT24" s="12">
        <f t="shared" si="28"/>
        <v>0.3412171837948639</v>
      </c>
      <c r="AU24" s="3">
        <f t="shared" si="29"/>
        <v>-23.95545600181119</v>
      </c>
      <c r="AV24" s="3">
        <f t="shared" si="30"/>
        <v>24.02684920880614</v>
      </c>
      <c r="AW24" s="3">
        <f t="shared" si="31"/>
        <v>23.95545600181119</v>
      </c>
      <c r="AX24" s="3">
        <f t="shared" si="32"/>
        <v>21.95720992666667</v>
      </c>
      <c r="AY24" s="3">
        <f t="shared" si="33"/>
        <v>9.75553254</v>
      </c>
      <c r="AZ24" s="3">
        <f t="shared" si="34"/>
        <v>0.44429745730818315</v>
      </c>
      <c r="BA24" s="3">
        <f t="shared" si="72"/>
        <v>0.5459474940717822</v>
      </c>
      <c r="BB24" s="1">
        <v>1</v>
      </c>
      <c r="BC24" s="1">
        <v>120</v>
      </c>
      <c r="BD24" s="3">
        <f t="shared" si="35"/>
        <v>8.580514175607806</v>
      </c>
      <c r="BE24" s="3">
        <f t="shared" si="36"/>
        <v>76.86991529886149</v>
      </c>
      <c r="BF24" s="3">
        <f t="shared" si="37"/>
        <v>8.580514175607806</v>
      </c>
      <c r="BG24" s="3">
        <f t="shared" si="38"/>
        <v>196.86991529886149</v>
      </c>
      <c r="BH24" s="3">
        <f t="shared" si="39"/>
        <v>-8.211261128387408</v>
      </c>
      <c r="BI24" s="3">
        <f t="shared" si="40"/>
        <v>-2.4900630914176576</v>
      </c>
      <c r="BJ24" s="3">
        <f t="shared" si="1"/>
        <v>70.1845455683874</v>
      </c>
      <c r="BK24" s="3">
        <f t="shared" si="2"/>
        <v>15.044276151417659</v>
      </c>
      <c r="BL24" s="3">
        <f t="shared" si="41"/>
        <v>71.77883170936374</v>
      </c>
      <c r="BM24" s="3">
        <f t="shared" si="42"/>
        <v>12.098449404672344</v>
      </c>
      <c r="BN24" s="3">
        <f t="shared" si="43"/>
        <v>73.62522351780652</v>
      </c>
      <c r="BO24" s="3">
        <f t="shared" si="44"/>
        <v>153.73983059772297</v>
      </c>
      <c r="BP24" s="3">
        <f t="shared" si="45"/>
        <v>-66.02667532285666</v>
      </c>
      <c r="BQ24" s="3">
        <f t="shared" si="46"/>
        <v>32.57532323488197</v>
      </c>
      <c r="BR24" s="3">
        <f t="shared" si="47"/>
        <v>3.89834534</v>
      </c>
      <c r="BS24" s="3">
        <f t="shared" si="47"/>
        <v>16.712384559999997</v>
      </c>
      <c r="BT24" s="3">
        <f t="shared" si="48"/>
        <v>17.161028351215613</v>
      </c>
      <c r="BU24" s="3">
        <f t="shared" si="49"/>
        <v>76.86991529886149</v>
      </c>
      <c r="BV24" s="3">
        <f t="shared" si="50"/>
        <v>61.97328444</v>
      </c>
      <c r="BW24" s="3">
        <f t="shared" si="50"/>
        <v>12.55421306</v>
      </c>
      <c r="BX24" s="3">
        <f t="shared" si="51"/>
        <v>63.23208244109173</v>
      </c>
      <c r="BY24" s="3">
        <f t="shared" si="52"/>
        <v>11.451701883208088</v>
      </c>
      <c r="BZ24" s="3">
        <f t="shared" si="53"/>
        <v>1085.1275594779781</v>
      </c>
      <c r="CA24" s="3">
        <f t="shared" si="54"/>
        <v>88.32161718206957</v>
      </c>
      <c r="CB24" s="3">
        <f t="shared" si="55"/>
        <v>31.78242809427445</v>
      </c>
      <c r="CC24" s="3">
        <f t="shared" si="56"/>
        <v>1084.6620199873623</v>
      </c>
      <c r="CD24" s="3">
        <f>BP24+CB24</f>
        <v>-34.24424722858221</v>
      </c>
      <c r="CE24" s="3">
        <f t="shared" si="57"/>
        <v>1117.2373432222444</v>
      </c>
      <c r="CF24" s="3">
        <f t="shared" si="58"/>
        <v>1117.7620272484442</v>
      </c>
      <c r="CG24" s="3">
        <f t="shared" si="59"/>
        <v>-88.24438668697556</v>
      </c>
      <c r="CH24" s="3">
        <f t="shared" si="60"/>
        <v>0.06421655948185966</v>
      </c>
      <c r="CI24" s="3">
        <f t="shared" si="61"/>
        <v>100.34283609164791</v>
      </c>
      <c r="CJ24" s="3">
        <f t="shared" si="62"/>
        <v>0.911875144642407</v>
      </c>
      <c r="CK24" s="3">
        <f t="shared" si="63"/>
        <v>100.34283609164791</v>
      </c>
      <c r="CL24" s="3">
        <f t="shared" si="64"/>
        <v>911.875144642407</v>
      </c>
      <c r="CM24" s="3">
        <f t="shared" si="74"/>
        <v>8.990675829537704</v>
      </c>
      <c r="CN24" s="3">
        <f t="shared" si="66"/>
        <v>100.34283609164791</v>
      </c>
      <c r="CO24" s="3">
        <f t="shared" si="67"/>
        <v>-1.6141656902847503</v>
      </c>
      <c r="CP24" s="3">
        <f t="shared" si="68"/>
        <v>8.844587101506832</v>
      </c>
      <c r="CQ24" s="3">
        <f t="shared" si="69"/>
        <v>5.479355158358362</v>
      </c>
      <c r="CR24" s="3">
        <f>1.48*CJ24</f>
        <v>1.3495752140707624</v>
      </c>
    </row>
    <row r="25" spans="1:96" ht="12.75">
      <c r="A25" s="1" t="s">
        <v>23</v>
      </c>
      <c r="B25" s="1">
        <v>3</v>
      </c>
      <c r="C25">
        <v>0.28993</v>
      </c>
      <c r="D25">
        <v>0.2381</v>
      </c>
      <c r="E25">
        <v>0.4004</v>
      </c>
      <c r="F25">
        <v>0.1692</v>
      </c>
      <c r="G25">
        <v>2.5058</v>
      </c>
      <c r="H25" s="3">
        <f t="shared" si="3"/>
        <v>0.069032333</v>
      </c>
      <c r="I25" s="3">
        <f t="shared" si="4"/>
        <v>0.116087972</v>
      </c>
      <c r="J25" s="3">
        <f t="shared" si="5"/>
        <v>0.049056156000000004</v>
      </c>
      <c r="K25" s="3">
        <f t="shared" si="6"/>
        <v>0.726506594</v>
      </c>
      <c r="L25" s="4">
        <v>23</v>
      </c>
      <c r="M25" s="7">
        <f>M24+C28</f>
        <v>3.8053</v>
      </c>
      <c r="N25" s="10">
        <v>3</v>
      </c>
      <c r="O25" s="3">
        <f aca="true" t="shared" si="78" ref="O25:R26">O24+H28</f>
        <v>2.02645993</v>
      </c>
      <c r="P25" s="3">
        <f t="shared" si="78"/>
        <v>8.486162119999998</v>
      </c>
      <c r="Q25" s="3">
        <f t="shared" si="78"/>
        <v>2.0282067599999998</v>
      </c>
      <c r="R25" s="3">
        <f t="shared" si="78"/>
        <v>13.36759574</v>
      </c>
      <c r="S25">
        <v>20</v>
      </c>
      <c r="T25">
        <v>0</v>
      </c>
      <c r="U25" s="3">
        <f t="shared" si="8"/>
        <v>22.02645993</v>
      </c>
      <c r="V25" s="3">
        <f t="shared" si="8"/>
        <v>8.486162119999998</v>
      </c>
      <c r="W25" s="3">
        <f t="shared" si="9"/>
        <v>23.604658111796887</v>
      </c>
      <c r="X25" s="3">
        <f t="shared" si="10"/>
        <v>21.070240418821736</v>
      </c>
      <c r="Y25" s="3">
        <f t="shared" si="11"/>
        <v>0.34732016806442917</v>
      </c>
      <c r="Z25" s="3">
        <f t="shared" si="12"/>
        <v>-21.070240418821736</v>
      </c>
      <c r="AA25" s="3">
        <f t="shared" si="13"/>
        <v>0.3852712667840854</v>
      </c>
      <c r="AB25" s="3">
        <f t="shared" si="0"/>
        <v>0.4862482352902008</v>
      </c>
      <c r="AC25" s="3">
        <f t="shared" si="14"/>
        <v>24.05291986</v>
      </c>
      <c r="AD25" s="3">
        <f t="shared" si="14"/>
        <v>16.972324239999995</v>
      </c>
      <c r="AE25" s="3">
        <f t="shared" si="15"/>
        <v>29.438117193517552</v>
      </c>
      <c r="AF25" s="3">
        <f t="shared" si="16"/>
        <v>35.2077226962002</v>
      </c>
      <c r="AG25" s="3">
        <f t="shared" si="17"/>
        <v>0.2784951825756715</v>
      </c>
      <c r="AH25" s="3">
        <f t="shared" si="18"/>
        <v>-35.2077226962002</v>
      </c>
      <c r="AI25" s="3">
        <f t="shared" si="19"/>
        <v>278.4951825756715</v>
      </c>
      <c r="AJ25" s="3">
        <f t="shared" si="20"/>
        <v>16.99610488611311</v>
      </c>
      <c r="AK25" s="3">
        <f t="shared" si="21"/>
        <v>35.2077226962002</v>
      </c>
      <c r="AL25" s="3">
        <f t="shared" si="22"/>
        <v>13.886959755967494</v>
      </c>
      <c r="AM25" s="3">
        <f t="shared" si="23"/>
        <v>9.798975968737608</v>
      </c>
      <c r="AN25">
        <f t="shared" si="24"/>
        <v>0.7056242792470684</v>
      </c>
      <c r="AO25" s="3">
        <f t="shared" si="71"/>
        <v>0.3926782074316968</v>
      </c>
      <c r="AP25" s="3">
        <f t="shared" si="25"/>
        <v>66.08112662</v>
      </c>
      <c r="AQ25" s="3">
        <f t="shared" si="25"/>
        <v>30.339919979999998</v>
      </c>
      <c r="AR25" s="2">
        <f t="shared" si="26"/>
        <v>72.71331404743754</v>
      </c>
      <c r="AS25" s="3">
        <f t="shared" si="27"/>
        <v>24.661341010814034</v>
      </c>
      <c r="AT25" s="12">
        <f t="shared" si="28"/>
        <v>0.3382478407108829</v>
      </c>
      <c r="AU25" s="3">
        <f t="shared" si="29"/>
        <v>-24.661341010814034</v>
      </c>
      <c r="AV25" s="3">
        <f t="shared" si="30"/>
        <v>24.237771349145845</v>
      </c>
      <c r="AW25" s="3">
        <f t="shared" si="31"/>
        <v>24.661341010814034</v>
      </c>
      <c r="AX25" s="3">
        <f t="shared" si="32"/>
        <v>22.027042206666668</v>
      </c>
      <c r="AY25" s="3">
        <f t="shared" si="33"/>
        <v>10.113306659999997</v>
      </c>
      <c r="AZ25" s="3">
        <f t="shared" si="34"/>
        <v>0.45913139699433275</v>
      </c>
      <c r="BA25" s="3">
        <f t="shared" si="72"/>
        <v>0.5411965451374127</v>
      </c>
      <c r="BB25" s="1">
        <v>1</v>
      </c>
      <c r="BC25" s="1">
        <v>120</v>
      </c>
      <c r="BD25" s="3">
        <f t="shared" si="35"/>
        <v>8.724762883587063</v>
      </c>
      <c r="BE25" s="3">
        <f t="shared" si="36"/>
        <v>76.56952203122573</v>
      </c>
      <c r="BF25" s="3">
        <f t="shared" si="37"/>
        <v>8.724762883587063</v>
      </c>
      <c r="BG25" s="3">
        <f t="shared" si="38"/>
        <v>196.56952203122574</v>
      </c>
      <c r="BH25" s="3">
        <f t="shared" si="39"/>
        <v>-8.362461941553203</v>
      </c>
      <c r="BI25" s="3">
        <f t="shared" si="40"/>
        <v>-2.4881152808687657</v>
      </c>
      <c r="BJ25" s="3">
        <f t="shared" si="1"/>
        <v>70.39066870155321</v>
      </c>
      <c r="BK25" s="3">
        <f t="shared" si="2"/>
        <v>15.855711020868766</v>
      </c>
      <c r="BL25" s="3">
        <f t="shared" si="41"/>
        <v>72.15434714713398</v>
      </c>
      <c r="BM25" s="3">
        <f t="shared" si="42"/>
        <v>12.694181421207455</v>
      </c>
      <c r="BN25" s="3">
        <f t="shared" si="43"/>
        <v>76.12148737481844</v>
      </c>
      <c r="BO25" s="3">
        <f t="shared" si="44"/>
        <v>153.13904406245146</v>
      </c>
      <c r="BP25" s="3">
        <f t="shared" si="45"/>
        <v>-67.90840767902723</v>
      </c>
      <c r="BQ25" s="3">
        <f t="shared" si="46"/>
        <v>34.393734991327676</v>
      </c>
      <c r="BR25" s="3">
        <f t="shared" si="47"/>
        <v>4.05291986</v>
      </c>
      <c r="BS25" s="3">
        <f t="shared" si="47"/>
        <v>16.972324239999995</v>
      </c>
      <c r="BT25" s="3">
        <f t="shared" si="48"/>
        <v>17.449525767174126</v>
      </c>
      <c r="BU25" s="3">
        <f t="shared" si="49"/>
        <v>76.56952203122573</v>
      </c>
      <c r="BV25" s="3">
        <f t="shared" si="50"/>
        <v>62.02820676</v>
      </c>
      <c r="BW25" s="3">
        <f t="shared" si="50"/>
        <v>13.36759574</v>
      </c>
      <c r="BX25" s="3">
        <f t="shared" si="51"/>
        <v>63.452273794793015</v>
      </c>
      <c r="BY25" s="3">
        <f t="shared" si="52"/>
        <v>12.161716028178482</v>
      </c>
      <c r="BZ25" s="3">
        <f t="shared" si="53"/>
        <v>1107.2120865680283</v>
      </c>
      <c r="CA25" s="3">
        <f t="shared" si="54"/>
        <v>88.7312380594042</v>
      </c>
      <c r="CB25" s="3">
        <f t="shared" si="55"/>
        <v>24.516181849267785</v>
      </c>
      <c r="CC25" s="3">
        <f t="shared" si="56"/>
        <v>1106.940631411577</v>
      </c>
      <c r="CD25" s="3">
        <f t="shared" si="57"/>
        <v>-43.392225829759454</v>
      </c>
      <c r="CE25" s="3">
        <f t="shared" si="57"/>
        <v>1141.3343664029046</v>
      </c>
      <c r="CF25" s="3">
        <f t="shared" si="58"/>
        <v>1142.1589299194666</v>
      </c>
      <c r="CG25" s="3">
        <f t="shared" si="59"/>
        <v>-87.8227286936904</v>
      </c>
      <c r="CH25" s="3">
        <f t="shared" si="60"/>
        <v>0.06317364883030907</v>
      </c>
      <c r="CI25" s="3">
        <f t="shared" si="61"/>
        <v>100.51691011489785</v>
      </c>
      <c r="CJ25" s="3">
        <f t="shared" si="62"/>
        <v>0.8970658133903887</v>
      </c>
      <c r="CK25" s="3">
        <f t="shared" si="63"/>
        <v>100.51691011489785</v>
      </c>
      <c r="CL25" s="3">
        <f t="shared" si="64"/>
        <v>897.0658133903887</v>
      </c>
      <c r="CM25" s="3">
        <f t="shared" si="74"/>
        <v>9.139099606870074</v>
      </c>
      <c r="CN25" s="3">
        <f t="shared" si="66"/>
        <v>100.51691011489785</v>
      </c>
      <c r="CO25" s="3">
        <f t="shared" si="67"/>
        <v>-1.6681206685725116</v>
      </c>
      <c r="CP25" s="3">
        <f t="shared" si="68"/>
        <v>8.985572606093278</v>
      </c>
      <c r="CQ25" s="3">
        <f t="shared" si="69"/>
        <v>5.386644249053427</v>
      </c>
      <c r="CR25" s="3">
        <f aca="true" t="shared" si="79" ref="CR25:CR37">1.48*CJ25</f>
        <v>1.3276574038177753</v>
      </c>
    </row>
    <row r="26" spans="1:96" ht="12.75">
      <c r="A26" s="1" t="s">
        <v>24</v>
      </c>
      <c r="B26" s="1">
        <v>3</v>
      </c>
      <c r="C26">
        <v>0.28625</v>
      </c>
      <c r="D26">
        <v>0.2381</v>
      </c>
      <c r="E26">
        <v>0.4004</v>
      </c>
      <c r="F26">
        <v>0.1692</v>
      </c>
      <c r="G26">
        <v>2.5058</v>
      </c>
      <c r="H26" s="3">
        <f t="shared" si="3"/>
        <v>0.068156125</v>
      </c>
      <c r="I26" s="3">
        <f t="shared" si="4"/>
        <v>0.1146145</v>
      </c>
      <c r="J26" s="3">
        <f t="shared" si="5"/>
        <v>0.0484335</v>
      </c>
      <c r="K26" s="3">
        <f t="shared" si="6"/>
        <v>0.71728525</v>
      </c>
      <c r="L26" s="4">
        <v>24</v>
      </c>
      <c r="M26" s="7">
        <f>M25+C29</f>
        <v>3.84214</v>
      </c>
      <c r="N26" s="11">
        <v>3</v>
      </c>
      <c r="O26" s="3">
        <f t="shared" si="78"/>
        <v>2.0352315340000002</v>
      </c>
      <c r="P26" s="3">
        <f t="shared" si="78"/>
        <v>8.500912855999998</v>
      </c>
      <c r="Q26" s="3">
        <f t="shared" si="78"/>
        <v>2.0344400879999998</v>
      </c>
      <c r="R26" s="3">
        <f t="shared" si="78"/>
        <v>13.459909412</v>
      </c>
      <c r="S26">
        <v>20</v>
      </c>
      <c r="T26">
        <v>0</v>
      </c>
      <c r="U26" s="3">
        <f t="shared" si="8"/>
        <v>22.035231534</v>
      </c>
      <c r="V26" s="3">
        <f t="shared" si="8"/>
        <v>8.500912855999998</v>
      </c>
      <c r="W26" s="3">
        <f t="shared" si="9"/>
        <v>23.618148702688238</v>
      </c>
      <c r="X26" s="3">
        <f t="shared" si="10"/>
        <v>21.09598189693127</v>
      </c>
      <c r="Y26" s="3">
        <f t="shared" si="11"/>
        <v>0.347121780190991</v>
      </c>
      <c r="Z26" s="3">
        <f t="shared" si="12"/>
        <v>-21.09598189693127</v>
      </c>
      <c r="AA26" s="3">
        <f t="shared" si="13"/>
        <v>0.38578731713725034</v>
      </c>
      <c r="AB26" s="3">
        <f t="shared" si="0"/>
        <v>0.48597049226738737</v>
      </c>
      <c r="AC26" s="3">
        <f t="shared" si="14"/>
        <v>24.070463068000002</v>
      </c>
      <c r="AD26" s="3">
        <f t="shared" si="14"/>
        <v>17.001825711999995</v>
      </c>
      <c r="AE26" s="3">
        <f t="shared" si="15"/>
        <v>29.469463345116694</v>
      </c>
      <c r="AF26" s="3">
        <f t="shared" si="16"/>
        <v>35.23492319415027</v>
      </c>
      <c r="AG26" s="3">
        <f t="shared" si="17"/>
        <v>0.27819895213162127</v>
      </c>
      <c r="AH26" s="3">
        <f t="shared" si="18"/>
        <v>-35.23492319415027</v>
      </c>
      <c r="AI26" s="3">
        <f t="shared" si="19"/>
        <v>278.19895213162124</v>
      </c>
      <c r="AJ26" s="3">
        <f t="shared" si="20"/>
        <v>17.014202595176933</v>
      </c>
      <c r="AK26" s="3">
        <f t="shared" si="21"/>
        <v>35.23492319415027</v>
      </c>
      <c r="AL26" s="3">
        <f t="shared" si="22"/>
        <v>13.897088331828748</v>
      </c>
      <c r="AM26" s="3">
        <f t="shared" si="23"/>
        <v>9.816008651538297</v>
      </c>
      <c r="AN26">
        <f t="shared" si="24"/>
        <v>0.706335630684344</v>
      </c>
      <c r="AO26" s="3">
        <f t="shared" si="71"/>
        <v>0.39226052250558596</v>
      </c>
      <c r="AP26" s="3">
        <f t="shared" si="25"/>
        <v>66.104903156</v>
      </c>
      <c r="AQ26" s="3">
        <f t="shared" si="25"/>
        <v>30.461735123999993</v>
      </c>
      <c r="AR26" s="2">
        <f t="shared" si="26"/>
        <v>72.78581955318546</v>
      </c>
      <c r="AS26" s="3">
        <f t="shared" si="27"/>
        <v>24.740676137253626</v>
      </c>
      <c r="AT26" s="12">
        <f t="shared" si="28"/>
        <v>0.3379108955351682</v>
      </c>
      <c r="AU26" s="3">
        <f t="shared" si="29"/>
        <v>-24.740676137253626</v>
      </c>
      <c r="AV26" s="3">
        <f t="shared" si="30"/>
        <v>24.261939851061822</v>
      </c>
      <c r="AW26" s="3">
        <f t="shared" si="31"/>
        <v>24.740676137253626</v>
      </c>
      <c r="AX26" s="3">
        <f t="shared" si="32"/>
        <v>22.03496771866667</v>
      </c>
      <c r="AY26" s="3">
        <f t="shared" si="33"/>
        <v>10.153911707999999</v>
      </c>
      <c r="AZ26" s="3">
        <f t="shared" si="34"/>
        <v>0.4608090121864907</v>
      </c>
      <c r="BA26" s="3">
        <f t="shared" si="72"/>
        <v>0.5406574328562691</v>
      </c>
      <c r="BB26" s="1">
        <v>1</v>
      </c>
      <c r="BC26" s="1">
        <v>120</v>
      </c>
      <c r="BD26" s="3">
        <f t="shared" si="35"/>
        <v>8.741149053888398</v>
      </c>
      <c r="BE26" s="3">
        <f t="shared" si="36"/>
        <v>76.53605600681705</v>
      </c>
      <c r="BF26" s="3">
        <f t="shared" si="37"/>
        <v>8.741149053888398</v>
      </c>
      <c r="BG26" s="3">
        <f t="shared" si="38"/>
        <v>196.53605600681703</v>
      </c>
      <c r="BH26" s="3">
        <f t="shared" si="39"/>
        <v>-8.379622255653725</v>
      </c>
      <c r="BI26" s="3">
        <f t="shared" si="40"/>
        <v>-2.48789421697282</v>
      </c>
      <c r="BJ26" s="3">
        <f t="shared" si="1"/>
        <v>70.41406234365373</v>
      </c>
      <c r="BK26" s="3">
        <f t="shared" si="2"/>
        <v>15.947803628972821</v>
      </c>
      <c r="BL26" s="3">
        <f t="shared" si="41"/>
        <v>72.19745574689064</v>
      </c>
      <c r="BM26" s="3">
        <f t="shared" si="42"/>
        <v>12.76139992073478</v>
      </c>
      <c r="BN26" s="3">
        <f t="shared" si="43"/>
        <v>76.40768678229404</v>
      </c>
      <c r="BO26" s="3">
        <f t="shared" si="44"/>
        <v>153.0721120136341</v>
      </c>
      <c r="BP26" s="3">
        <f t="shared" si="45"/>
        <v>-68.12335198831805</v>
      </c>
      <c r="BQ26" s="3">
        <f t="shared" si="46"/>
        <v>34.6026518246344</v>
      </c>
      <c r="BR26" s="3">
        <f t="shared" si="47"/>
        <v>4.0704630680000005</v>
      </c>
      <c r="BS26" s="3">
        <f t="shared" si="47"/>
        <v>17.001825711999995</v>
      </c>
      <c r="BT26" s="3">
        <f t="shared" si="48"/>
        <v>17.482298107776796</v>
      </c>
      <c r="BU26" s="3">
        <f t="shared" si="49"/>
        <v>76.53605600681705</v>
      </c>
      <c r="BV26" s="3">
        <f t="shared" si="50"/>
        <v>62.034440088</v>
      </c>
      <c r="BW26" s="3">
        <f t="shared" si="50"/>
        <v>13.459909412</v>
      </c>
      <c r="BX26" s="3">
        <f t="shared" si="51"/>
        <v>63.47787739371022</v>
      </c>
      <c r="BY26" s="3">
        <f t="shared" si="52"/>
        <v>12.241983987558264</v>
      </c>
      <c r="BZ26" s="3">
        <f t="shared" si="53"/>
        <v>1109.7391758457477</v>
      </c>
      <c r="CA26" s="3">
        <f t="shared" si="54"/>
        <v>88.77803999437532</v>
      </c>
      <c r="CB26" s="3">
        <f t="shared" si="55"/>
        <v>23.6658634001301</v>
      </c>
      <c r="CC26" s="3">
        <f t="shared" si="56"/>
        <v>1109.4868026778533</v>
      </c>
      <c r="CD26" s="3">
        <f t="shared" si="57"/>
        <v>-44.45748858818795</v>
      </c>
      <c r="CE26" s="3">
        <f t="shared" si="57"/>
        <v>1144.0894545024878</v>
      </c>
      <c r="CF26" s="3">
        <f t="shared" si="58"/>
        <v>1144.9529021734338</v>
      </c>
      <c r="CG26" s="3">
        <f t="shared" si="59"/>
        <v>-87.7746971349222</v>
      </c>
      <c r="CH26" s="3">
        <f t="shared" si="60"/>
        <v>0.06305714026301006</v>
      </c>
      <c r="CI26" s="3">
        <f t="shared" si="61"/>
        <v>100.53609705565698</v>
      </c>
      <c r="CJ26" s="3">
        <f t="shared" si="62"/>
        <v>0.8954113917347427</v>
      </c>
      <c r="CK26" s="3">
        <f t="shared" si="63"/>
        <v>100.53609705565698</v>
      </c>
      <c r="CL26" s="3">
        <f t="shared" si="64"/>
        <v>895.4113917347427</v>
      </c>
      <c r="CM26" s="3">
        <f t="shared" si="74"/>
        <v>9.155985615292884</v>
      </c>
      <c r="CN26" s="3">
        <f t="shared" si="66"/>
        <v>100.53609705565698</v>
      </c>
      <c r="CO26" s="3">
        <f t="shared" si="67"/>
        <v>-1.6742173114744845</v>
      </c>
      <c r="CP26" s="3">
        <f t="shared" si="68"/>
        <v>9.00161479854639</v>
      </c>
      <c r="CQ26" s="3">
        <f>-CP26/CO26</f>
        <v>5.376610752291565</v>
      </c>
      <c r="CR26" s="3">
        <f t="shared" si="79"/>
        <v>1.3252088597674192</v>
      </c>
    </row>
    <row r="27" spans="1:96" ht="12.75">
      <c r="A27" s="1" t="s">
        <v>25</v>
      </c>
      <c r="B27" s="1">
        <v>3</v>
      </c>
      <c r="C27">
        <v>0.01262</v>
      </c>
      <c r="D27">
        <v>0.2381</v>
      </c>
      <c r="E27">
        <v>0.4004</v>
      </c>
      <c r="F27">
        <v>0.1692</v>
      </c>
      <c r="G27">
        <v>2.5058</v>
      </c>
      <c r="H27" s="3">
        <f t="shared" si="3"/>
        <v>0.003004822</v>
      </c>
      <c r="I27" s="3">
        <f t="shared" si="4"/>
        <v>0.005053047999999999</v>
      </c>
      <c r="J27" s="3">
        <f t="shared" si="5"/>
        <v>0.0021353039999999998</v>
      </c>
      <c r="K27" s="3">
        <f t="shared" si="6"/>
        <v>0.03162319599999999</v>
      </c>
      <c r="L27" s="4">
        <v>25</v>
      </c>
      <c r="M27" s="7">
        <f>M25+C30</f>
        <v>4.08108</v>
      </c>
      <c r="N27" s="10">
        <v>3</v>
      </c>
      <c r="O27" s="3">
        <f>O25+H30</f>
        <v>2.092123148</v>
      </c>
      <c r="P27" s="3">
        <f>P25+I30</f>
        <v>8.596584431999998</v>
      </c>
      <c r="Q27" s="3">
        <f>Q25+J30</f>
        <v>2.074868736</v>
      </c>
      <c r="R27" s="3">
        <f>R25+K30</f>
        <v>14.058645264</v>
      </c>
      <c r="S27">
        <v>20</v>
      </c>
      <c r="T27">
        <v>0</v>
      </c>
      <c r="U27" s="3">
        <f t="shared" si="8"/>
        <v>22.092123148</v>
      </c>
      <c r="V27" s="3">
        <f t="shared" si="8"/>
        <v>8.596584431999998</v>
      </c>
      <c r="W27" s="3">
        <f t="shared" si="9"/>
        <v>23.705762360297594</v>
      </c>
      <c r="X27" s="3">
        <f t="shared" si="10"/>
        <v>21.262226326337412</v>
      </c>
      <c r="Y27" s="3">
        <f t="shared" si="11"/>
        <v>0.3458388596784097</v>
      </c>
      <c r="Z27" s="3">
        <f t="shared" si="12"/>
        <v>-21.262226326337412</v>
      </c>
      <c r="AA27" s="3">
        <f t="shared" si="13"/>
        <v>0.3891244120997147</v>
      </c>
      <c r="AB27" s="3">
        <f t="shared" si="0"/>
        <v>0.4841744035497736</v>
      </c>
      <c r="AC27" s="3">
        <f t="shared" si="14"/>
        <v>24.184246296</v>
      </c>
      <c r="AD27" s="3">
        <f t="shared" si="14"/>
        <v>17.193168863999997</v>
      </c>
      <c r="AE27" s="3">
        <f t="shared" si="15"/>
        <v>29.672930837576672</v>
      </c>
      <c r="AF27" s="3">
        <f t="shared" si="16"/>
        <v>35.40994668318743</v>
      </c>
      <c r="AG27" s="3">
        <f t="shared" si="17"/>
        <v>0.27629133998824873</v>
      </c>
      <c r="AH27" s="3">
        <f t="shared" si="18"/>
        <v>-35.40994668318743</v>
      </c>
      <c r="AI27" s="3">
        <f t="shared" si="19"/>
        <v>276.29133998824875</v>
      </c>
      <c r="AJ27" s="3">
        <f t="shared" si="20"/>
        <v>17.13167460672004</v>
      </c>
      <c r="AK27" s="3">
        <f t="shared" si="21"/>
        <v>35.40994668318743</v>
      </c>
      <c r="AL27" s="3">
        <f t="shared" si="22"/>
        <v>13.962781109143812</v>
      </c>
      <c r="AM27" s="3">
        <f t="shared" si="23"/>
        <v>9.926480671853088</v>
      </c>
      <c r="AN27">
        <f t="shared" si="24"/>
        <v>0.7109243204673982</v>
      </c>
      <c r="AO27" s="3">
        <f t="shared" si="71"/>
        <v>0.3895707893834307</v>
      </c>
      <c r="AP27" s="3">
        <f>O27+O27+Q27+(3*S27)</f>
        <v>66.259115032</v>
      </c>
      <c r="AQ27" s="3">
        <f t="shared" si="25"/>
        <v>31.251814128</v>
      </c>
      <c r="AR27" s="2">
        <f t="shared" si="26"/>
        <v>73.25944451819757</v>
      </c>
      <c r="AS27" s="3">
        <f t="shared" si="27"/>
        <v>25.251405334465414</v>
      </c>
      <c r="AT27" s="12">
        <f t="shared" si="28"/>
        <v>0.3357262893437399</v>
      </c>
      <c r="AU27" s="3">
        <f t="shared" si="29"/>
        <v>-25.251405334465414</v>
      </c>
      <c r="AV27" s="3">
        <f t="shared" si="30"/>
        <v>24.41981483939919</v>
      </c>
      <c r="AW27" s="3">
        <f t="shared" si="31"/>
        <v>25.251405334465414</v>
      </c>
      <c r="AX27" s="3">
        <f t="shared" si="32"/>
        <v>22.086371677333332</v>
      </c>
      <c r="AY27" s="3">
        <f t="shared" si="33"/>
        <v>10.417271376</v>
      </c>
      <c r="AZ27" s="3">
        <f t="shared" si="34"/>
        <v>0.4716606026643559</v>
      </c>
      <c r="BA27" s="3">
        <f t="shared" si="72"/>
        <v>0.5371620629499838</v>
      </c>
      <c r="BB27" s="1">
        <v>1</v>
      </c>
      <c r="BC27" s="1">
        <v>120</v>
      </c>
      <c r="BD27" s="3">
        <f t="shared" si="35"/>
        <v>8.847499260406986</v>
      </c>
      <c r="BE27" s="3">
        <f t="shared" si="36"/>
        <v>76.32200984503385</v>
      </c>
      <c r="BF27" s="3">
        <f t="shared" si="37"/>
        <v>8.847499260406986</v>
      </c>
      <c r="BG27" s="3">
        <f t="shared" si="38"/>
        <v>196.32200984503385</v>
      </c>
      <c r="BH27" s="3">
        <f t="shared" si="39"/>
        <v>-8.490922077889818</v>
      </c>
      <c r="BI27" s="3">
        <f t="shared" si="40"/>
        <v>-2.4864604219865285</v>
      </c>
      <c r="BJ27" s="3">
        <f t="shared" si="1"/>
        <v>70.56579081388982</v>
      </c>
      <c r="BK27" s="3">
        <f t="shared" si="2"/>
        <v>16.545105685986528</v>
      </c>
      <c r="BL27" s="3">
        <f t="shared" si="41"/>
        <v>72.4794547120087</v>
      </c>
      <c r="BM27" s="3">
        <f t="shared" si="42"/>
        <v>13.195419867787326</v>
      </c>
      <c r="BN27" s="3">
        <f t="shared" si="43"/>
        <v>78.27824316290216</v>
      </c>
      <c r="BO27" s="3">
        <f t="shared" si="44"/>
        <v>152.6440196900677</v>
      </c>
      <c r="BP27" s="3">
        <f t="shared" si="45"/>
        <v>-69.5242846301073</v>
      </c>
      <c r="BQ27" s="3">
        <f t="shared" si="46"/>
        <v>35.97022656784725</v>
      </c>
      <c r="BR27" s="3">
        <f t="shared" si="47"/>
        <v>4.184246296</v>
      </c>
      <c r="BS27" s="3">
        <f t="shared" si="47"/>
        <v>17.193168863999997</v>
      </c>
      <c r="BT27" s="3">
        <f t="shared" si="48"/>
        <v>17.69499852081397</v>
      </c>
      <c r="BU27" s="3">
        <f t="shared" si="49"/>
        <v>76.32200984503385</v>
      </c>
      <c r="BV27" s="3">
        <f t="shared" si="50"/>
        <v>62.074868736</v>
      </c>
      <c r="BW27" s="3">
        <f t="shared" si="50"/>
        <v>14.058645264</v>
      </c>
      <c r="BX27" s="3">
        <f t="shared" si="51"/>
        <v>63.646954642391336</v>
      </c>
      <c r="BY27" s="3">
        <f t="shared" si="52"/>
        <v>12.76100724459298</v>
      </c>
      <c r="BZ27" s="3">
        <f t="shared" si="53"/>
        <v>1126.2327682514285</v>
      </c>
      <c r="CA27" s="3">
        <f t="shared" si="54"/>
        <v>89.08301708962682</v>
      </c>
      <c r="CB27" s="3">
        <f t="shared" si="55"/>
        <v>18.023877560268247</v>
      </c>
      <c r="CC27" s="3">
        <f t="shared" si="56"/>
        <v>1126.0885347613519</v>
      </c>
      <c r="CD27" s="3">
        <f t="shared" si="57"/>
        <v>-51.500407069839056</v>
      </c>
      <c r="CE27" s="3">
        <f t="shared" si="57"/>
        <v>1162.0587613291991</v>
      </c>
      <c r="CF27" s="3">
        <f t="shared" si="58"/>
        <v>1163.1994053945832</v>
      </c>
      <c r="CG27" s="3">
        <f t="shared" si="59"/>
        <v>-87.46241199407365</v>
      </c>
      <c r="CH27" s="3">
        <f t="shared" si="60"/>
        <v>0.06231042964419506</v>
      </c>
      <c r="CI27" s="3">
        <f t="shared" si="61"/>
        <v>100.65783186186097</v>
      </c>
      <c r="CJ27" s="3">
        <f t="shared" si="62"/>
        <v>0.8848081009475698</v>
      </c>
      <c r="CK27" s="3">
        <f t="shared" si="63"/>
        <v>100.65783186186097</v>
      </c>
      <c r="CL27" s="3">
        <f t="shared" si="64"/>
        <v>884.8081009475698</v>
      </c>
      <c r="CM27" s="3">
        <f t="shared" si="74"/>
        <v>9.26570836513904</v>
      </c>
      <c r="CN27" s="3">
        <f t="shared" si="66"/>
        <v>100.65783186186097</v>
      </c>
      <c r="CO27" s="3">
        <f t="shared" si="67"/>
        <v>-1.713631504930219</v>
      </c>
      <c r="CP27" s="3">
        <f t="shared" si="68"/>
        <v>9.105867260899325</v>
      </c>
      <c r="CQ27" s="3">
        <f t="shared" si="69"/>
        <v>5.3137837596363084</v>
      </c>
      <c r="CR27" s="3">
        <f t="shared" si="79"/>
        <v>1.3095159894024033</v>
      </c>
    </row>
    <row r="28" spans="1:96" ht="12.75">
      <c r="A28" s="1" t="s">
        <v>26</v>
      </c>
      <c r="B28" s="1">
        <v>3</v>
      </c>
      <c r="C28">
        <v>0.3246</v>
      </c>
      <c r="D28">
        <v>0.2381</v>
      </c>
      <c r="E28">
        <v>0.4004</v>
      </c>
      <c r="F28">
        <v>0.1692</v>
      </c>
      <c r="G28">
        <v>2.5058</v>
      </c>
      <c r="H28" s="3">
        <f t="shared" si="3"/>
        <v>0.07728726</v>
      </c>
      <c r="I28" s="3">
        <f t="shared" si="4"/>
        <v>0.12996984</v>
      </c>
      <c r="J28" s="3">
        <f t="shared" si="5"/>
        <v>0.05492232</v>
      </c>
      <c r="K28" s="3">
        <f t="shared" si="6"/>
        <v>0.8133826799999999</v>
      </c>
      <c r="L28" s="4">
        <v>26</v>
      </c>
      <c r="M28" s="7">
        <f>M27+C31</f>
        <v>4.22372</v>
      </c>
      <c r="N28" s="11">
        <v>3</v>
      </c>
      <c r="O28" s="3">
        <f aca="true" t="shared" si="80" ref="O28:R29">O27+H31</f>
        <v>2.1260857320000004</v>
      </c>
      <c r="P28" s="3">
        <f t="shared" si="80"/>
        <v>8.653697487999999</v>
      </c>
      <c r="Q28" s="3">
        <f t="shared" si="80"/>
        <v>2.099003424</v>
      </c>
      <c r="R28" s="3">
        <f t="shared" si="80"/>
        <v>14.416072576000001</v>
      </c>
      <c r="S28">
        <v>20</v>
      </c>
      <c r="T28">
        <v>0</v>
      </c>
      <c r="U28" s="3">
        <f t="shared" si="8"/>
        <v>22.126085732</v>
      </c>
      <c r="V28" s="3">
        <f t="shared" si="8"/>
        <v>8.653697487999999</v>
      </c>
      <c r="W28" s="3">
        <f t="shared" si="9"/>
        <v>23.758159651657184</v>
      </c>
      <c r="X28" s="3">
        <f t="shared" si="10"/>
        <v>21.360884309707792</v>
      </c>
      <c r="Y28" s="3">
        <f t="shared" si="11"/>
        <v>0.34507613143010557</v>
      </c>
      <c r="Z28" s="3">
        <f t="shared" si="12"/>
        <v>-21.360884309707792</v>
      </c>
      <c r="AA28" s="3">
        <f t="shared" si="13"/>
        <v>0.3911083773613211</v>
      </c>
      <c r="AB28" s="3">
        <f t="shared" si="0"/>
        <v>0.4831065840021478</v>
      </c>
      <c r="AC28" s="3">
        <f t="shared" si="14"/>
        <v>24.252171464</v>
      </c>
      <c r="AD28" s="3">
        <f t="shared" si="14"/>
        <v>17.307394975999998</v>
      </c>
      <c r="AE28" s="3">
        <f t="shared" si="15"/>
        <v>29.794525362464256</v>
      </c>
      <c r="AF28" s="3">
        <f t="shared" si="16"/>
        <v>35.51329041110884</v>
      </c>
      <c r="AG28" s="3">
        <f t="shared" si="17"/>
        <v>0.2751637665898569</v>
      </c>
      <c r="AH28" s="3">
        <f t="shared" si="18"/>
        <v>-35.51329041110884</v>
      </c>
      <c r="AI28" s="3">
        <f t="shared" si="19"/>
        <v>275.1637665898569</v>
      </c>
      <c r="AJ28" s="3">
        <f t="shared" si="20"/>
        <v>17.20187723839587</v>
      </c>
      <c r="AK28" s="3">
        <f t="shared" si="21"/>
        <v>35.51329041110884</v>
      </c>
      <c r="AL28" s="3">
        <f t="shared" si="22"/>
        <v>14.00199772317336</v>
      </c>
      <c r="AM28" s="3">
        <f t="shared" si="23"/>
        <v>9.992429148364774</v>
      </c>
      <c r="AN28">
        <f t="shared" si="24"/>
        <v>0.7136431062138558</v>
      </c>
      <c r="AO28" s="3">
        <f t="shared" si="71"/>
        <v>0.3879809108916982</v>
      </c>
      <c r="AP28" s="3">
        <f t="shared" si="25"/>
        <v>66.351174888</v>
      </c>
      <c r="AQ28" s="3">
        <f t="shared" si="25"/>
        <v>31.723467552</v>
      </c>
      <c r="AR28" s="2">
        <f t="shared" si="26"/>
        <v>73.54493050197789</v>
      </c>
      <c r="AS28" s="3">
        <f t="shared" si="27"/>
        <v>25.553145724693348</v>
      </c>
      <c r="AT28" s="12">
        <f t="shared" si="28"/>
        <v>0.33442307035447677</v>
      </c>
      <c r="AU28" s="3">
        <f t="shared" si="29"/>
        <v>-25.553145724693348</v>
      </c>
      <c r="AV28" s="3">
        <f t="shared" si="30"/>
        <v>24.51497683399263</v>
      </c>
      <c r="AW28" s="3">
        <f t="shared" si="31"/>
        <v>25.553145724693348</v>
      </c>
      <c r="AX28" s="3">
        <f t="shared" si="32"/>
        <v>22.117058295999996</v>
      </c>
      <c r="AY28" s="3">
        <f t="shared" si="33"/>
        <v>10.574489184</v>
      </c>
      <c r="AZ28" s="3">
        <f t="shared" si="34"/>
        <v>0.4781146318139633</v>
      </c>
      <c r="BA28" s="3">
        <f t="shared" si="72"/>
        <v>0.5350769125671628</v>
      </c>
      <c r="BB28" s="1">
        <v>1</v>
      </c>
      <c r="BC28" s="1">
        <v>120</v>
      </c>
      <c r="BD28" s="3">
        <f t="shared" si="35"/>
        <v>8.911044874403421</v>
      </c>
      <c r="BE28" s="3">
        <f t="shared" si="36"/>
        <v>76.1966671158208</v>
      </c>
      <c r="BF28" s="3">
        <f t="shared" si="37"/>
        <v>8.911044874403421</v>
      </c>
      <c r="BG28" s="3">
        <f t="shared" si="38"/>
        <v>196.1966671158208</v>
      </c>
      <c r="BH28" s="3">
        <f t="shared" si="39"/>
        <v>-8.557364727273583</v>
      </c>
      <c r="BI28" s="3">
        <f t="shared" si="40"/>
        <v>-2.485604489464366</v>
      </c>
      <c r="BJ28" s="3">
        <f t="shared" si="1"/>
        <v>70.65636815127358</v>
      </c>
      <c r="BK28" s="3">
        <f t="shared" si="2"/>
        <v>16.901677065464366</v>
      </c>
      <c r="BL28" s="3">
        <f t="shared" si="41"/>
        <v>72.64976977219922</v>
      </c>
      <c r="BM28" s="3">
        <f t="shared" si="42"/>
        <v>13.452902013506922</v>
      </c>
      <c r="BN28" s="3">
        <f t="shared" si="43"/>
        <v>79.40672075363149</v>
      </c>
      <c r="BO28" s="3">
        <f t="shared" si="44"/>
        <v>152.3933342316416</v>
      </c>
      <c r="BP28" s="3">
        <f t="shared" si="45"/>
        <v>-70.36623967400355</v>
      </c>
      <c r="BQ28" s="3">
        <f t="shared" si="46"/>
        <v>36.79700551656206</v>
      </c>
      <c r="BR28" s="3">
        <f t="shared" si="47"/>
        <v>4.252171464000001</v>
      </c>
      <c r="BS28" s="3">
        <f t="shared" si="47"/>
        <v>17.307394975999998</v>
      </c>
      <c r="BT28" s="3">
        <f t="shared" si="48"/>
        <v>17.822089748806842</v>
      </c>
      <c r="BU28" s="3">
        <f t="shared" si="49"/>
        <v>76.1966671158208</v>
      </c>
      <c r="BV28" s="3">
        <f t="shared" si="50"/>
        <v>62.099003424</v>
      </c>
      <c r="BW28" s="3">
        <f t="shared" si="50"/>
        <v>14.416072576000001</v>
      </c>
      <c r="BX28" s="3">
        <f t="shared" si="51"/>
        <v>63.75036764419844</v>
      </c>
      <c r="BY28" s="3">
        <f t="shared" si="52"/>
        <v>13.06952143950743</v>
      </c>
      <c r="BZ28" s="3">
        <f t="shared" si="53"/>
        <v>1136.1647736743364</v>
      </c>
      <c r="CA28" s="3">
        <f t="shared" si="54"/>
        <v>89.26618855532823</v>
      </c>
      <c r="CB28" s="3">
        <f t="shared" si="55"/>
        <v>14.550948226857303</v>
      </c>
      <c r="CC28" s="3">
        <f t="shared" si="56"/>
        <v>1136.0715923057646</v>
      </c>
      <c r="CD28" s="3">
        <f t="shared" si="57"/>
        <v>-55.81529144714625</v>
      </c>
      <c r="CE28" s="3">
        <f t="shared" si="57"/>
        <v>1172.8685978223266</v>
      </c>
      <c r="CF28" s="3">
        <f t="shared" si="58"/>
        <v>1174.195935317884</v>
      </c>
      <c r="CG28" s="3">
        <f t="shared" si="59"/>
        <v>-87.27542388437499</v>
      </c>
      <c r="CH28" s="3">
        <f t="shared" si="60"/>
        <v>0.0618719308992763</v>
      </c>
      <c r="CI28" s="3">
        <f t="shared" si="61"/>
        <v>100.72832589788192</v>
      </c>
      <c r="CJ28" s="3">
        <f t="shared" si="62"/>
        <v>0.8785814187697234</v>
      </c>
      <c r="CK28" s="3">
        <f t="shared" si="63"/>
        <v>100.72832589788192</v>
      </c>
      <c r="CL28" s="3">
        <f t="shared" si="64"/>
        <v>878.5814187697234</v>
      </c>
      <c r="CM28" s="3">
        <f t="shared" si="74"/>
        <v>9.331376292902782</v>
      </c>
      <c r="CN28" s="3">
        <f t="shared" si="66"/>
        <v>100.72832589788192</v>
      </c>
      <c r="CO28" s="3">
        <f t="shared" si="67"/>
        <v>-1.7370578773165608</v>
      </c>
      <c r="CP28" s="3">
        <f t="shared" si="68"/>
        <v>9.168272108232856</v>
      </c>
      <c r="CQ28" s="3">
        <f t="shared" si="69"/>
        <v>5.2780464185777</v>
      </c>
      <c r="CR28" s="3">
        <f t="shared" si="79"/>
        <v>1.3003004997791907</v>
      </c>
    </row>
    <row r="29" spans="1:96" ht="12.75">
      <c r="A29" s="1" t="s">
        <v>27</v>
      </c>
      <c r="B29" s="1">
        <v>3</v>
      </c>
      <c r="C29">
        <v>0.03684</v>
      </c>
      <c r="D29">
        <v>0.2381</v>
      </c>
      <c r="E29">
        <v>0.4004</v>
      </c>
      <c r="F29">
        <v>0.1692</v>
      </c>
      <c r="G29">
        <v>2.5058</v>
      </c>
      <c r="H29" s="3">
        <f t="shared" si="3"/>
        <v>0.008771604</v>
      </c>
      <c r="I29" s="3">
        <f t="shared" si="4"/>
        <v>0.014750735999999999</v>
      </c>
      <c r="J29" s="3">
        <f t="shared" si="5"/>
        <v>0.006233327999999999</v>
      </c>
      <c r="K29" s="3">
        <f t="shared" si="6"/>
        <v>0.09231367199999999</v>
      </c>
      <c r="L29" s="4">
        <v>27</v>
      </c>
      <c r="M29" s="7">
        <f>M28+C32</f>
        <v>4.45265</v>
      </c>
      <c r="N29" s="10">
        <v>3</v>
      </c>
      <c r="O29" s="3">
        <f t="shared" si="80"/>
        <v>2.1805939650000004</v>
      </c>
      <c r="P29" s="3">
        <f t="shared" si="80"/>
        <v>8.745361059999999</v>
      </c>
      <c r="Q29" s="3">
        <f t="shared" si="80"/>
        <v>2.13773838</v>
      </c>
      <c r="R29" s="3">
        <f t="shared" si="80"/>
        <v>14.98972537</v>
      </c>
      <c r="S29">
        <v>20</v>
      </c>
      <c r="T29">
        <v>0</v>
      </c>
      <c r="U29" s="3">
        <f t="shared" si="8"/>
        <v>22.180593965</v>
      </c>
      <c r="V29" s="3">
        <f t="shared" si="8"/>
        <v>8.745361059999999</v>
      </c>
      <c r="W29" s="3">
        <f t="shared" si="9"/>
        <v>23.84240106847376</v>
      </c>
      <c r="X29" s="3">
        <f t="shared" si="10"/>
        <v>21.518318074540396</v>
      </c>
      <c r="Y29" s="3">
        <f t="shared" si="11"/>
        <v>0.3438568875235138</v>
      </c>
      <c r="Z29" s="3">
        <f t="shared" si="12"/>
        <v>-21.518318074540396</v>
      </c>
      <c r="AA29" s="3">
        <f t="shared" si="13"/>
        <v>0.39427984091858825</v>
      </c>
      <c r="AB29" s="3">
        <f t="shared" si="0"/>
        <v>0.4813996425329193</v>
      </c>
      <c r="AC29" s="3">
        <f t="shared" si="14"/>
        <v>24.36118793</v>
      </c>
      <c r="AD29" s="3">
        <f t="shared" si="14"/>
        <v>17.490722119999997</v>
      </c>
      <c r="AE29" s="3">
        <f t="shared" si="15"/>
        <v>29.989878920059596</v>
      </c>
      <c r="AF29" s="3">
        <f t="shared" si="16"/>
        <v>35.67739910620176</v>
      </c>
      <c r="AG29" s="3">
        <f t="shared" si="17"/>
        <v>0.27337135452750916</v>
      </c>
      <c r="AH29" s="3">
        <f t="shared" si="18"/>
        <v>-35.67739910620176</v>
      </c>
      <c r="AI29" s="3">
        <f t="shared" si="19"/>
        <v>273.37135452750914</v>
      </c>
      <c r="AJ29" s="3">
        <f t="shared" si="20"/>
        <v>17.314664667460693</v>
      </c>
      <c r="AK29" s="3">
        <f t="shared" si="21"/>
        <v>35.67739910620176</v>
      </c>
      <c r="AL29" s="3">
        <f t="shared" si="22"/>
        <v>14.064938409164565</v>
      </c>
      <c r="AM29" s="3">
        <f t="shared" si="23"/>
        <v>10.09827312430294</v>
      </c>
      <c r="AN29">
        <f>AM29/AL29</f>
        <v>0.7179749267670459</v>
      </c>
      <c r="AO29" s="3">
        <f t="shared" si="71"/>
        <v>0.3854536098837879</v>
      </c>
      <c r="AP29" s="3">
        <f t="shared" si="25"/>
        <v>66.49892631</v>
      </c>
      <c r="AQ29" s="3">
        <f t="shared" si="25"/>
        <v>32.480447489999996</v>
      </c>
      <c r="AR29" s="2">
        <f t="shared" si="26"/>
        <v>74.00734199749007</v>
      </c>
      <c r="AS29" s="3">
        <f t="shared" si="27"/>
        <v>26.0325332185929</v>
      </c>
      <c r="AT29" s="12">
        <f t="shared" si="28"/>
        <v>0.3323335334528321</v>
      </c>
      <c r="AU29" s="3">
        <f>0-AS29</f>
        <v>-26.0325332185929</v>
      </c>
      <c r="AV29" s="3">
        <f t="shared" si="30"/>
        <v>24.669113999163358</v>
      </c>
      <c r="AW29" s="3">
        <f t="shared" si="31"/>
        <v>26.0325332185929</v>
      </c>
      <c r="AX29" s="3">
        <f t="shared" si="32"/>
        <v>22.16630877</v>
      </c>
      <c r="AY29" s="3">
        <f t="shared" si="33"/>
        <v>10.82681583</v>
      </c>
      <c r="AZ29" s="3">
        <f t="shared" si="34"/>
        <v>0.48843566794725285</v>
      </c>
      <c r="BA29" s="3">
        <f t="shared" si="72"/>
        <v>0.5317336535245314</v>
      </c>
      <c r="BB29" s="1">
        <v>1</v>
      </c>
      <c r="BC29" s="1">
        <v>120</v>
      </c>
      <c r="BD29" s="3">
        <f t="shared" si="35"/>
        <v>9.013119887694756</v>
      </c>
      <c r="BE29" s="3">
        <f t="shared" si="36"/>
        <v>75.99919470626789</v>
      </c>
      <c r="BF29" s="3">
        <f t="shared" si="37"/>
        <v>9.013119887694756</v>
      </c>
      <c r="BG29" s="3">
        <f t="shared" si="38"/>
        <v>195.99919470626787</v>
      </c>
      <c r="BH29" s="3">
        <f t="shared" si="39"/>
        <v>-8.664001825727206</v>
      </c>
      <c r="BI29" s="3">
        <f t="shared" si="40"/>
        <v>-2.4842307609709615</v>
      </c>
      <c r="BJ29" s="3">
        <f t="shared" si="1"/>
        <v>70.80174020572721</v>
      </c>
      <c r="BK29" s="3">
        <f t="shared" si="2"/>
        <v>17.47395613097096</v>
      </c>
      <c r="BL29" s="3">
        <f t="shared" si="41"/>
        <v>72.92616511943012</v>
      </c>
      <c r="BM29" s="3">
        <f t="shared" si="42"/>
        <v>13.8636186514413</v>
      </c>
      <c r="BN29" s="3">
        <f t="shared" si="43"/>
        <v>81.23633010995874</v>
      </c>
      <c r="BO29" s="3">
        <f t="shared" si="44"/>
        <v>151.99838941253577</v>
      </c>
      <c r="BP29" s="3">
        <f t="shared" si="45"/>
        <v>-71.72635002956989</v>
      </c>
      <c r="BQ29" s="3">
        <f t="shared" si="46"/>
        <v>38.14016309836403</v>
      </c>
      <c r="BR29" s="3">
        <f t="shared" si="47"/>
        <v>4.361187930000001</v>
      </c>
      <c r="BS29" s="3">
        <f t="shared" si="47"/>
        <v>17.490722119999997</v>
      </c>
      <c r="BT29" s="3">
        <f t="shared" si="48"/>
        <v>18.026239775389513</v>
      </c>
      <c r="BU29" s="3">
        <f t="shared" si="49"/>
        <v>75.99919470626789</v>
      </c>
      <c r="BV29" s="3">
        <f t="shared" si="50"/>
        <v>62.13773838</v>
      </c>
      <c r="BW29" s="3">
        <f t="shared" si="50"/>
        <v>14.98972537</v>
      </c>
      <c r="BX29" s="3">
        <f t="shared" si="51"/>
        <v>63.92018771600524</v>
      </c>
      <c r="BY29" s="3">
        <f t="shared" si="52"/>
        <v>13.562558286085746</v>
      </c>
      <c r="BZ29" s="3">
        <f t="shared" si="53"/>
        <v>1152.2406302566178</v>
      </c>
      <c r="CA29" s="3">
        <f t="shared" si="54"/>
        <v>89.56175299235363</v>
      </c>
      <c r="CB29" s="3">
        <f t="shared" si="55"/>
        <v>8.813233518569968</v>
      </c>
      <c r="CC29" s="3">
        <f t="shared" si="56"/>
        <v>1152.206924527498</v>
      </c>
      <c r="CD29" s="3">
        <f t="shared" si="57"/>
        <v>-62.91311651099992</v>
      </c>
      <c r="CE29" s="3">
        <f t="shared" si="57"/>
        <v>1190.3470876258618</v>
      </c>
      <c r="CF29" s="3">
        <f t="shared" si="58"/>
        <v>1192.0084937820275</v>
      </c>
      <c r="CG29" s="3">
        <f t="shared" si="59"/>
        <v>-86.9745755060164</v>
      </c>
      <c r="CH29" s="3">
        <f t="shared" si="60"/>
        <v>0.06117923278218311</v>
      </c>
      <c r="CI29" s="3">
        <f t="shared" si="61"/>
        <v>100.83819415745769</v>
      </c>
      <c r="CJ29" s="3">
        <f t="shared" si="62"/>
        <v>0.8687451055070001</v>
      </c>
      <c r="CK29" s="3">
        <f t="shared" si="63"/>
        <v>100.83819415745769</v>
      </c>
      <c r="CL29" s="3">
        <f t="shared" si="64"/>
        <v>868.7451055070002</v>
      </c>
      <c r="CM29" s="3">
        <f t="shared" si="74"/>
        <v>9.437030229607005</v>
      </c>
      <c r="CN29" s="3">
        <f t="shared" si="66"/>
        <v>100.83819415745769</v>
      </c>
      <c r="CO29" s="3">
        <f t="shared" si="67"/>
        <v>-1.7745021631297913</v>
      </c>
      <c r="CP29" s="3">
        <f t="shared" si="68"/>
        <v>9.268693631119984</v>
      </c>
      <c r="CQ29" s="3">
        <f t="shared" si="69"/>
        <v>5.223264205422132</v>
      </c>
      <c r="CR29" s="3">
        <f t="shared" si="79"/>
        <v>1.2857427561503603</v>
      </c>
    </row>
    <row r="30" spans="1:96" ht="12.75">
      <c r="A30" s="1" t="s">
        <v>28</v>
      </c>
      <c r="B30" s="1">
        <v>3</v>
      </c>
      <c r="C30">
        <v>0.27578</v>
      </c>
      <c r="D30">
        <v>0.2381</v>
      </c>
      <c r="E30">
        <v>0.4004</v>
      </c>
      <c r="F30">
        <v>0.1692</v>
      </c>
      <c r="G30">
        <v>2.5058</v>
      </c>
      <c r="H30" s="3">
        <f t="shared" si="3"/>
        <v>0.06566321800000001</v>
      </c>
      <c r="I30" s="3">
        <f t="shared" si="4"/>
        <v>0.11042231200000001</v>
      </c>
      <c r="J30" s="3">
        <f t="shared" si="5"/>
        <v>0.046661976</v>
      </c>
      <c r="K30" s="3">
        <f t="shared" si="6"/>
        <v>0.691049524</v>
      </c>
      <c r="L30" s="4">
        <v>28</v>
      </c>
      <c r="M30" s="7">
        <f>M9+C23</f>
        <v>3.6971600000000002</v>
      </c>
      <c r="N30" s="11">
        <v>3</v>
      </c>
      <c r="O30" s="3">
        <f>O9+H23</f>
        <v>2.000711796</v>
      </c>
      <c r="P30" s="3">
        <f>P9+I23</f>
        <v>8.442862863999999</v>
      </c>
      <c r="Q30" s="3">
        <f>Q9+J23</f>
        <v>2.009909472</v>
      </c>
      <c r="R30" s="3">
        <f>R9+K23</f>
        <v>13.096618528</v>
      </c>
      <c r="S30">
        <v>20</v>
      </c>
      <c r="T30">
        <v>0</v>
      </c>
      <c r="U30" s="3">
        <f t="shared" si="8"/>
        <v>22.000711796</v>
      </c>
      <c r="V30" s="3">
        <f t="shared" si="8"/>
        <v>8.442862863999999</v>
      </c>
      <c r="W30" s="3">
        <f t="shared" si="9"/>
        <v>23.56508546284023</v>
      </c>
      <c r="X30" s="3">
        <f t="shared" si="10"/>
        <v>20.99450881224019</v>
      </c>
      <c r="Y30" s="3">
        <f t="shared" si="11"/>
        <v>0.34790341988874585</v>
      </c>
      <c r="Z30" s="3">
        <f t="shared" si="12"/>
        <v>-20.99450881224019</v>
      </c>
      <c r="AA30" s="3">
        <f t="shared" si="13"/>
        <v>0.38375407769920494</v>
      </c>
      <c r="AB30" s="3">
        <f t="shared" si="0"/>
        <v>0.4870647878442442</v>
      </c>
      <c r="AC30" s="3">
        <f t="shared" si="14"/>
        <v>24.001423592000002</v>
      </c>
      <c r="AD30" s="3">
        <f t="shared" si="14"/>
        <v>16.885725727999997</v>
      </c>
      <c r="AE30" s="3">
        <f t="shared" si="15"/>
        <v>29.34614229850076</v>
      </c>
      <c r="AF30" s="3">
        <f t="shared" si="16"/>
        <v>35.127542902991465</v>
      </c>
      <c r="AG30" s="3">
        <f t="shared" si="17"/>
        <v>0.2793680252450601</v>
      </c>
      <c r="AH30" s="3">
        <f t="shared" si="18"/>
        <v>-35.127542902991465</v>
      </c>
      <c r="AI30" s="3">
        <f t="shared" si="19"/>
        <v>279.3680252450601</v>
      </c>
      <c r="AJ30" s="3">
        <f t="shared" si="20"/>
        <v>16.943003155716475</v>
      </c>
      <c r="AK30" s="3">
        <f t="shared" si="21"/>
        <v>35.127542902991465</v>
      </c>
      <c r="AL30" s="3">
        <f>AJ30*COS(AK30*PI()/180)</f>
        <v>13.857228371775435</v>
      </c>
      <c r="AM30" s="3">
        <f t="shared" si="23"/>
        <v>9.74897829452299</v>
      </c>
      <c r="AN30">
        <f t="shared" si="24"/>
        <v>0.7035301745029925</v>
      </c>
      <c r="AO30" s="3">
        <f t="shared" si="71"/>
        <v>0.3939089155955347</v>
      </c>
      <c r="AP30" s="3">
        <f t="shared" si="25"/>
        <v>66.011333064</v>
      </c>
      <c r="AQ30" s="3">
        <f t="shared" si="25"/>
        <v>29.982344255999998</v>
      </c>
      <c r="AR30" s="2">
        <f t="shared" si="26"/>
        <v>72.50129005729232</v>
      </c>
      <c r="AS30" s="3">
        <f t="shared" si="27"/>
        <v>24.427546467584804</v>
      </c>
      <c r="AT30" s="12">
        <f t="shared" si="28"/>
        <v>0.33923701837639547</v>
      </c>
      <c r="AU30" s="3">
        <f t="shared" si="29"/>
        <v>-24.427546467584804</v>
      </c>
      <c r="AV30" s="3">
        <f t="shared" si="30"/>
        <v>24.167096685764108</v>
      </c>
      <c r="AW30" s="3">
        <f t="shared" si="31"/>
        <v>24.427546467584804</v>
      </c>
      <c r="AX30" s="3">
        <f t="shared" si="32"/>
        <v>22.003777688</v>
      </c>
      <c r="AY30" s="3">
        <f t="shared" si="33"/>
        <v>9.994114751999998</v>
      </c>
      <c r="AZ30" s="3">
        <f t="shared" si="34"/>
        <v>0.4541999511952167</v>
      </c>
      <c r="BA30" s="3">
        <f t="shared" si="72"/>
        <v>0.5427792294022328</v>
      </c>
      <c r="BB30" s="1">
        <v>1</v>
      </c>
      <c r="BC30" s="1">
        <v>120</v>
      </c>
      <c r="BD30" s="3">
        <f t="shared" si="35"/>
        <v>8.676680300147275</v>
      </c>
      <c r="BE30" s="3">
        <f t="shared" si="36"/>
        <v>76.66848802466299</v>
      </c>
      <c r="BF30" s="3">
        <f t="shared" si="37"/>
        <v>8.676680300147275</v>
      </c>
      <c r="BG30" s="3">
        <f t="shared" si="38"/>
        <v>196.668488024663</v>
      </c>
      <c r="BH30" s="3">
        <f t="shared" si="39"/>
        <v>-8.31208961889224</v>
      </c>
      <c r="BI30" s="3">
        <f t="shared" si="40"/>
        <v>-2.48876419101281</v>
      </c>
      <c r="BJ30" s="3">
        <f t="shared" si="1"/>
        <v>70.32199909089223</v>
      </c>
      <c r="BK30" s="3">
        <f t="shared" si="2"/>
        <v>15.585382719012811</v>
      </c>
      <c r="BL30" s="3">
        <f t="shared" si="41"/>
        <v>72.02838128569564</v>
      </c>
      <c r="BM30" s="3">
        <f t="shared" si="42"/>
        <v>12.496404979655935</v>
      </c>
      <c r="BN30" s="3">
        <f t="shared" si="43"/>
        <v>75.28478103096381</v>
      </c>
      <c r="BO30" s="3">
        <f t="shared" si="44"/>
        <v>153.33697604932598</v>
      </c>
      <c r="BP30" s="3">
        <f t="shared" si="45"/>
        <v>-67.27908564965672</v>
      </c>
      <c r="BQ30" s="3">
        <f t="shared" si="46"/>
        <v>33.78347064803028</v>
      </c>
      <c r="BR30" s="3">
        <f t="shared" si="47"/>
        <v>4.001423592</v>
      </c>
      <c r="BS30" s="3">
        <f t="shared" si="47"/>
        <v>16.885725727999997</v>
      </c>
      <c r="BT30" s="3">
        <f t="shared" si="48"/>
        <v>17.35336060029455</v>
      </c>
      <c r="BU30" s="3">
        <f t="shared" si="49"/>
        <v>76.66848802466299</v>
      </c>
      <c r="BV30" s="3">
        <f t="shared" si="50"/>
        <v>62.009909472</v>
      </c>
      <c r="BW30" s="3">
        <f t="shared" si="50"/>
        <v>13.096618528</v>
      </c>
      <c r="BX30" s="3">
        <f t="shared" si="51"/>
        <v>63.37783752695881</v>
      </c>
      <c r="BY30" s="3">
        <f t="shared" si="52"/>
        <v>11.925725250658362</v>
      </c>
      <c r="BZ30" s="3">
        <f t="shared" si="53"/>
        <v>1099.8184686721963</v>
      </c>
      <c r="CA30" s="3">
        <f t="shared" si="54"/>
        <v>88.59421327532135</v>
      </c>
      <c r="CB30" s="3">
        <f t="shared" si="55"/>
        <v>26.982006270993804</v>
      </c>
      <c r="CC30" s="3">
        <f t="shared" si="56"/>
        <v>1099.4874421156646</v>
      </c>
      <c r="CD30" s="3">
        <f t="shared" si="57"/>
        <v>-40.297079378662914</v>
      </c>
      <c r="CE30" s="3">
        <f t="shared" si="57"/>
        <v>1133.270912763695</v>
      </c>
      <c r="CF30" s="3">
        <f t="shared" si="58"/>
        <v>1133.9871323444145</v>
      </c>
      <c r="CG30" s="3">
        <f t="shared" si="59"/>
        <v>-87.96352293782157</v>
      </c>
      <c r="CH30" s="3">
        <f t="shared" si="60"/>
        <v>0.06351781182629786</v>
      </c>
      <c r="CI30" s="3">
        <f t="shared" si="61"/>
        <v>100.4599279174775</v>
      </c>
      <c r="CJ30" s="3">
        <f t="shared" si="62"/>
        <v>0.9019529279334295</v>
      </c>
      <c r="CK30" s="3">
        <f t="shared" si="63"/>
        <v>100.4599279174775</v>
      </c>
      <c r="CL30" s="3">
        <f t="shared" si="64"/>
        <v>901.9529279334295</v>
      </c>
      <c r="CM30" s="3">
        <f t="shared" si="74"/>
        <v>9.089580585183025</v>
      </c>
      <c r="CN30" s="3">
        <f t="shared" si="66"/>
        <v>100.4599279174775</v>
      </c>
      <c r="CO30" s="3">
        <f t="shared" si="67"/>
        <v>-1.6501933813106946</v>
      </c>
      <c r="CP30" s="3">
        <f t="shared" si="68"/>
        <v>8.938531032491557</v>
      </c>
      <c r="CQ30" s="3">
        <f t="shared" si="69"/>
        <v>5.416656698375541</v>
      </c>
      <c r="CR30" s="3">
        <f t="shared" si="79"/>
        <v>1.3348903333414757</v>
      </c>
    </row>
    <row r="31" spans="1:96" ht="12.75">
      <c r="A31" s="1" t="s">
        <v>29</v>
      </c>
      <c r="B31" s="1">
        <v>3</v>
      </c>
      <c r="C31">
        <v>0.14264</v>
      </c>
      <c r="D31">
        <v>0.2381</v>
      </c>
      <c r="E31">
        <v>0.4004</v>
      </c>
      <c r="F31">
        <v>0.1692</v>
      </c>
      <c r="G31">
        <v>2.5058</v>
      </c>
      <c r="H31" s="3">
        <f t="shared" si="3"/>
        <v>0.033962584</v>
      </c>
      <c r="I31" s="3">
        <f t="shared" si="4"/>
        <v>0.057113055999999995</v>
      </c>
      <c r="J31" s="3">
        <f t="shared" si="5"/>
        <v>0.024134687999999998</v>
      </c>
      <c r="K31" s="3">
        <f t="shared" si="6"/>
        <v>0.35742731199999994</v>
      </c>
      <c r="L31" s="4">
        <v>29</v>
      </c>
      <c r="M31" s="7">
        <f>M30+C25</f>
        <v>3.9870900000000002</v>
      </c>
      <c r="N31" s="10">
        <v>3</v>
      </c>
      <c r="O31" s="3">
        <f>O30+H25</f>
        <v>2.069744129</v>
      </c>
      <c r="P31" s="3">
        <f>P30+I25</f>
        <v>8.558950836</v>
      </c>
      <c r="Q31" s="3">
        <f>Q30+J25</f>
        <v>2.0589656279999997</v>
      </c>
      <c r="R31" s="3">
        <f>R30+K25</f>
        <v>13.823125122</v>
      </c>
      <c r="S31">
        <v>20</v>
      </c>
      <c r="T31">
        <v>0</v>
      </c>
      <c r="U31" s="3">
        <f t="shared" si="8"/>
        <v>22.069744129</v>
      </c>
      <c r="V31" s="3">
        <f t="shared" si="8"/>
        <v>8.558950836</v>
      </c>
      <c r="W31" s="3">
        <f t="shared" si="9"/>
        <v>23.67127468753204</v>
      </c>
      <c r="X31" s="3">
        <f t="shared" si="10"/>
        <v>21.196978870223347</v>
      </c>
      <c r="Y31" s="3">
        <f t="shared" si="11"/>
        <v>0.34634272681609635</v>
      </c>
      <c r="Z31" s="3">
        <f t="shared" si="12"/>
        <v>-21.196978870223347</v>
      </c>
      <c r="AA31" s="3">
        <f t="shared" si="13"/>
        <v>0.3878137773583609</v>
      </c>
      <c r="AB31" s="3">
        <f t="shared" si="0"/>
        <v>0.48487981754253484</v>
      </c>
      <c r="AC31" s="3">
        <f>O31+O31+S31</f>
        <v>24.139488258</v>
      </c>
      <c r="AD31" s="3">
        <f t="shared" si="14"/>
        <v>17.117901672</v>
      </c>
      <c r="AE31" s="3">
        <f t="shared" si="15"/>
        <v>29.592861487365163</v>
      </c>
      <c r="AF31" s="3">
        <f t="shared" si="16"/>
        <v>35.34138620762315</v>
      </c>
      <c r="AG31" s="3">
        <f t="shared" si="17"/>
        <v>0.27703890095227957</v>
      </c>
      <c r="AH31" s="3">
        <f t="shared" si="18"/>
        <v>-35.34138620762315</v>
      </c>
      <c r="AI31" s="3">
        <f t="shared" si="19"/>
        <v>277.03890095227956</v>
      </c>
      <c r="AJ31" s="3">
        <f t="shared" si="20"/>
        <v>17.085446545821586</v>
      </c>
      <c r="AK31" s="3">
        <f t="shared" si="21"/>
        <v>35.34138620762315</v>
      </c>
      <c r="AL31" s="3">
        <f t="shared" si="22"/>
        <v>13.936940043856112</v>
      </c>
      <c r="AM31" s="3">
        <f t="shared" si="23"/>
        <v>9.883025138290744</v>
      </c>
      <c r="AN31">
        <f t="shared" si="24"/>
        <v>0.7091244639921893</v>
      </c>
      <c r="AO31" s="3">
        <f t="shared" si="71"/>
        <v>0.39062485034271416</v>
      </c>
      <c r="AP31" s="3">
        <f t="shared" si="25"/>
        <v>66.198453886</v>
      </c>
      <c r="AQ31" s="3">
        <f t="shared" si="25"/>
        <v>30.941026794</v>
      </c>
      <c r="AR31" s="2">
        <f t="shared" si="26"/>
        <v>73.07244648952089</v>
      </c>
      <c r="AS31" s="3">
        <f t="shared" si="27"/>
        <v>25.051293977692854</v>
      </c>
      <c r="AT31" s="12">
        <f t="shared" si="28"/>
        <v>0.33658543882207603</v>
      </c>
      <c r="AU31" s="3">
        <f t="shared" si="29"/>
        <v>-25.051293977692854</v>
      </c>
      <c r="AV31" s="3">
        <f t="shared" si="30"/>
        <v>24.35748216317363</v>
      </c>
      <c r="AW31" s="3">
        <f t="shared" si="31"/>
        <v>25.051293977692854</v>
      </c>
      <c r="AX31" s="3">
        <f t="shared" si="32"/>
        <v>22.06615129533333</v>
      </c>
      <c r="AY31" s="3">
        <f t="shared" si="33"/>
        <v>10.313675598</v>
      </c>
      <c r="AZ31" s="3">
        <f t="shared" si="34"/>
        <v>0.46739802786456885</v>
      </c>
      <c r="BA31" s="3">
        <f t="shared" si="72"/>
        <v>0.5385367021153217</v>
      </c>
      <c r="BB31" s="1">
        <v>1</v>
      </c>
      <c r="BC31" s="1">
        <v>120</v>
      </c>
      <c r="BD31" s="3">
        <f t="shared" si="35"/>
        <v>8.805650468454619</v>
      </c>
      <c r="BE31" s="3">
        <f t="shared" si="36"/>
        <v>76.40559063315301</v>
      </c>
      <c r="BF31" s="3">
        <f t="shared" si="37"/>
        <v>8.805650468454619</v>
      </c>
      <c r="BG31" s="3">
        <f>BC31+BE31</f>
        <v>196.405590633153</v>
      </c>
      <c r="BH31" s="3">
        <f t="shared" si="39"/>
        <v>-8.447140918218059</v>
      </c>
      <c r="BI31" s="3">
        <f t="shared" si="40"/>
        <v>-2.4870244229522993</v>
      </c>
      <c r="BJ31" s="3">
        <f t="shared" si="1"/>
        <v>70.50610654621806</v>
      </c>
      <c r="BK31" s="3">
        <f t="shared" si="2"/>
        <v>16.3101495449523</v>
      </c>
      <c r="BL31" s="3">
        <f t="shared" si="41"/>
        <v>72.36803188207733</v>
      </c>
      <c r="BM31" s="3">
        <f t="shared" si="42"/>
        <v>13.025096554204302</v>
      </c>
      <c r="BN31" s="3">
        <f t="shared" si="43"/>
        <v>77.53948017259505</v>
      </c>
      <c r="BO31" s="3">
        <f t="shared" si="44"/>
        <v>152.81118126630602</v>
      </c>
      <c r="BP31" s="3">
        <f t="shared" si="45"/>
        <v>-68.97179865353513</v>
      </c>
      <c r="BQ31" s="3">
        <f t="shared" si="46"/>
        <v>35.42967648642125</v>
      </c>
      <c r="BR31" s="3">
        <f t="shared" si="47"/>
        <v>4.139488258</v>
      </c>
      <c r="BS31" s="3">
        <f t="shared" si="47"/>
        <v>17.117901672</v>
      </c>
      <c r="BT31" s="3">
        <f t="shared" si="48"/>
        <v>17.611300936909238</v>
      </c>
      <c r="BU31" s="3">
        <f t="shared" si="49"/>
        <v>76.40559063315301</v>
      </c>
      <c r="BV31" s="3">
        <f t="shared" si="50"/>
        <v>62.058965628</v>
      </c>
      <c r="BW31" s="3">
        <f t="shared" si="50"/>
        <v>13.823125122</v>
      </c>
      <c r="BX31" s="3">
        <f t="shared" si="51"/>
        <v>63.57982386697649</v>
      </c>
      <c r="BY31" s="3">
        <f t="shared" si="52"/>
        <v>12.557172759300526</v>
      </c>
      <c r="BZ31" s="3">
        <f t="shared" si="53"/>
        <v>1119.7234116370073</v>
      </c>
      <c r="CA31" s="3">
        <f t="shared" si="54"/>
        <v>88.96276339245354</v>
      </c>
      <c r="CB31" s="3">
        <f t="shared" si="55"/>
        <v>20.269462882582527</v>
      </c>
      <c r="CC31" s="3">
        <f t="shared" si="56"/>
        <v>1119.5399356175153</v>
      </c>
      <c r="CD31" s="3">
        <f t="shared" si="57"/>
        <v>-48.7023357709526</v>
      </c>
      <c r="CE31" s="3">
        <f t="shared" si="57"/>
        <v>1154.9696121039365</v>
      </c>
      <c r="CF31" s="3">
        <f t="shared" si="58"/>
        <v>1155.995987187267</v>
      </c>
      <c r="CG31" s="3">
        <f t="shared" si="59"/>
        <v>-87.58540300657302</v>
      </c>
      <c r="CH31" s="3">
        <f t="shared" si="60"/>
        <v>0.06260232101511091</v>
      </c>
      <c r="CI31" s="3">
        <f t="shared" si="61"/>
        <v>100.61049956077731</v>
      </c>
      <c r="CJ31" s="3">
        <f t="shared" si="62"/>
        <v>0.888952958414575</v>
      </c>
      <c r="CK31" s="3">
        <f t="shared" si="63"/>
        <v>100.61049956077731</v>
      </c>
      <c r="CL31" s="3">
        <f t="shared" si="64"/>
        <v>888.952958414575</v>
      </c>
      <c r="CM31" s="3">
        <f t="shared" si="74"/>
        <v>9.222505808534883</v>
      </c>
      <c r="CN31" s="3">
        <f t="shared" si="66"/>
        <v>100.61049956077731</v>
      </c>
      <c r="CO31" s="3">
        <f t="shared" si="67"/>
        <v>-1.698153572810167</v>
      </c>
      <c r="CP31" s="3">
        <f t="shared" si="68"/>
        <v>9.064815929273562</v>
      </c>
      <c r="CQ31" s="3">
        <f t="shared" si="69"/>
        <v>5.338042491806422</v>
      </c>
      <c r="CR31" s="3">
        <f t="shared" si="79"/>
        <v>1.315650378453571</v>
      </c>
    </row>
    <row r="32" spans="1:96" ht="12.75">
      <c r="A32" s="1" t="s">
        <v>30</v>
      </c>
      <c r="B32" s="1">
        <v>3</v>
      </c>
      <c r="C32">
        <v>0.22893</v>
      </c>
      <c r="D32">
        <v>0.2381</v>
      </c>
      <c r="E32">
        <v>0.4004</v>
      </c>
      <c r="F32">
        <v>0.1692</v>
      </c>
      <c r="G32">
        <v>2.5058</v>
      </c>
      <c r="H32" s="3">
        <f t="shared" si="3"/>
        <v>0.054508233</v>
      </c>
      <c r="I32" s="3">
        <f t="shared" si="4"/>
        <v>0.091663572</v>
      </c>
      <c r="J32" s="3">
        <f t="shared" si="5"/>
        <v>0.038734955999999994</v>
      </c>
      <c r="K32" s="3">
        <f t="shared" si="6"/>
        <v>0.5736527939999999</v>
      </c>
      <c r="L32" s="4">
        <v>30</v>
      </c>
      <c r="M32" s="7">
        <f>M30+C24</f>
        <v>3.96076</v>
      </c>
      <c r="N32" s="11">
        <v>3</v>
      </c>
      <c r="O32" s="3">
        <f>O30+H24</f>
        <v>2.063474956</v>
      </c>
      <c r="P32" s="3">
        <f>P30+I24</f>
        <v>8.548408303999999</v>
      </c>
      <c r="Q32" s="3">
        <f>Q30+J24</f>
        <v>2.0545105919999997</v>
      </c>
      <c r="R32" s="3">
        <f>R30+K24</f>
        <v>13.757147408</v>
      </c>
      <c r="S32">
        <v>20</v>
      </c>
      <c r="T32">
        <v>0</v>
      </c>
      <c r="U32" s="3">
        <f t="shared" si="8"/>
        <v>22.063474956</v>
      </c>
      <c r="V32" s="3">
        <f t="shared" si="8"/>
        <v>8.548408303999999</v>
      </c>
      <c r="W32" s="3">
        <f t="shared" si="9"/>
        <v>23.661618956993102</v>
      </c>
      <c r="X32" s="3">
        <f t="shared" si="10"/>
        <v>21.178666600470336</v>
      </c>
      <c r="Y32" s="3">
        <f t="shared" si="11"/>
        <v>0.34648406084950867</v>
      </c>
      <c r="Z32" s="3">
        <f t="shared" si="12"/>
        <v>-21.178666600470336</v>
      </c>
      <c r="AA32" s="3">
        <f t="shared" si="13"/>
        <v>0.38744614441050784</v>
      </c>
      <c r="AB32" s="3">
        <f t="shared" si="0"/>
        <v>0.4850776851893121</v>
      </c>
      <c r="AC32" s="3">
        <f t="shared" si="14"/>
        <v>24.126949912</v>
      </c>
      <c r="AD32" s="3">
        <f t="shared" si="14"/>
        <v>17.096816607999997</v>
      </c>
      <c r="AE32" s="3">
        <f t="shared" si="15"/>
        <v>29.570438789164786</v>
      </c>
      <c r="AF32" s="3">
        <f t="shared" si="16"/>
        <v>35.32211337229179</v>
      </c>
      <c r="AG32" s="3">
        <f t="shared" si="17"/>
        <v>0.2772489742525139</v>
      </c>
      <c r="AH32" s="3">
        <f t="shared" si="18"/>
        <v>-35.32211337229179</v>
      </c>
      <c r="AI32" s="3">
        <f t="shared" si="19"/>
        <v>277.2489742525139</v>
      </c>
      <c r="AJ32" s="3">
        <f t="shared" si="20"/>
        <v>17.072500794979643</v>
      </c>
      <c r="AK32" s="3">
        <f t="shared" si="21"/>
        <v>35.32211337229179</v>
      </c>
      <c r="AL32" s="3">
        <f t="shared" si="22"/>
        <v>13.92970102641782</v>
      </c>
      <c r="AM32" s="3">
        <f t="shared" si="23"/>
        <v>9.870851670914465</v>
      </c>
      <c r="AN32">
        <f t="shared" si="24"/>
        <v>0.708619061686557</v>
      </c>
      <c r="AO32" s="3">
        <f t="shared" si="71"/>
        <v>0.3909210536960446</v>
      </c>
      <c r="AP32" s="3">
        <f t="shared" si="25"/>
        <v>66.181460504</v>
      </c>
      <c r="AQ32" s="3">
        <f t="shared" si="25"/>
        <v>30.853964016</v>
      </c>
      <c r="AR32" s="2">
        <f t="shared" si="26"/>
        <v>73.02022192477325</v>
      </c>
      <c r="AS32" s="3">
        <f t="shared" si="27"/>
        <v>24.995051997171075</v>
      </c>
      <c r="AT32" s="12">
        <f t="shared" si="28"/>
        <v>0.3368261670420064</v>
      </c>
      <c r="AU32" s="3">
        <f t="shared" si="29"/>
        <v>-24.995051997171075</v>
      </c>
      <c r="AV32" s="3">
        <f>AR32/3</f>
        <v>24.34007397492442</v>
      </c>
      <c r="AW32" s="3">
        <f t="shared" si="31"/>
        <v>24.995051997171075</v>
      </c>
      <c r="AX32" s="3">
        <f t="shared" si="32"/>
        <v>22.06048683466667</v>
      </c>
      <c r="AY32" s="3">
        <f t="shared" si="33"/>
        <v>10.284654672000002</v>
      </c>
      <c r="AZ32" s="3">
        <f t="shared" si="34"/>
        <v>0.46620252531500406</v>
      </c>
      <c r="BA32" s="3">
        <f t="shared" si="72"/>
        <v>0.5389218672672103</v>
      </c>
      <c r="BB32" s="1">
        <v>1</v>
      </c>
      <c r="BC32" s="1">
        <v>120</v>
      </c>
      <c r="BD32" s="3">
        <f t="shared" si="35"/>
        <v>8.793930487895349</v>
      </c>
      <c r="BE32" s="3">
        <f t="shared" si="36"/>
        <v>76.42914725641074</v>
      </c>
      <c r="BF32" s="3">
        <f t="shared" si="37"/>
        <v>8.793930487895349</v>
      </c>
      <c r="BG32" s="3">
        <f t="shared" si="38"/>
        <v>196.42914725641074</v>
      </c>
      <c r="BH32" s="3">
        <f t="shared" si="39"/>
        <v>-8.434876231185848</v>
      </c>
      <c r="BI32" s="3">
        <f t="shared" si="40"/>
        <v>-2.487182420031019</v>
      </c>
      <c r="BJ32" s="3">
        <f t="shared" si="1"/>
        <v>70.48938682318585</v>
      </c>
      <c r="BK32" s="3">
        <f t="shared" si="2"/>
        <v>16.24432982803102</v>
      </c>
      <c r="BL32" s="3">
        <f t="shared" si="41"/>
        <v>72.33693321029435</v>
      </c>
      <c r="BM32" s="3">
        <f t="shared" si="42"/>
        <v>12.977288888098288</v>
      </c>
      <c r="BN32" s="3">
        <f t="shared" si="43"/>
        <v>77.33321342593533</v>
      </c>
      <c r="BO32" s="3">
        <f t="shared" si="44"/>
        <v>152.8582945128215</v>
      </c>
      <c r="BP32" s="3">
        <f t="shared" si="45"/>
        <v>-68.8173556378569</v>
      </c>
      <c r="BQ32" s="3">
        <f t="shared" si="46"/>
        <v>35.278852897932886</v>
      </c>
      <c r="BR32" s="3">
        <f t="shared" si="47"/>
        <v>4.126949912</v>
      </c>
      <c r="BS32" s="3">
        <f t="shared" si="47"/>
        <v>17.096816607999997</v>
      </c>
      <c r="BT32" s="3">
        <f t="shared" si="48"/>
        <v>17.587860975790697</v>
      </c>
      <c r="BU32" s="3">
        <f t="shared" si="49"/>
        <v>76.42914725641074</v>
      </c>
      <c r="BV32" s="3">
        <f t="shared" si="50"/>
        <v>62.054510592</v>
      </c>
      <c r="BW32" s="3">
        <f t="shared" si="50"/>
        <v>13.757147408</v>
      </c>
      <c r="BX32" s="3">
        <f t="shared" si="51"/>
        <v>63.56116258862861</v>
      </c>
      <c r="BY32" s="3">
        <f t="shared" si="52"/>
        <v>12.49999438243037</v>
      </c>
      <c r="BZ32" s="3">
        <f t="shared" si="53"/>
        <v>1117.9048910684287</v>
      </c>
      <c r="CA32" s="3">
        <f t="shared" si="54"/>
        <v>88.92914163884112</v>
      </c>
      <c r="CB32" s="3">
        <f t="shared" si="55"/>
        <v>20.892430743058938</v>
      </c>
      <c r="CC32" s="3">
        <f t="shared" si="56"/>
        <v>1117.7096455754338</v>
      </c>
      <c r="CD32" s="3">
        <f t="shared" si="57"/>
        <v>-47.92492489479797</v>
      </c>
      <c r="CE32" s="3">
        <f t="shared" si="57"/>
        <v>1152.9884984733667</v>
      </c>
      <c r="CF32" s="3">
        <f t="shared" si="58"/>
        <v>1153.9840882949993</v>
      </c>
      <c r="CG32" s="3">
        <f t="shared" si="59"/>
        <v>-87.61982344779511</v>
      </c>
      <c r="CH32" s="3">
        <f t="shared" si="60"/>
        <v>0.0626845152753982</v>
      </c>
      <c r="CI32" s="3">
        <f t="shared" si="61"/>
        <v>100.5971123358934</v>
      </c>
      <c r="CJ32" s="3">
        <f t="shared" si="62"/>
        <v>0.8901201169106544</v>
      </c>
      <c r="CK32" s="3">
        <f t="shared" si="63"/>
        <v>100.5971123358934</v>
      </c>
      <c r="CL32" s="3">
        <f t="shared" si="64"/>
        <v>890.1201169106544</v>
      </c>
      <c r="CM32" s="3">
        <f t="shared" si="74"/>
        <v>9.210412917019374</v>
      </c>
      <c r="CN32" s="3">
        <f t="shared" si="66"/>
        <v>100.5971123358934</v>
      </c>
      <c r="CO32" s="3">
        <f t="shared" si="67"/>
        <v>-1.6938116171399202</v>
      </c>
      <c r="CP32" s="3">
        <f t="shared" si="68"/>
        <v>9.053325814729037</v>
      </c>
      <c r="CQ32" s="3">
        <f t="shared" si="69"/>
        <v>5.344942568061966</v>
      </c>
      <c r="CR32" s="3">
        <f t="shared" si="79"/>
        <v>1.3173777730277685</v>
      </c>
    </row>
    <row r="33" spans="1:96" ht="12.75">
      <c r="A33" s="1" t="s">
        <v>31</v>
      </c>
      <c r="B33" s="1">
        <v>3</v>
      </c>
      <c r="C33">
        <v>0.28586</v>
      </c>
      <c r="D33">
        <v>0.2381</v>
      </c>
      <c r="E33">
        <v>0.4004</v>
      </c>
      <c r="F33">
        <v>0.1692</v>
      </c>
      <c r="G33">
        <v>2.5058</v>
      </c>
      <c r="H33" s="3">
        <f t="shared" si="3"/>
        <v>0.068063266</v>
      </c>
      <c r="I33" s="3">
        <f t="shared" si="4"/>
        <v>0.11445834399999999</v>
      </c>
      <c r="J33" s="3">
        <f t="shared" si="5"/>
        <v>0.048367511999999994</v>
      </c>
      <c r="K33" s="3">
        <f t="shared" si="6"/>
        <v>0.716307988</v>
      </c>
      <c r="L33" s="4">
        <v>31</v>
      </c>
      <c r="M33" s="7">
        <f>M30+C26</f>
        <v>3.98341</v>
      </c>
      <c r="N33" s="10">
        <v>3</v>
      </c>
      <c r="O33" s="3">
        <f>O30+H26</f>
        <v>2.068867921</v>
      </c>
      <c r="P33" s="3">
        <f>P30+I26</f>
        <v>8.557477363999999</v>
      </c>
      <c r="Q33" s="3">
        <f>Q30+J26</f>
        <v>2.0583429719999997</v>
      </c>
      <c r="R33" s="3">
        <f>R30+K26</f>
        <v>13.813903778</v>
      </c>
      <c r="S33">
        <v>20</v>
      </c>
      <c r="T33">
        <v>0</v>
      </c>
      <c r="U33" s="3">
        <f t="shared" si="8"/>
        <v>22.068867921</v>
      </c>
      <c r="V33" s="3">
        <f t="shared" si="8"/>
        <v>8.557477363999999</v>
      </c>
      <c r="W33" s="3">
        <f t="shared" si="9"/>
        <v>23.66992501360989</v>
      </c>
      <c r="X33" s="3">
        <f t="shared" si="10"/>
        <v>21.194420362668623</v>
      </c>
      <c r="Y33" s="3">
        <f t="shared" si="11"/>
        <v>0.3463624754949046</v>
      </c>
      <c r="Z33" s="3">
        <f t="shared" si="12"/>
        <v>-21.194420362668623</v>
      </c>
      <c r="AA33" s="3">
        <f t="shared" si="13"/>
        <v>0.387762407869458</v>
      </c>
      <c r="AB33" s="3">
        <f t="shared" si="0"/>
        <v>0.4849074656928664</v>
      </c>
      <c r="AC33" s="3">
        <f t="shared" si="14"/>
        <v>24.137735841999998</v>
      </c>
      <c r="AD33" s="3">
        <f t="shared" si="14"/>
        <v>17.114954727999997</v>
      </c>
      <c r="AE33" s="3">
        <f t="shared" si="15"/>
        <v>29.589727388397158</v>
      </c>
      <c r="AF33" s="3">
        <f t="shared" si="16"/>
        <v>35.33869430486608</v>
      </c>
      <c r="AG33" s="3">
        <f t="shared" si="17"/>
        <v>0.27706824449175105</v>
      </c>
      <c r="AH33" s="3">
        <f t="shared" si="18"/>
        <v>-35.33869430486608</v>
      </c>
      <c r="AI33" s="3">
        <f t="shared" si="19"/>
        <v>277.06824449175105</v>
      </c>
      <c r="AJ33" s="3">
        <f t="shared" si="20"/>
        <v>17.083637072938743</v>
      </c>
      <c r="AK33" s="3">
        <f t="shared" si="21"/>
        <v>35.33869430486608</v>
      </c>
      <c r="AL33" s="3">
        <f t="shared" si="22"/>
        <v>13.935928286006778</v>
      </c>
      <c r="AM33" s="3">
        <f t="shared" si="23"/>
        <v>9.881323719379058</v>
      </c>
      <c r="AN33">
        <f t="shared" si="24"/>
        <v>0.7090538582421528</v>
      </c>
      <c r="AO33" s="3">
        <f t="shared" si="71"/>
        <v>0.390666224733369</v>
      </c>
      <c r="AP33" s="3">
        <f t="shared" si="25"/>
        <v>66.196078814</v>
      </c>
      <c r="AQ33" s="3">
        <f t="shared" si="25"/>
        <v>30.928858505999997</v>
      </c>
      <c r="AR33" s="2">
        <f t="shared" si="26"/>
        <v>73.06514311786071</v>
      </c>
      <c r="AS33" s="3">
        <f t="shared" si="27"/>
        <v>25.04343817791353</v>
      </c>
      <c r="AT33" s="12">
        <f t="shared" si="28"/>
        <v>0.3366190828888666</v>
      </c>
      <c r="AU33" s="3">
        <f t="shared" si="29"/>
        <v>-25.04343817791353</v>
      </c>
      <c r="AV33" s="3">
        <f t="shared" si="30"/>
        <v>24.35504770595357</v>
      </c>
      <c r="AW33" s="3">
        <f t="shared" si="31"/>
        <v>25.04343817791353</v>
      </c>
      <c r="AX33" s="3">
        <f t="shared" si="32"/>
        <v>22.065359604666668</v>
      </c>
      <c r="AY33" s="3">
        <f t="shared" si="33"/>
        <v>10.309619501999999</v>
      </c>
      <c r="AZ33" s="3">
        <f>AY33/AX33</f>
        <v>0.46723097591482654</v>
      </c>
      <c r="BA33" s="3">
        <f t="shared" si="72"/>
        <v>0.5385905326221866</v>
      </c>
      <c r="BB33" s="1">
        <v>1</v>
      </c>
      <c r="BC33" s="1">
        <v>120</v>
      </c>
      <c r="BD33" s="3">
        <f t="shared" si="35"/>
        <v>8.804012341535831</v>
      </c>
      <c r="BE33" s="3">
        <f t="shared" si="36"/>
        <v>76.40887924312669</v>
      </c>
      <c r="BF33" s="3">
        <f t="shared" si="37"/>
        <v>8.804012341535831</v>
      </c>
      <c r="BG33" s="3">
        <f t="shared" si="38"/>
        <v>196.4088792431267</v>
      </c>
      <c r="BH33" s="3">
        <f t="shared" si="39"/>
        <v>-8.44542675003429</v>
      </c>
      <c r="BI33" s="3">
        <f t="shared" si="40"/>
        <v>-2.487046505339308</v>
      </c>
      <c r="BJ33" s="3">
        <f t="shared" si="1"/>
        <v>70.50376972203429</v>
      </c>
      <c r="BK33" s="3">
        <f t="shared" si="2"/>
        <v>16.300950283339308</v>
      </c>
      <c r="BL33" s="3">
        <f t="shared" si="41"/>
        <v>72.36368236316846</v>
      </c>
      <c r="BM33" s="3">
        <f t="shared" si="42"/>
        <v>13.018417209042157</v>
      </c>
      <c r="BN33" s="3">
        <f t="shared" si="43"/>
        <v>77.51063330991522</v>
      </c>
      <c r="BO33" s="3">
        <f t="shared" si="44"/>
        <v>152.81775848625338</v>
      </c>
      <c r="BP33" s="3">
        <f t="shared" si="45"/>
        <v>-68.95020436082949</v>
      </c>
      <c r="BQ33" s="3">
        <f t="shared" si="46"/>
        <v>35.40858080612647</v>
      </c>
      <c r="BR33" s="3">
        <f t="shared" si="47"/>
        <v>4.137735842</v>
      </c>
      <c r="BS33" s="3">
        <f t="shared" si="47"/>
        <v>17.114954727999997</v>
      </c>
      <c r="BT33" s="3">
        <f t="shared" si="48"/>
        <v>17.608024683071662</v>
      </c>
      <c r="BU33" s="3">
        <f t="shared" si="49"/>
        <v>76.40887924312669</v>
      </c>
      <c r="BV33" s="3">
        <f t="shared" si="50"/>
        <v>62.058342972</v>
      </c>
      <c r="BW33" s="3">
        <f t="shared" si="50"/>
        <v>13.813903778</v>
      </c>
      <c r="BX33" s="3">
        <f t="shared" si="51"/>
        <v>63.5772118767269</v>
      </c>
      <c r="BY33" s="3">
        <f t="shared" si="52"/>
        <v>12.549183269152474</v>
      </c>
      <c r="BZ33" s="3">
        <f t="shared" si="53"/>
        <v>1119.4691160062841</v>
      </c>
      <c r="CA33" s="3">
        <f t="shared" si="54"/>
        <v>88.95806251227917</v>
      </c>
      <c r="CB33" s="3">
        <f t="shared" si="55"/>
        <v>20.356692232954757</v>
      </c>
      <c r="CC33" s="3">
        <f t="shared" si="56"/>
        <v>1119.2840152406466</v>
      </c>
      <c r="CD33" s="3">
        <f t="shared" si="57"/>
        <v>-48.59351212787473</v>
      </c>
      <c r="CE33" s="3">
        <f t="shared" si="57"/>
        <v>1154.6925960467731</v>
      </c>
      <c r="CF33" s="3">
        <f t="shared" si="58"/>
        <v>1155.7146363986908</v>
      </c>
      <c r="CG33" s="3">
        <f t="shared" si="59"/>
        <v>-87.59021467472148</v>
      </c>
      <c r="CH33" s="3">
        <f t="shared" si="60"/>
        <v>0.06261379763144656</v>
      </c>
      <c r="CI33" s="3">
        <f t="shared" si="61"/>
        <v>100.60863188376364</v>
      </c>
      <c r="CJ33" s="3">
        <f t="shared" si="62"/>
        <v>0.8891159263665411</v>
      </c>
      <c r="CK33" s="3">
        <f t="shared" si="63"/>
        <v>100.60863188376364</v>
      </c>
      <c r="CL33" s="3">
        <f t="shared" si="64"/>
        <v>889.1159263665411</v>
      </c>
      <c r="CM33" s="3">
        <f t="shared" si="74"/>
        <v>9.220815395801242</v>
      </c>
      <c r="CN33" s="3">
        <f t="shared" si="66"/>
        <v>100.60863188376364</v>
      </c>
      <c r="CO33" s="3">
        <f t="shared" si="67"/>
        <v>-1.6975468810516916</v>
      </c>
      <c r="CP33" s="3">
        <f t="shared" si="68"/>
        <v>9.063209759796852</v>
      </c>
      <c r="CQ33" s="3">
        <f t="shared" si="69"/>
        <v>5.3390041011308425</v>
      </c>
      <c r="CR33" s="3">
        <f t="shared" si="79"/>
        <v>1.3158915710224808</v>
      </c>
    </row>
    <row r="34" spans="1:96" ht="12.75">
      <c r="A34" s="1" t="s">
        <v>32</v>
      </c>
      <c r="B34" s="1">
        <v>3</v>
      </c>
      <c r="C34">
        <v>0.15275</v>
      </c>
      <c r="D34">
        <v>0.2381</v>
      </c>
      <c r="E34">
        <v>0.4004</v>
      </c>
      <c r="F34">
        <v>0.1692</v>
      </c>
      <c r="G34">
        <v>2.5058</v>
      </c>
      <c r="H34" s="3">
        <f t="shared" si="3"/>
        <v>0.036369775</v>
      </c>
      <c r="I34" s="3">
        <f t="shared" si="4"/>
        <v>0.061161099999999996</v>
      </c>
      <c r="J34" s="3">
        <f t="shared" si="5"/>
        <v>0.025845299999999998</v>
      </c>
      <c r="K34" s="3">
        <f t="shared" si="6"/>
        <v>0.38276095</v>
      </c>
      <c r="L34" s="4">
        <v>32</v>
      </c>
      <c r="M34" s="7">
        <f>M11+C38</f>
        <v>4.04568</v>
      </c>
      <c r="N34" s="11">
        <v>3</v>
      </c>
      <c r="O34" s="3">
        <f>O11+H38</f>
        <v>2.083694408</v>
      </c>
      <c r="P34" s="3">
        <f>P11+I38</f>
        <v>8.582410271999997</v>
      </c>
      <c r="Q34" s="3">
        <f>Q11+J38</f>
        <v>2.0688790559999997</v>
      </c>
      <c r="R34" s="3">
        <f>R11+K38</f>
        <v>13.969939944000002</v>
      </c>
      <c r="S34">
        <v>20</v>
      </c>
      <c r="T34">
        <v>0</v>
      </c>
      <c r="U34" s="3">
        <f t="shared" si="8"/>
        <v>22.083694408</v>
      </c>
      <c r="V34" s="3">
        <f t="shared" si="8"/>
        <v>8.582410271999997</v>
      </c>
      <c r="W34" s="3">
        <f t="shared" si="9"/>
        <v>23.692769462071368</v>
      </c>
      <c r="X34" s="3">
        <f t="shared" si="10"/>
        <v>21.23767409698959</v>
      </c>
      <c r="Y34" s="3">
        <f t="shared" si="11"/>
        <v>0.3460285145481652</v>
      </c>
      <c r="Z34" s="3">
        <f t="shared" si="12"/>
        <v>-21.23767409698959</v>
      </c>
      <c r="AA34" s="3">
        <f t="shared" si="13"/>
        <v>0.3886310919467781</v>
      </c>
      <c r="AB34" s="3">
        <f t="shared" si="0"/>
        <v>0.4844399203674312</v>
      </c>
      <c r="AC34" s="3">
        <f t="shared" si="14"/>
        <v>24.167388816</v>
      </c>
      <c r="AD34" s="3">
        <f t="shared" si="14"/>
        <v>17.164820543999994</v>
      </c>
      <c r="AE34" s="3">
        <f t="shared" si="15"/>
        <v>29.642768873562506</v>
      </c>
      <c r="AF34" s="3">
        <f t="shared" si="16"/>
        <v>35.38416783325267</v>
      </c>
      <c r="AG34" s="3">
        <f t="shared" si="17"/>
        <v>0.27657247059010637</v>
      </c>
      <c r="AH34" s="3">
        <f t="shared" si="18"/>
        <v>-35.38416783325267</v>
      </c>
      <c r="AI34" s="3">
        <f t="shared" si="19"/>
        <v>276.5724705901064</v>
      </c>
      <c r="AJ34" s="3">
        <f t="shared" si="20"/>
        <v>17.114260588677173</v>
      </c>
      <c r="AK34" s="3">
        <f t="shared" si="21"/>
        <v>35.38416783325267</v>
      </c>
      <c r="AL34" s="3">
        <f t="shared" si="22"/>
        <v>13.95304843852795</v>
      </c>
      <c r="AM34" s="3">
        <f t="shared" si="23"/>
        <v>9.910113761670015</v>
      </c>
      <c r="AN34">
        <f t="shared" si="24"/>
        <v>0.7102472126668495</v>
      </c>
      <c r="AO34" s="3">
        <f t="shared" si="71"/>
        <v>0.38996718353204995</v>
      </c>
      <c r="AP34" s="3">
        <f t="shared" si="25"/>
        <v>66.236267872</v>
      </c>
      <c r="AQ34" s="3">
        <f t="shared" si="25"/>
        <v>31.134760487999998</v>
      </c>
      <c r="AR34" s="2">
        <f t="shared" si="26"/>
        <v>73.18890962609339</v>
      </c>
      <c r="AS34" s="3">
        <f t="shared" si="27"/>
        <v>25.176156294813378</v>
      </c>
      <c r="AT34" s="12">
        <f t="shared" si="28"/>
        <v>0.3360498413370183</v>
      </c>
      <c r="AU34" s="3">
        <f t="shared" si="29"/>
        <v>-25.176156294813378</v>
      </c>
      <c r="AV34" s="3">
        <f t="shared" si="30"/>
        <v>24.3963032086978</v>
      </c>
      <c r="AW34" s="3">
        <f>AS34</f>
        <v>25.176156294813378</v>
      </c>
      <c r="AX34" s="3">
        <f>AV34*COS(AW34*PI()/180)</f>
        <v>22.07875595733334</v>
      </c>
      <c r="AY34" s="3">
        <f t="shared" si="33"/>
        <v>10.378253495999997</v>
      </c>
      <c r="AZ34" s="3">
        <f t="shared" si="34"/>
        <v>0.47005608087954415</v>
      </c>
      <c r="BA34" s="3">
        <f t="shared" si="72"/>
        <v>0.5376797461392293</v>
      </c>
      <c r="BB34" s="1">
        <v>1</v>
      </c>
      <c r="BC34" s="1">
        <v>120</v>
      </c>
      <c r="BD34" s="3">
        <f t="shared" si="35"/>
        <v>8.831735303034254</v>
      </c>
      <c r="BE34" s="3">
        <f t="shared" si="36"/>
        <v>76.35339637765824</v>
      </c>
      <c r="BF34" s="3">
        <f t="shared" si="37"/>
        <v>8.831735303034254</v>
      </c>
      <c r="BG34" s="3">
        <f t="shared" si="38"/>
        <v>196.35339637765824</v>
      </c>
      <c r="BH34" s="3">
        <f t="shared" si="39"/>
        <v>-8.474432525252512</v>
      </c>
      <c r="BI34" s="3">
        <f t="shared" si="40"/>
        <v>-2.4866728449484223</v>
      </c>
      <c r="BJ34" s="3">
        <f t="shared" si="1"/>
        <v>70.54331158125251</v>
      </c>
      <c r="BK34" s="3">
        <f t="shared" si="2"/>
        <v>16.456612788948423</v>
      </c>
      <c r="BL34" s="3">
        <f t="shared" si="41"/>
        <v>72.43741376757632</v>
      </c>
      <c r="BM34" s="3">
        <f t="shared" si="42"/>
        <v>13.1313315331597</v>
      </c>
      <c r="BN34" s="3">
        <f t="shared" si="43"/>
        <v>77.99954846286154</v>
      </c>
      <c r="BO34" s="3">
        <f t="shared" si="44"/>
        <v>152.70679275531648</v>
      </c>
      <c r="BP34" s="3">
        <f t="shared" si="45"/>
        <v>-69.31598369100061</v>
      </c>
      <c r="BQ34" s="3">
        <f t="shared" si="46"/>
        <v>35.766240581856266</v>
      </c>
      <c r="BR34" s="3">
        <f t="shared" si="47"/>
        <v>4.167388816</v>
      </c>
      <c r="BS34" s="3">
        <f t="shared" si="47"/>
        <v>17.164820543999994</v>
      </c>
      <c r="BT34" s="3">
        <f t="shared" si="48"/>
        <v>17.663470606068508</v>
      </c>
      <c r="BU34" s="3">
        <f t="shared" si="49"/>
        <v>76.35339637765824</v>
      </c>
      <c r="BV34" s="3">
        <f t="shared" si="50"/>
        <v>62.068879056</v>
      </c>
      <c r="BW34" s="3">
        <f t="shared" si="50"/>
        <v>13.969939944000002</v>
      </c>
      <c r="BX34" s="3">
        <f t="shared" si="51"/>
        <v>63.62157628750896</v>
      </c>
      <c r="BY34" s="3">
        <f t="shared" si="52"/>
        <v>12.684286398682183</v>
      </c>
      <c r="BZ34" s="3">
        <f t="shared" si="53"/>
        <v>1123.7778426661596</v>
      </c>
      <c r="CA34" s="3">
        <f t="shared" si="54"/>
        <v>89.03768277634043</v>
      </c>
      <c r="CB34" s="3">
        <f t="shared" si="55"/>
        <v>18.87364025041349</v>
      </c>
      <c r="CC34" s="3">
        <f t="shared" si="56"/>
        <v>1123.619341846297</v>
      </c>
      <c r="CD34" s="3">
        <f t="shared" si="57"/>
        <v>-50.44234344058712</v>
      </c>
      <c r="CE34" s="3">
        <f t="shared" si="57"/>
        <v>1159.3855824281532</v>
      </c>
      <c r="CF34" s="3">
        <f t="shared" si="58"/>
        <v>1160.4823819231578</v>
      </c>
      <c r="CG34" s="3">
        <f t="shared" si="59"/>
        <v>-87.50875645459989</v>
      </c>
      <c r="CH34" s="3">
        <f t="shared" si="60"/>
        <v>0.06242008917665138</v>
      </c>
      <c r="CI34" s="3">
        <f t="shared" si="61"/>
        <v>100.64008798775959</v>
      </c>
      <c r="CJ34" s="3">
        <f t="shared" si="62"/>
        <v>0.8863652663084496</v>
      </c>
      <c r="CK34" s="3">
        <f t="shared" si="63"/>
        <v>100.64008798775959</v>
      </c>
      <c r="CL34" s="3">
        <f t="shared" si="64"/>
        <v>886.3652663084496</v>
      </c>
      <c r="CM34" s="3">
        <f t="shared" si="74"/>
        <v>9.249430380589512</v>
      </c>
      <c r="CN34" s="3">
        <f t="shared" si="66"/>
        <v>100.64008798775959</v>
      </c>
      <c r="CO34" s="3">
        <f t="shared" si="67"/>
        <v>-1.7078058843136752</v>
      </c>
      <c r="CP34" s="3">
        <f t="shared" si="68"/>
        <v>9.090399409645093</v>
      </c>
      <c r="CQ34" s="3">
        <f t="shared" si="69"/>
        <v>5.3228528447765004</v>
      </c>
      <c r="CR34" s="3">
        <f t="shared" si="79"/>
        <v>1.3118205941365053</v>
      </c>
    </row>
    <row r="35" spans="1:96" ht="12.75">
      <c r="A35" s="1" t="s">
        <v>33</v>
      </c>
      <c r="B35" s="1">
        <v>3</v>
      </c>
      <c r="C35">
        <v>0.39377</v>
      </c>
      <c r="D35">
        <v>0.2381</v>
      </c>
      <c r="E35">
        <v>0.4004</v>
      </c>
      <c r="F35">
        <v>0.1692</v>
      </c>
      <c r="G35">
        <v>2.5058</v>
      </c>
      <c r="H35" s="3">
        <f t="shared" si="3"/>
        <v>0.093756637</v>
      </c>
      <c r="I35" s="3">
        <f t="shared" si="4"/>
        <v>0.15766550799999998</v>
      </c>
      <c r="J35" s="3">
        <f t="shared" si="5"/>
        <v>0.066625884</v>
      </c>
      <c r="K35" s="3">
        <f t="shared" si="6"/>
        <v>0.986708866</v>
      </c>
      <c r="L35" s="4">
        <v>33</v>
      </c>
      <c r="M35" s="7">
        <f>M12+C33</f>
        <v>4.18054</v>
      </c>
      <c r="N35" s="10">
        <v>3</v>
      </c>
      <c r="O35" s="3">
        <f>O12+H33</f>
        <v>2.1158045739999998</v>
      </c>
      <c r="P35" s="3">
        <f>P12+I33</f>
        <v>8.636408215999996</v>
      </c>
      <c r="Q35" s="3">
        <f>Q12+J33</f>
        <v>2.0916973679999997</v>
      </c>
      <c r="R35" s="3">
        <f>R12+K33</f>
        <v>14.307872132000002</v>
      </c>
      <c r="S35">
        <v>20</v>
      </c>
      <c r="T35">
        <v>0</v>
      </c>
      <c r="U35" s="3">
        <f t="shared" si="8"/>
        <v>22.115804574</v>
      </c>
      <c r="V35" s="3">
        <f t="shared" si="8"/>
        <v>8.636408215999996</v>
      </c>
      <c r="W35" s="3">
        <f t="shared" si="9"/>
        <v>23.742290513527784</v>
      </c>
      <c r="X35" s="3">
        <f t="shared" si="10"/>
        <v>21.331064514364478</v>
      </c>
      <c r="Y35" s="3">
        <f t="shared" si="11"/>
        <v>0.3453067772808799</v>
      </c>
      <c r="Z35" s="3">
        <f t="shared" si="12"/>
        <v>-21.331064514364478</v>
      </c>
      <c r="AA35" s="3">
        <f t="shared" si="13"/>
        <v>0.3905084342331916</v>
      </c>
      <c r="AB35" s="3">
        <f t="shared" si="0"/>
        <v>0.4834294881932318</v>
      </c>
      <c r="AC35" s="3">
        <f t="shared" si="14"/>
        <v>24.231609148</v>
      </c>
      <c r="AD35" s="3">
        <f t="shared" si="14"/>
        <v>17.272816431999992</v>
      </c>
      <c r="AE35" s="3">
        <f t="shared" si="15"/>
        <v>29.75770605061832</v>
      </c>
      <c r="AF35" s="3">
        <f t="shared" si="16"/>
        <v>35.48209532329663</v>
      </c>
      <c r="AG35" s="3">
        <f t="shared" si="17"/>
        <v>0.2755042276628153</v>
      </c>
      <c r="AH35" s="3">
        <f t="shared" si="18"/>
        <v>-35.48209532329663</v>
      </c>
      <c r="AI35" s="3">
        <f t="shared" si="19"/>
        <v>275.5042276628153</v>
      </c>
      <c r="AJ35" s="3">
        <f t="shared" si="20"/>
        <v>17.180619598790244</v>
      </c>
      <c r="AK35" s="3">
        <f t="shared" si="21"/>
        <v>35.48209532329663</v>
      </c>
      <c r="AL35" s="3">
        <f t="shared" si="22"/>
        <v>13.9901260644956</v>
      </c>
      <c r="AM35" s="3">
        <f t="shared" si="23"/>
        <v>9.972465216678188</v>
      </c>
      <c r="AN35">
        <f t="shared" si="24"/>
        <v>0.7128216837149519</v>
      </c>
      <c r="AO35" s="3">
        <f t="shared" si="71"/>
        <v>0.38846096100456956</v>
      </c>
      <c r="AP35" s="3">
        <f t="shared" si="25"/>
        <v>66.323306516</v>
      </c>
      <c r="AQ35" s="3">
        <f t="shared" si="25"/>
        <v>31.580688563999992</v>
      </c>
      <c r="AR35" s="2">
        <f t="shared" si="26"/>
        <v>73.45829345548158</v>
      </c>
      <c r="AS35" s="3">
        <f t="shared" si="27"/>
        <v>25.462050477747734</v>
      </c>
      <c r="AT35" s="12">
        <f t="shared" si="28"/>
        <v>0.33481749044964676</v>
      </c>
      <c r="AU35" s="3">
        <f t="shared" si="29"/>
        <v>-25.462050477747734</v>
      </c>
      <c r="AV35" s="3">
        <f t="shared" si="30"/>
        <v>24.48609781849386</v>
      </c>
      <c r="AW35" s="3">
        <f t="shared" si="31"/>
        <v>25.462050477747734</v>
      </c>
      <c r="AX35" s="3">
        <f t="shared" si="32"/>
        <v>22.107768838666665</v>
      </c>
      <c r="AY35" s="3">
        <f>AV35*SIN(AW35*PI()/180)</f>
        <v>10.526896187999997</v>
      </c>
      <c r="AZ35" s="3">
        <f t="shared" si="34"/>
        <v>0.47616275820599185</v>
      </c>
      <c r="BA35" s="3">
        <f t="shared" si="72"/>
        <v>0.5357079847194348</v>
      </c>
      <c r="BB35" s="1">
        <v>1</v>
      </c>
      <c r="BC35" s="1">
        <v>120</v>
      </c>
      <c r="BD35" s="3">
        <f t="shared" si="35"/>
        <v>8.89180385910258</v>
      </c>
      <c r="BE35" s="3">
        <f t="shared" si="36"/>
        <v>76.23442179641359</v>
      </c>
      <c r="BF35" s="3">
        <f t="shared" si="37"/>
        <v>8.89180385910258</v>
      </c>
      <c r="BG35" s="3">
        <f t="shared" si="38"/>
        <v>196.23442179641359</v>
      </c>
      <c r="BH35" s="3">
        <f t="shared" si="39"/>
        <v>-8.53725119950864</v>
      </c>
      <c r="BI35" s="3">
        <f t="shared" si="40"/>
        <v>-2.4858635974726866</v>
      </c>
      <c r="BJ35" s="3">
        <f t="shared" si="1"/>
        <v>70.62894856750864</v>
      </c>
      <c r="BK35" s="3">
        <f t="shared" si="2"/>
        <v>16.793735729472687</v>
      </c>
      <c r="BL35" s="3">
        <f t="shared" si="41"/>
        <v>72.59805738105634</v>
      </c>
      <c r="BM35" s="3">
        <f t="shared" si="42"/>
        <v>13.375084559657223</v>
      </c>
      <c r="BN35" s="3">
        <f t="shared" si="43"/>
        <v>79.06417586875155</v>
      </c>
      <c r="BO35" s="3">
        <f t="shared" si="44"/>
        <v>152.46884359282717</v>
      </c>
      <c r="BP35" s="3">
        <f t="shared" si="45"/>
        <v>-70.11091787803292</v>
      </c>
      <c r="BQ35" s="3">
        <f t="shared" si="46"/>
        <v>36.54590401268792</v>
      </c>
      <c r="BR35" s="3">
        <f t="shared" si="47"/>
        <v>4.2316091479999995</v>
      </c>
      <c r="BS35" s="3">
        <f t="shared" si="47"/>
        <v>17.272816431999992</v>
      </c>
      <c r="BT35" s="3">
        <f t="shared" si="48"/>
        <v>17.78360771820516</v>
      </c>
      <c r="BU35" s="3">
        <f t="shared" si="49"/>
        <v>76.23442179641359</v>
      </c>
      <c r="BV35" s="3">
        <f t="shared" si="50"/>
        <v>62.091697368</v>
      </c>
      <c r="BW35" s="3">
        <f t="shared" si="50"/>
        <v>14.307872132000002</v>
      </c>
      <c r="BX35" s="3">
        <f t="shared" si="51"/>
        <v>63.71886759025901</v>
      </c>
      <c r="BY35" s="3">
        <f t="shared" si="52"/>
        <v>12.976233794087602</v>
      </c>
      <c r="BZ35" s="3">
        <f t="shared" si="53"/>
        <v>1133.151345473423</v>
      </c>
      <c r="CA35" s="3">
        <f t="shared" si="54"/>
        <v>89.21065559050119</v>
      </c>
      <c r="CB35" s="3">
        <f t="shared" si="55"/>
        <v>15.610545728711921</v>
      </c>
      <c r="CC35" s="3">
        <f t="shared" si="56"/>
        <v>1133.0438131909466</v>
      </c>
      <c r="CD35" s="3">
        <f t="shared" si="57"/>
        <v>-54.500372149321</v>
      </c>
      <c r="CE35" s="3">
        <f t="shared" si="57"/>
        <v>1169.5897172036346</v>
      </c>
      <c r="CF35" s="3">
        <f t="shared" si="58"/>
        <v>1170.858828874298</v>
      </c>
      <c r="CG35" s="3">
        <f t="shared" si="59"/>
        <v>-87.33206946515055</v>
      </c>
      <c r="CH35" s="3">
        <f t="shared" si="60"/>
        <v>0.062004108087782436</v>
      </c>
      <c r="CI35" s="3">
        <f t="shared" si="61"/>
        <v>100.70715402480778</v>
      </c>
      <c r="CJ35" s="3">
        <f t="shared" si="62"/>
        <v>0.8804583348465106</v>
      </c>
      <c r="CK35" s="3">
        <f t="shared" si="63"/>
        <v>100.70715402480778</v>
      </c>
      <c r="CL35" s="3">
        <f t="shared" si="64"/>
        <v>880.4583348465106</v>
      </c>
      <c r="CM35" s="3">
        <f t="shared" si="74"/>
        <v>9.31148414186107</v>
      </c>
      <c r="CN35" s="3">
        <f t="shared" si="66"/>
        <v>100.70715402480778</v>
      </c>
      <c r="CO35" s="3">
        <f t="shared" si="67"/>
        <v>-1.7299741601303025</v>
      </c>
      <c r="CP35" s="3">
        <f t="shared" si="68"/>
        <v>9.149367537125812</v>
      </c>
      <c r="CQ35" s="3">
        <f t="shared" si="69"/>
        <v>5.28873074984928</v>
      </c>
      <c r="CR35" s="3">
        <f t="shared" si="79"/>
        <v>1.3030783355728357</v>
      </c>
    </row>
    <row r="36" spans="1:96" ht="12.75">
      <c r="A36" s="1" t="s">
        <v>34</v>
      </c>
      <c r="B36" s="1">
        <v>3</v>
      </c>
      <c r="C36">
        <v>0.17147</v>
      </c>
      <c r="D36">
        <v>0.2381</v>
      </c>
      <c r="E36">
        <v>0.4004</v>
      </c>
      <c r="F36">
        <v>0.1692</v>
      </c>
      <c r="G36">
        <v>2.5058</v>
      </c>
      <c r="H36" s="3">
        <f t="shared" si="3"/>
        <v>0.040827007000000005</v>
      </c>
      <c r="I36" s="3">
        <f t="shared" si="4"/>
        <v>0.068656588</v>
      </c>
      <c r="J36" s="3">
        <f t="shared" si="5"/>
        <v>0.029012724</v>
      </c>
      <c r="K36" s="3">
        <f t="shared" si="6"/>
        <v>0.42966952599999997</v>
      </c>
      <c r="L36" s="4">
        <v>34</v>
      </c>
      <c r="M36" s="7">
        <f>M35+C34</f>
        <v>4.33329</v>
      </c>
      <c r="N36" s="11">
        <v>3</v>
      </c>
      <c r="O36" s="3">
        <f>O35+H34</f>
        <v>2.1521743489999996</v>
      </c>
      <c r="P36" s="3">
        <f>P35+I34</f>
        <v>8.697569315999996</v>
      </c>
      <c r="Q36" s="3">
        <f>Q35+J34</f>
        <v>2.1175426679999996</v>
      </c>
      <c r="R36" s="3">
        <f>R35+K34</f>
        <v>14.690633082000002</v>
      </c>
      <c r="S36">
        <v>20</v>
      </c>
      <c r="T36">
        <v>0</v>
      </c>
      <c r="U36" s="3">
        <f t="shared" si="8"/>
        <v>22.152174349</v>
      </c>
      <c r="V36" s="3">
        <f t="shared" si="8"/>
        <v>8.697569315999996</v>
      </c>
      <c r="W36" s="3">
        <f t="shared" si="9"/>
        <v>23.798456680951354</v>
      </c>
      <c r="X36" s="3">
        <f t="shared" si="10"/>
        <v>21.436373993948045</v>
      </c>
      <c r="Y36" s="3">
        <f t="shared" si="11"/>
        <v>0.3444918270290522</v>
      </c>
      <c r="Z36" s="3">
        <f t="shared" si="12"/>
        <v>-21.436373993948045</v>
      </c>
      <c r="AA36" s="3">
        <f t="shared" si="13"/>
        <v>0.39262824402574387</v>
      </c>
      <c r="AB36" s="3">
        <f t="shared" si="0"/>
        <v>0.48228855784067304</v>
      </c>
      <c r="AC36" s="3">
        <f t="shared" si="14"/>
        <v>24.304348698</v>
      </c>
      <c r="AD36" s="3">
        <f t="shared" si="14"/>
        <v>17.39513863199999</v>
      </c>
      <c r="AE36" s="3">
        <f t="shared" si="15"/>
        <v>29.887994473709217</v>
      </c>
      <c r="AF36" s="3">
        <f t="shared" si="16"/>
        <v>35.59210344154028</v>
      </c>
      <c r="AG36" s="3">
        <f t="shared" si="17"/>
        <v>0.2743032433877199</v>
      </c>
      <c r="AH36" s="3">
        <f t="shared" si="18"/>
        <v>-35.59210344154028</v>
      </c>
      <c r="AI36" s="3">
        <f t="shared" si="19"/>
        <v>274.3032433877199</v>
      </c>
      <c r="AJ36" s="3">
        <f t="shared" si="20"/>
        <v>17.255841654934063</v>
      </c>
      <c r="AK36" s="3">
        <f t="shared" si="21"/>
        <v>35.59210344154028</v>
      </c>
      <c r="AL36" s="3">
        <f t="shared" si="22"/>
        <v>14.032122263268828</v>
      </c>
      <c r="AM36" s="3">
        <f t="shared" si="23"/>
        <v>10.043087971776052</v>
      </c>
      <c r="AN36">
        <f t="shared" si="24"/>
        <v>0.7157212418299213</v>
      </c>
      <c r="AO36" s="3">
        <f t="shared" si="71"/>
        <v>0.38676757317668503</v>
      </c>
      <c r="AP36" s="3">
        <f t="shared" si="25"/>
        <v>66.421891366</v>
      </c>
      <c r="AQ36" s="3">
        <f t="shared" si="25"/>
        <v>32.08577171399999</v>
      </c>
      <c r="AR36" s="2">
        <f t="shared" si="26"/>
        <v>73.76560444488764</v>
      </c>
      <c r="AS36" s="3">
        <f t="shared" si="27"/>
        <v>25.783339012502918</v>
      </c>
      <c r="AT36" s="12">
        <f t="shared" si="28"/>
        <v>0.33342262498308084</v>
      </c>
      <c r="AU36" s="3">
        <f t="shared" si="29"/>
        <v>-25.783339012502918</v>
      </c>
      <c r="AV36" s="3">
        <f t="shared" si="30"/>
        <v>24.588534814962546</v>
      </c>
      <c r="AW36" s="3">
        <f t="shared" si="31"/>
        <v>25.783339012502918</v>
      </c>
      <c r="AX36" s="3">
        <f t="shared" si="32"/>
        <v>22.140630455333334</v>
      </c>
      <c r="AY36" s="3">
        <f t="shared" si="33"/>
        <v>10.695257237999996</v>
      </c>
      <c r="AZ36" s="3">
        <f t="shared" si="34"/>
        <v>0.4830601937725615</v>
      </c>
      <c r="BA36" s="3">
        <f t="shared" si="72"/>
        <v>0.5334761999729294</v>
      </c>
      <c r="BB36" s="1">
        <v>1</v>
      </c>
      <c r="BC36" s="1">
        <v>120</v>
      </c>
      <c r="BD36" s="3">
        <f t="shared" si="35"/>
        <v>8.95988651909823</v>
      </c>
      <c r="BE36" s="3">
        <f t="shared" si="36"/>
        <v>76.10159189188158</v>
      </c>
      <c r="BF36" s="3">
        <f t="shared" si="37"/>
        <v>8.95988651909823</v>
      </c>
      <c r="BG36" s="3">
        <f t="shared" si="38"/>
        <v>196.10159189188158</v>
      </c>
      <c r="BH36" s="3">
        <f t="shared" si="39"/>
        <v>-8.60840315333204</v>
      </c>
      <c r="BI36" s="3">
        <f t="shared" si="40"/>
        <v>-2.4849469983927635</v>
      </c>
      <c r="BJ36" s="3">
        <f t="shared" si="1"/>
        <v>70.72594582133203</v>
      </c>
      <c r="BK36" s="3">
        <f t="shared" si="2"/>
        <v>17.175580080392766</v>
      </c>
      <c r="BL36" s="3">
        <f t="shared" si="41"/>
        <v>72.78159082776344</v>
      </c>
      <c r="BM36" s="3">
        <f t="shared" si="42"/>
        <v>13.649867538569378</v>
      </c>
      <c r="BN36" s="3">
        <f t="shared" si="43"/>
        <v>80.2795664351182</v>
      </c>
      <c r="BO36" s="3">
        <f t="shared" si="44"/>
        <v>152.20318378376317</v>
      </c>
      <c r="BP36" s="3">
        <f t="shared" si="45"/>
        <v>-71.01585757813106</v>
      </c>
      <c r="BQ36" s="3">
        <f t="shared" si="46"/>
        <v>37.437371161089324</v>
      </c>
      <c r="BR36" s="3">
        <f t="shared" si="47"/>
        <v>4.304348697999999</v>
      </c>
      <c r="BS36" s="3">
        <f t="shared" si="47"/>
        <v>17.39513863199999</v>
      </c>
      <c r="BT36" s="3">
        <f t="shared" si="48"/>
        <v>17.91977303819646</v>
      </c>
      <c r="BU36" s="3">
        <f t="shared" si="49"/>
        <v>76.10159189188158</v>
      </c>
      <c r="BV36" s="3">
        <f t="shared" si="50"/>
        <v>62.117542668</v>
      </c>
      <c r="BW36" s="3">
        <f t="shared" si="50"/>
        <v>14.690633082000002</v>
      </c>
      <c r="BX36" s="3">
        <f t="shared" si="51"/>
        <v>63.831056762838834</v>
      </c>
      <c r="BY36" s="3">
        <f t="shared" si="52"/>
        <v>13.305824969323718</v>
      </c>
      <c r="BZ36" s="3">
        <f t="shared" si="53"/>
        <v>1143.8380499783073</v>
      </c>
      <c r="CA36" s="3">
        <f t="shared" si="54"/>
        <v>89.4074168612053</v>
      </c>
      <c r="CB36" s="3">
        <f t="shared" si="55"/>
        <v>11.82996485272958</v>
      </c>
      <c r="CC36" s="3">
        <f t="shared" si="56"/>
        <v>1143.7768735683371</v>
      </c>
      <c r="CD36" s="3">
        <f t="shared" si="57"/>
        <v>-59.18589272540148</v>
      </c>
      <c r="CE36" s="3">
        <f t="shared" si="57"/>
        <v>1181.2142447294264</v>
      </c>
      <c r="CF36" s="3">
        <f t="shared" si="58"/>
        <v>1182.696098686984</v>
      </c>
      <c r="CG36" s="3">
        <f t="shared" si="59"/>
        <v>-87.13153796428398</v>
      </c>
      <c r="CH36" s="3">
        <f t="shared" si="60"/>
        <v>0.06153870880995105</v>
      </c>
      <c r="CI36" s="3">
        <f t="shared" si="61"/>
        <v>100.78140550285336</v>
      </c>
      <c r="CJ36" s="3">
        <f t="shared" si="62"/>
        <v>0.8738496651013048</v>
      </c>
      <c r="CK36" s="3">
        <f t="shared" si="63"/>
        <v>100.78140550285336</v>
      </c>
      <c r="CL36" s="3">
        <f t="shared" si="64"/>
        <v>873.8496651013048</v>
      </c>
      <c r="CM36" s="3">
        <f t="shared" si="74"/>
        <v>9.381904176323344</v>
      </c>
      <c r="CN36" s="3">
        <f t="shared" si="66"/>
        <v>100.78140550285336</v>
      </c>
      <c r="CO36" s="3">
        <f t="shared" si="67"/>
        <v>-1.7550026182588214</v>
      </c>
      <c r="CP36" s="3">
        <f t="shared" si="68"/>
        <v>9.216294905417149</v>
      </c>
      <c r="CQ36" s="3">
        <f t="shared" si="69"/>
        <v>5.2514422540069186</v>
      </c>
      <c r="CR36" s="3">
        <f t="shared" si="79"/>
        <v>1.293297504349931</v>
      </c>
    </row>
    <row r="37" spans="1:96" ht="12.75">
      <c r="A37" s="1" t="s">
        <v>35</v>
      </c>
      <c r="B37" s="1">
        <v>3</v>
      </c>
      <c r="C37">
        <v>0.32586</v>
      </c>
      <c r="D37">
        <v>0.2381</v>
      </c>
      <c r="E37">
        <v>0.4004</v>
      </c>
      <c r="F37">
        <v>0.1692</v>
      </c>
      <c r="G37">
        <v>2.5058</v>
      </c>
      <c r="H37" s="3">
        <f t="shared" si="3"/>
        <v>0.077587266</v>
      </c>
      <c r="I37" s="3">
        <f t="shared" si="4"/>
        <v>0.130474344</v>
      </c>
      <c r="J37" s="3">
        <f t="shared" si="5"/>
        <v>0.05513551199999999</v>
      </c>
      <c r="K37" s="3">
        <f t="shared" si="6"/>
        <v>0.8165399879999999</v>
      </c>
      <c r="L37" s="4">
        <v>35</v>
      </c>
      <c r="M37" s="7">
        <f>M35+C35</f>
        <v>4.57431</v>
      </c>
      <c r="N37" s="10">
        <v>3</v>
      </c>
      <c r="O37" s="3">
        <f>O35+H35</f>
        <v>2.2095612109999996</v>
      </c>
      <c r="P37" s="3">
        <f>P35+I35</f>
        <v>8.794073723999995</v>
      </c>
      <c r="Q37" s="3">
        <f>Q35+J35</f>
        <v>2.1583232519999997</v>
      </c>
      <c r="R37" s="3">
        <f>R35+K35</f>
        <v>15.294580998000002</v>
      </c>
      <c r="S37">
        <v>20</v>
      </c>
      <c r="T37">
        <v>0</v>
      </c>
      <c r="U37" s="3">
        <f t="shared" si="8"/>
        <v>22.209561211</v>
      </c>
      <c r="V37" s="3">
        <f t="shared" si="8"/>
        <v>8.794073723999995</v>
      </c>
      <c r="W37" s="3">
        <f t="shared" si="9"/>
        <v>23.887242240332032</v>
      </c>
      <c r="X37" s="3">
        <f t="shared" si="10"/>
        <v>21.60153072857365</v>
      </c>
      <c r="Y37" s="3">
        <f t="shared" si="11"/>
        <v>0.3432113987880222</v>
      </c>
      <c r="Z37" s="3">
        <f t="shared" si="12"/>
        <v>-21.60153072857365</v>
      </c>
      <c r="AA37" s="3">
        <f t="shared" si="13"/>
        <v>0.39595891339106903</v>
      </c>
      <c r="AB37" s="3">
        <f t="shared" si="0"/>
        <v>0.48049595830323105</v>
      </c>
      <c r="AC37" s="3">
        <f t="shared" si="14"/>
        <v>24.419122422</v>
      </c>
      <c r="AD37" s="3">
        <f t="shared" si="14"/>
        <v>17.58814744799999</v>
      </c>
      <c r="AE37" s="3">
        <f t="shared" si="15"/>
        <v>30.093794551588402</v>
      </c>
      <c r="AF37" s="3">
        <f t="shared" si="16"/>
        <v>35.76374382634673</v>
      </c>
      <c r="AG37" s="3">
        <f t="shared" si="17"/>
        <v>0.27242738726213445</v>
      </c>
      <c r="AH37" s="3">
        <f t="shared" si="18"/>
        <v>-35.76374382634673</v>
      </c>
      <c r="AI37" s="3">
        <f t="shared" si="19"/>
        <v>272.42738726213446</v>
      </c>
      <c r="AJ37" s="3">
        <f t="shared" si="20"/>
        <v>17.37466038529686</v>
      </c>
      <c r="AK37" s="3">
        <f t="shared" si="21"/>
        <v>35.76374382634673</v>
      </c>
      <c r="AL37" s="3">
        <f t="shared" si="22"/>
        <v>14.098386903716127</v>
      </c>
      <c r="AM37" s="3">
        <f t="shared" si="23"/>
        <v>10.154521663649627</v>
      </c>
      <c r="AN37">
        <f t="shared" si="24"/>
        <v>0.7202612421548059</v>
      </c>
      <c r="AO37" s="3">
        <f t="shared" si="71"/>
        <v>0.38412261603960957</v>
      </c>
      <c r="AP37" s="3">
        <f t="shared" si="25"/>
        <v>66.577445674</v>
      </c>
      <c r="AQ37" s="3">
        <f t="shared" si="25"/>
        <v>32.882728445999994</v>
      </c>
      <c r="AR37" s="2">
        <f t="shared" si="26"/>
        <v>74.25516886067797</v>
      </c>
      <c r="AS37" s="3">
        <f t="shared" si="27"/>
        <v>26.284854680649673</v>
      </c>
      <c r="AT37" s="12">
        <f t="shared" si="28"/>
        <v>0.33122436922370896</v>
      </c>
      <c r="AU37" s="3">
        <f t="shared" si="29"/>
        <v>-26.284854680649673</v>
      </c>
      <c r="AV37" s="3">
        <f t="shared" si="30"/>
        <v>24.751722953559323</v>
      </c>
      <c r="AW37" s="3">
        <f t="shared" si="31"/>
        <v>26.284854680649673</v>
      </c>
      <c r="AX37" s="3">
        <f t="shared" si="32"/>
        <v>22.192481891333333</v>
      </c>
      <c r="AY37" s="3">
        <f t="shared" si="33"/>
        <v>10.960909481999998</v>
      </c>
      <c r="AZ37" s="3">
        <f t="shared" si="34"/>
        <v>0.49390192298773405</v>
      </c>
      <c r="BA37" s="3">
        <f t="shared" si="72"/>
        <v>0.5299589907579344</v>
      </c>
      <c r="BB37" s="1">
        <v>1</v>
      </c>
      <c r="BC37" s="1">
        <v>120</v>
      </c>
      <c r="BD37" s="3">
        <f>SQRT(O37*O37+P37*P37)</f>
        <v>9.067408307135118</v>
      </c>
      <c r="BE37" s="3">
        <f t="shared" si="36"/>
        <v>75.89606201231952</v>
      </c>
      <c r="BF37" s="3">
        <f t="shared" si="37"/>
        <v>9.067408307135118</v>
      </c>
      <c r="BG37" s="3">
        <f t="shared" si="38"/>
        <v>195.89606201231953</v>
      </c>
      <c r="BH37" s="3">
        <f t="shared" si="39"/>
        <v>-8.720671853237219</v>
      </c>
      <c r="BI37" s="3">
        <f t="shared" si="40"/>
        <v>-2.483500722057289</v>
      </c>
      <c r="BJ37" s="3">
        <f t="shared" si="1"/>
        <v>70.87899510523722</v>
      </c>
      <c r="BK37" s="3">
        <f t="shared" si="2"/>
        <v>17.77808172005729</v>
      </c>
      <c r="BL37" s="3">
        <f t="shared" si="41"/>
        <v>73.07456559414689</v>
      </c>
      <c r="BM37" s="3">
        <f t="shared" si="42"/>
        <v>14.08061514643115</v>
      </c>
      <c r="BN37" s="3">
        <f t="shared" si="43"/>
        <v>82.21789340830294</v>
      </c>
      <c r="BO37" s="3">
        <f t="shared" si="44"/>
        <v>151.79212402463904</v>
      </c>
      <c r="BP37" s="3">
        <f t="shared" si="45"/>
        <v>-72.45357191799138</v>
      </c>
      <c r="BQ37" s="3">
        <f t="shared" si="46"/>
        <v>38.8620883744494</v>
      </c>
      <c r="BR37" s="3">
        <f t="shared" si="47"/>
        <v>4.419122421999999</v>
      </c>
      <c r="BS37" s="3">
        <f t="shared" si="47"/>
        <v>17.58814744799999</v>
      </c>
      <c r="BT37" s="3">
        <f t="shared" si="48"/>
        <v>18.134816614270235</v>
      </c>
      <c r="BU37" s="3">
        <f t="shared" si="49"/>
        <v>75.89606201231952</v>
      </c>
      <c r="BV37" s="3">
        <f t="shared" si="50"/>
        <v>62.158323252</v>
      </c>
      <c r="BW37" s="3">
        <f t="shared" si="50"/>
        <v>15.294580998000002</v>
      </c>
      <c r="BX37" s="3">
        <f t="shared" si="51"/>
        <v>64.01235316253033</v>
      </c>
      <c r="BY37" s="3">
        <f t="shared" si="52"/>
        <v>13.823497604364213</v>
      </c>
      <c r="BZ37" s="3">
        <f t="shared" si="53"/>
        <v>1160.852285650389</v>
      </c>
      <c r="CA37" s="3">
        <f t="shared" si="54"/>
        <v>89.71955961668374</v>
      </c>
      <c r="CB37" s="3">
        <f t="shared" si="55"/>
        <v>5.681894248634198</v>
      </c>
      <c r="CC37" s="3">
        <f t="shared" si="56"/>
        <v>1160.8383802999792</v>
      </c>
      <c r="CD37" s="3">
        <f t="shared" si="57"/>
        <v>-66.77167766935719</v>
      </c>
      <c r="CE37" s="3">
        <f t="shared" si="57"/>
        <v>1199.7004686744285</v>
      </c>
      <c r="CF37" s="3">
        <f t="shared" si="58"/>
        <v>1201.5571861032765</v>
      </c>
      <c r="CG37" s="3">
        <f t="shared" si="59"/>
        <v>-86.81437790149361</v>
      </c>
      <c r="CH37" s="3">
        <f t="shared" si="60"/>
        <v>0.06081655241989121</v>
      </c>
      <c r="CI37" s="3">
        <f t="shared" si="61"/>
        <v>100.89499304792477</v>
      </c>
      <c r="CJ37" s="3">
        <f t="shared" si="62"/>
        <v>0.8635950443624552</v>
      </c>
      <c r="CK37" s="3">
        <f t="shared" si="63"/>
        <v>100.89499304792477</v>
      </c>
      <c r="CL37" s="3">
        <f t="shared" si="64"/>
        <v>863.5950443624552</v>
      </c>
      <c r="CM37" s="3">
        <f t="shared" si="74"/>
        <v>9.49330809157792</v>
      </c>
      <c r="CN37" s="3">
        <f t="shared" si="66"/>
        <v>100.89499304792477</v>
      </c>
      <c r="CO37" s="3">
        <f t="shared" si="67"/>
        <v>-1.7943266599011363</v>
      </c>
      <c r="CP37" s="3">
        <f t="shared" si="68"/>
        <v>9.322193430689305</v>
      </c>
      <c r="CQ37" s="3">
        <f t="shared" si="69"/>
        <v>5.19537141091296</v>
      </c>
      <c r="CR37" s="3">
        <f t="shared" si="79"/>
        <v>1.2781206656564337</v>
      </c>
    </row>
    <row r="38" spans="1:96" ht="12.75">
      <c r="A38" s="1" t="s">
        <v>81</v>
      </c>
      <c r="B38" s="1">
        <v>3</v>
      </c>
      <c r="C38">
        <v>0.18407</v>
      </c>
      <c r="D38">
        <v>0.2381</v>
      </c>
      <c r="E38">
        <v>0.4004</v>
      </c>
      <c r="F38">
        <v>0.1692</v>
      </c>
      <c r="G38">
        <v>2.5058</v>
      </c>
      <c r="H38" s="3">
        <f t="shared" si="3"/>
        <v>0.043827067000000004</v>
      </c>
      <c r="I38" s="3">
        <f t="shared" si="4"/>
        <v>0.073701628</v>
      </c>
      <c r="J38" s="3">
        <f t="shared" si="5"/>
        <v>0.031144644</v>
      </c>
      <c r="K38" s="3">
        <f t="shared" si="6"/>
        <v>0.461242606</v>
      </c>
      <c r="L38" s="4">
        <v>36</v>
      </c>
      <c r="M38" s="7">
        <f>M14+C36</f>
        <v>4.29367</v>
      </c>
      <c r="N38" s="11">
        <v>3</v>
      </c>
      <c r="O38" s="3">
        <f>O14+H36</f>
        <v>2.1427408269999995</v>
      </c>
      <c r="P38" s="3">
        <f>P14+I36</f>
        <v>8.681705467999997</v>
      </c>
      <c r="Q38" s="3">
        <f>Q14+J36</f>
        <v>2.110838964</v>
      </c>
      <c r="R38" s="3">
        <f>R14+K36</f>
        <v>14.591353286</v>
      </c>
      <c r="S38">
        <v>20</v>
      </c>
      <c r="T38"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>
        <f t="shared" si="25"/>
        <v>66.396320618</v>
      </c>
      <c r="AQ38" s="3">
        <f t="shared" si="25"/>
        <v>31.954764221999994</v>
      </c>
      <c r="AR38" s="2">
        <f t="shared" si="26"/>
        <v>73.68567261070406</v>
      </c>
      <c r="AS38" s="3">
        <f t="shared" si="27"/>
        <v>25.700261374783597</v>
      </c>
      <c r="AT38" s="12">
        <f t="shared" si="28"/>
        <v>0.33378431106164874</v>
      </c>
      <c r="AU38" s="3">
        <f t="shared" si="29"/>
        <v>-25.700261374783597</v>
      </c>
      <c r="AV38" s="3">
        <f t="shared" si="30"/>
        <v>24.561890870234688</v>
      </c>
      <c r="AW38" s="3">
        <f t="shared" si="31"/>
        <v>25.700261374783597</v>
      </c>
      <c r="AX38" s="3">
        <f t="shared" si="32"/>
        <v>22.132106872666668</v>
      </c>
      <c r="AY38" s="3">
        <f t="shared" si="33"/>
        <v>10.651588074</v>
      </c>
      <c r="AZ38" s="3">
        <f t="shared" si="34"/>
        <v>0.4812731176151511</v>
      </c>
      <c r="BA38" s="3">
        <f t="shared" si="72"/>
        <v>0.534054897698638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ht="12.75">
      <c r="A39" s="1" t="s">
        <v>36</v>
      </c>
      <c r="B39" s="1">
        <v>1</v>
      </c>
      <c r="C39">
        <v>0.17605</v>
      </c>
      <c r="D39">
        <v>0.2381</v>
      </c>
      <c r="E39">
        <v>0.3854</v>
      </c>
      <c r="F39">
        <v>0.1435</v>
      </c>
      <c r="G39">
        <v>2.5631</v>
      </c>
      <c r="H39" s="3">
        <f t="shared" si="3"/>
        <v>0.041917505</v>
      </c>
      <c r="I39" s="3">
        <f t="shared" si="4"/>
        <v>0.06784967000000001</v>
      </c>
      <c r="J39" s="3">
        <f t="shared" si="5"/>
        <v>0.025263175</v>
      </c>
      <c r="K39" s="3">
        <f t="shared" si="6"/>
        <v>0.451233755</v>
      </c>
      <c r="L39" s="4">
        <v>37</v>
      </c>
      <c r="M39" s="7">
        <f>M4+C39</f>
        <v>1.8010300000000001</v>
      </c>
      <c r="N39" s="11">
        <v>1</v>
      </c>
      <c r="O39" s="3">
        <f>O4+H39</f>
        <v>1.549243243</v>
      </c>
      <c r="P39" s="3">
        <f>P4+I39</f>
        <v>7.6810116619999995</v>
      </c>
      <c r="Q39" s="3">
        <f>Q4+J39</f>
        <v>1.684559791</v>
      </c>
      <c r="R39" s="3">
        <f>R4+K39</f>
        <v>8.355383639</v>
      </c>
      <c r="S39">
        <v>20</v>
      </c>
      <c r="T39"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>
        <f t="shared" si="25"/>
        <v>64.783046277</v>
      </c>
      <c r="AQ39" s="3">
        <f t="shared" si="25"/>
        <v>23.717406963</v>
      </c>
      <c r="AR39" s="2">
        <f t="shared" si="26"/>
        <v>68.98810388738397</v>
      </c>
      <c r="AS39" s="3">
        <f t="shared" si="27"/>
        <v>20.10793862417282</v>
      </c>
      <c r="AT39" s="12">
        <f t="shared" si="28"/>
        <v>0.3565125011643613</v>
      </c>
      <c r="AU39" s="3">
        <f t="shared" si="29"/>
        <v>-20.10793862417282</v>
      </c>
      <c r="AV39" s="3">
        <f t="shared" si="30"/>
        <v>22.99603462912799</v>
      </c>
      <c r="AW39" s="3">
        <f t="shared" si="31"/>
        <v>20.10793862417282</v>
      </c>
      <c r="AX39" s="3">
        <f t="shared" si="32"/>
        <v>21.594348758999995</v>
      </c>
      <c r="AY39" s="3">
        <f t="shared" si="33"/>
        <v>7.905802321</v>
      </c>
      <c r="AZ39" s="3">
        <f t="shared" si="34"/>
        <v>0.3661051513630415</v>
      </c>
      <c r="BA39" s="3">
        <f t="shared" si="72"/>
        <v>0.570420001862978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ht="12.75">
      <c r="A40" s="1" t="s">
        <v>37</v>
      </c>
      <c r="B40" s="1">
        <v>1</v>
      </c>
      <c r="C40">
        <v>0.12999</v>
      </c>
      <c r="D40">
        <v>0.2381</v>
      </c>
      <c r="E40">
        <v>0.3854</v>
      </c>
      <c r="F40">
        <v>0.1435</v>
      </c>
      <c r="G40">
        <v>2.5631</v>
      </c>
      <c r="H40" s="3">
        <f t="shared" si="3"/>
        <v>0.030950619</v>
      </c>
      <c r="I40" s="3">
        <f t="shared" si="4"/>
        <v>0.050098146</v>
      </c>
      <c r="J40" s="3">
        <f t="shared" si="5"/>
        <v>0.018653564999999997</v>
      </c>
      <c r="K40" s="3">
        <f t="shared" si="6"/>
        <v>0.333177369</v>
      </c>
      <c r="L40" s="4">
        <v>38</v>
      </c>
      <c r="M40" s="7">
        <f>M39+C40</f>
        <v>1.9310200000000002</v>
      </c>
      <c r="N40" s="11">
        <v>1</v>
      </c>
      <c r="O40" s="3">
        <f>O39+H40</f>
        <v>1.580193862</v>
      </c>
      <c r="P40" s="3">
        <f>P39+I40</f>
        <v>7.731109807999999</v>
      </c>
      <c r="Q40" s="3">
        <f>Q39+J40</f>
        <v>1.703213356</v>
      </c>
      <c r="R40" s="3">
        <f>R39+K40</f>
        <v>8.688561007999999</v>
      </c>
      <c r="S40">
        <v>20</v>
      </c>
      <c r="T40"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>
        <f t="shared" si="25"/>
        <v>64.86360108</v>
      </c>
      <c r="AQ40" s="3">
        <f t="shared" si="25"/>
        <v>24.150780624</v>
      </c>
      <c r="AR40" s="2">
        <f t="shared" si="26"/>
        <v>69.21377716765608</v>
      </c>
      <c r="AS40" s="3">
        <f t="shared" si="27"/>
        <v>20.42189843114723</v>
      </c>
      <c r="AT40" s="12">
        <f t="shared" si="28"/>
        <v>0.3553500830896926</v>
      </c>
      <c r="AU40" s="3">
        <f t="shared" si="29"/>
        <v>-20.42189843114723</v>
      </c>
      <c r="AV40" s="3">
        <f t="shared" si="30"/>
        <v>23.07125905588536</v>
      </c>
      <c r="AW40" s="3">
        <f t="shared" si="31"/>
        <v>20.42189843114723</v>
      </c>
      <c r="AX40" s="3">
        <f t="shared" si="32"/>
        <v>21.62120036</v>
      </c>
      <c r="AY40" s="3">
        <f t="shared" si="33"/>
        <v>8.050260208</v>
      </c>
      <c r="AZ40" s="3">
        <f t="shared" si="34"/>
        <v>0.37233178889055907</v>
      </c>
      <c r="BA40" s="3">
        <f t="shared" si="72"/>
        <v>0.5685601329435083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ht="12.75">
      <c r="A41" s="1" t="s">
        <v>38</v>
      </c>
      <c r="B41" s="1">
        <v>1</v>
      </c>
      <c r="C41">
        <v>0.04266</v>
      </c>
      <c r="D41">
        <v>0.2381</v>
      </c>
      <c r="E41">
        <v>0.3854</v>
      </c>
      <c r="F41">
        <v>0.1435</v>
      </c>
      <c r="G41">
        <v>2.5631</v>
      </c>
      <c r="H41" s="3">
        <f t="shared" si="3"/>
        <v>0.010157346</v>
      </c>
      <c r="I41" s="3">
        <f t="shared" si="4"/>
        <v>0.016441164</v>
      </c>
      <c r="J41" s="3">
        <f t="shared" si="5"/>
        <v>0.006121709999999999</v>
      </c>
      <c r="K41" s="3">
        <f t="shared" si="6"/>
        <v>0.10934184599999999</v>
      </c>
      <c r="L41" s="4">
        <v>39</v>
      </c>
      <c r="M41" s="7">
        <f>M39+C41</f>
        <v>1.84369</v>
      </c>
      <c r="N41" s="11">
        <v>1</v>
      </c>
      <c r="O41" s="3">
        <f>O39+H41</f>
        <v>1.559400589</v>
      </c>
      <c r="P41" s="3">
        <f>P39+I41</f>
        <v>7.697452825999999</v>
      </c>
      <c r="Q41" s="3">
        <f>Q39+J41</f>
        <v>1.690681501</v>
      </c>
      <c r="R41" s="3">
        <f>R39+K41</f>
        <v>8.464725484999999</v>
      </c>
      <c r="S41">
        <v>20</v>
      </c>
      <c r="T41">
        <v>0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>
        <f t="shared" si="25"/>
        <v>64.809482679</v>
      </c>
      <c r="AQ41" s="3">
        <f t="shared" si="25"/>
        <v>23.859631136999997</v>
      </c>
      <c r="AR41" s="2">
        <f t="shared" si="26"/>
        <v>69.06193628268251</v>
      </c>
      <c r="AS41" s="3">
        <f t="shared" si="27"/>
        <v>20.21119974208597</v>
      </c>
      <c r="AT41" s="12">
        <f t="shared" si="28"/>
        <v>0.35613136253240785</v>
      </c>
      <c r="AU41" s="3">
        <f t="shared" si="29"/>
        <v>-20.21119974208597</v>
      </c>
      <c r="AV41" s="3">
        <f t="shared" si="30"/>
        <v>23.020645427560837</v>
      </c>
      <c r="AW41" s="3">
        <f t="shared" si="31"/>
        <v>20.21119974208597</v>
      </c>
      <c r="AX41" s="3">
        <f t="shared" si="32"/>
        <v>21.603160892999995</v>
      </c>
      <c r="AY41" s="3">
        <f t="shared" si="33"/>
        <v>7.953210378999997</v>
      </c>
      <c r="AZ41" s="3">
        <f t="shared" si="34"/>
        <v>0.3681503099658463</v>
      </c>
      <c r="BA41" s="3">
        <f t="shared" si="72"/>
        <v>0.5698101800518526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ht="12.75">
      <c r="A42" s="1" t="s">
        <v>39</v>
      </c>
      <c r="B42" s="1">
        <v>1</v>
      </c>
      <c r="C42">
        <v>0.14815</v>
      </c>
      <c r="D42">
        <v>0.2381</v>
      </c>
      <c r="E42">
        <v>0.3854</v>
      </c>
      <c r="F42">
        <v>0.1435</v>
      </c>
      <c r="G42">
        <v>2.5631</v>
      </c>
      <c r="H42" s="3">
        <f t="shared" si="3"/>
        <v>0.035274515</v>
      </c>
      <c r="I42" s="3">
        <f t="shared" si="4"/>
        <v>0.057097010000000004</v>
      </c>
      <c r="J42" s="3">
        <f t="shared" si="5"/>
        <v>0.021259524999999998</v>
      </c>
      <c r="K42" s="3">
        <f t="shared" si="6"/>
        <v>0.379723265</v>
      </c>
      <c r="L42" s="4">
        <v>40</v>
      </c>
      <c r="M42" s="7">
        <f>M18+C42</f>
        <v>2.10755</v>
      </c>
      <c r="N42" s="11">
        <v>1</v>
      </c>
      <c r="O42" s="3">
        <f>O18+H42</f>
        <v>1.622225655</v>
      </c>
      <c r="P42" s="3">
        <f>P18+I42</f>
        <v>7.804160769999999</v>
      </c>
      <c r="Q42" s="3">
        <f>Q18+J42</f>
        <v>1.7371400049999999</v>
      </c>
      <c r="R42" s="3">
        <f>R18+K42</f>
        <v>9.121862785000001</v>
      </c>
      <c r="S42">
        <v>20</v>
      </c>
      <c r="T42">
        <v>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>
        <f t="shared" si="25"/>
        <v>64.981591315</v>
      </c>
      <c r="AQ42" s="3">
        <f t="shared" si="25"/>
        <v>24.730184325</v>
      </c>
      <c r="AR42" s="2">
        <f t="shared" si="26"/>
        <v>69.52833398391017</v>
      </c>
      <c r="AS42" s="3">
        <f t="shared" si="27"/>
        <v>20.835431269757162</v>
      </c>
      <c r="AT42" s="12">
        <f t="shared" si="28"/>
        <v>0.3537424249683548</v>
      </c>
      <c r="AU42" s="3">
        <f t="shared" si="29"/>
        <v>-20.835431269757162</v>
      </c>
      <c r="AV42" s="3">
        <f t="shared" si="30"/>
        <v>23.17611132797006</v>
      </c>
      <c r="AW42" s="3">
        <f t="shared" si="31"/>
        <v>20.835431269757162</v>
      </c>
      <c r="AX42" s="3">
        <f t="shared" si="32"/>
        <v>21.660530438333332</v>
      </c>
      <c r="AY42" s="3">
        <f t="shared" si="33"/>
        <v>8.243394774999999</v>
      </c>
      <c r="AZ42" s="3">
        <f t="shared" si="34"/>
        <v>0.3805721562760716</v>
      </c>
      <c r="BA42" s="3">
        <f t="shared" si="72"/>
        <v>0.5659878799493677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2.75">
      <c r="A43" s="1" t="s">
        <v>40</v>
      </c>
      <c r="B43" s="1">
        <v>1</v>
      </c>
      <c r="C43">
        <v>0.15906</v>
      </c>
      <c r="D43">
        <v>0.2381</v>
      </c>
      <c r="E43">
        <v>0.3854</v>
      </c>
      <c r="F43">
        <v>0.1435</v>
      </c>
      <c r="G43">
        <v>2.5631</v>
      </c>
      <c r="H43" s="3">
        <f t="shared" si="3"/>
        <v>0.037872186</v>
      </c>
      <c r="I43" s="3">
        <f t="shared" si="4"/>
        <v>0.06130172400000001</v>
      </c>
      <c r="J43" s="3">
        <f t="shared" si="5"/>
        <v>0.02282511</v>
      </c>
      <c r="K43" s="3">
        <f t="shared" si="6"/>
        <v>0.407686686</v>
      </c>
      <c r="L43" s="4">
        <v>41</v>
      </c>
      <c r="M43" s="7">
        <f>M21+C43</f>
        <v>2.7941500000000006</v>
      </c>
      <c r="N43" s="11">
        <v>1</v>
      </c>
      <c r="O43" s="3">
        <f aca="true" t="shared" si="81" ref="O43:R44">O21+H43</f>
        <v>1.7857051149999998</v>
      </c>
      <c r="P43" s="3">
        <f t="shared" si="81"/>
        <v>8.078911759999999</v>
      </c>
      <c r="Q43" s="3">
        <f t="shared" si="81"/>
        <v>1.853032338</v>
      </c>
      <c r="R43" s="3">
        <f t="shared" si="81"/>
        <v>10.842970208</v>
      </c>
      <c r="S43">
        <v>20</v>
      </c>
      <c r="T43"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f t="shared" si="25"/>
        <v>65.424442568</v>
      </c>
      <c r="AQ43" s="3">
        <f t="shared" si="25"/>
        <v>27.000793727999998</v>
      </c>
      <c r="AR43" s="2">
        <f t="shared" si="26"/>
        <v>70.7771188116296</v>
      </c>
      <c r="AS43" s="3">
        <f t="shared" si="27"/>
        <v>22.42603412718758</v>
      </c>
      <c r="AT43" s="12">
        <f t="shared" si="28"/>
        <v>0.34750102689171286</v>
      </c>
      <c r="AU43" s="3">
        <f t="shared" si="29"/>
        <v>-22.42603412718758</v>
      </c>
      <c r="AV43" s="3">
        <f t="shared" si="30"/>
        <v>23.59237293720987</v>
      </c>
      <c r="AW43" s="3">
        <f t="shared" si="31"/>
        <v>22.42603412718758</v>
      </c>
      <c r="AX43" s="3">
        <f t="shared" si="32"/>
        <v>21.808147522666665</v>
      </c>
      <c r="AY43" s="3">
        <f t="shared" si="33"/>
        <v>9.000264576</v>
      </c>
      <c r="AZ43" s="3">
        <f t="shared" si="34"/>
        <v>0.41270193016832</v>
      </c>
      <c r="BA43" s="3">
        <f t="shared" si="72"/>
        <v>0.5560016430267406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2.75">
      <c r="A44" s="1" t="s">
        <v>41</v>
      </c>
      <c r="B44" s="1">
        <v>1</v>
      </c>
      <c r="C44">
        <v>0.14302</v>
      </c>
      <c r="D44">
        <v>0.2381</v>
      </c>
      <c r="E44">
        <v>0.3854</v>
      </c>
      <c r="F44">
        <v>0.1435</v>
      </c>
      <c r="G44">
        <v>2.5631</v>
      </c>
      <c r="H44" s="3">
        <f t="shared" si="3"/>
        <v>0.034053062</v>
      </c>
      <c r="I44" s="3">
        <f t="shared" si="4"/>
        <v>0.05511990800000001</v>
      </c>
      <c r="J44" s="3">
        <f t="shared" si="5"/>
        <v>0.02052337</v>
      </c>
      <c r="K44" s="3">
        <f t="shared" si="6"/>
        <v>0.366574562</v>
      </c>
      <c r="L44" s="4">
        <v>42</v>
      </c>
      <c r="M44" s="7">
        <f>M22+C44</f>
        <v>3.0731</v>
      </c>
      <c r="N44" s="11">
        <v>1</v>
      </c>
      <c r="O44" s="3">
        <f t="shared" si="81"/>
        <v>1.8521231099999997</v>
      </c>
      <c r="P44" s="3">
        <f t="shared" si="81"/>
        <v>8.190843939999999</v>
      </c>
      <c r="Q44" s="3">
        <f t="shared" si="81"/>
        <v>1.9006429059999999</v>
      </c>
      <c r="R44" s="3">
        <f t="shared" si="81"/>
        <v>11.541044026000002</v>
      </c>
      <c r="S44">
        <v>20</v>
      </c>
      <c r="T44">
        <v>0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f>O44+O44+Q44+(3*S44)</f>
        <v>65.604889126</v>
      </c>
      <c r="AQ44" s="3">
        <f t="shared" si="25"/>
        <v>27.922731906</v>
      </c>
      <c r="AR44" s="2">
        <f t="shared" si="26"/>
        <v>71.29993291952738</v>
      </c>
      <c r="AS44" s="3">
        <f t="shared" si="27"/>
        <v>23.055558386966364</v>
      </c>
      <c r="AT44" s="12">
        <f t="shared" si="28"/>
        <v>0.3449529397908035</v>
      </c>
      <c r="AU44" s="3">
        <f t="shared" si="29"/>
        <v>-23.055558386966364</v>
      </c>
      <c r="AV44" s="3">
        <f t="shared" si="30"/>
        <v>23.766644306509125</v>
      </c>
      <c r="AW44" s="3">
        <f t="shared" si="31"/>
        <v>23.055558386966364</v>
      </c>
      <c r="AX44" s="3">
        <f t="shared" si="32"/>
        <v>21.868296375333333</v>
      </c>
      <c r="AY44" s="3">
        <f t="shared" si="33"/>
        <v>9.307577301999999</v>
      </c>
      <c r="AZ44" s="3">
        <f t="shared" si="34"/>
        <v>0.4256196798438591</v>
      </c>
      <c r="BA44" s="3">
        <f t="shared" si="72"/>
        <v>0.5519247036652856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2.75">
      <c r="A45" s="1" t="s">
        <v>42</v>
      </c>
      <c r="B45" s="1">
        <v>1</v>
      </c>
      <c r="C45">
        <v>0.24311</v>
      </c>
      <c r="D45">
        <v>0.2381</v>
      </c>
      <c r="E45">
        <v>0.3854</v>
      </c>
      <c r="F45">
        <v>0.1435</v>
      </c>
      <c r="G45">
        <v>2.5631</v>
      </c>
      <c r="H45" s="3">
        <f t="shared" si="3"/>
        <v>0.057884491</v>
      </c>
      <c r="I45" s="3">
        <f t="shared" si="4"/>
        <v>0.093694594</v>
      </c>
      <c r="J45" s="3">
        <f t="shared" si="5"/>
        <v>0.034886284999999996</v>
      </c>
      <c r="K45" s="3">
        <f t="shared" si="6"/>
        <v>0.6231152409999999</v>
      </c>
      <c r="L45" s="4">
        <v>43</v>
      </c>
      <c r="M45" s="7">
        <f>M8+C45</f>
        <v>3.4936200000000004</v>
      </c>
      <c r="N45" s="11">
        <v>1</v>
      </c>
      <c r="O45" s="3">
        <f>O8+H45</f>
        <v>1.952248922</v>
      </c>
      <c r="P45" s="3">
        <f>P8+I45</f>
        <v>8.357718797999999</v>
      </c>
      <c r="Q45" s="3">
        <f>Q8+J45</f>
        <v>1.9692225769999998</v>
      </c>
      <c r="R45" s="3">
        <f>R8+K45</f>
        <v>12.600518199000001</v>
      </c>
      <c r="S45">
        <v>20</v>
      </c>
      <c r="T45">
        <v>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>
        <f t="shared" si="25"/>
        <v>65.873720421</v>
      </c>
      <c r="AQ45" s="3">
        <f t="shared" si="25"/>
        <v>29.315955795</v>
      </c>
      <c r="AR45" s="2">
        <f t="shared" si="26"/>
        <v>72.10251248242649</v>
      </c>
      <c r="AS45" s="3">
        <f t="shared" si="27"/>
        <v>23.990625069917677</v>
      </c>
      <c r="AT45" s="12">
        <f t="shared" si="28"/>
        <v>0.34111323753763245</v>
      </c>
      <c r="AU45" s="3">
        <f t="shared" si="29"/>
        <v>-23.990625069917677</v>
      </c>
      <c r="AV45" s="3">
        <f t="shared" si="30"/>
        <v>24.034170827475496</v>
      </c>
      <c r="AW45" s="3">
        <f t="shared" si="31"/>
        <v>23.990625069917677</v>
      </c>
      <c r="AX45" s="3">
        <f t="shared" si="32"/>
        <v>21.957906807000004</v>
      </c>
      <c r="AY45" s="3">
        <f t="shared" si="33"/>
        <v>9.771985265</v>
      </c>
      <c r="AZ45" s="3">
        <f t="shared" si="34"/>
        <v>0.4450326413574526</v>
      </c>
      <c r="BA45" s="3">
        <f t="shared" si="72"/>
        <v>0.5457811800602119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2.75">
      <c r="A46" s="1" t="s">
        <v>43</v>
      </c>
      <c r="B46" s="1">
        <v>1</v>
      </c>
      <c r="C46">
        <v>0.21719</v>
      </c>
      <c r="D46">
        <v>0.2381</v>
      </c>
      <c r="E46">
        <v>0.3854</v>
      </c>
      <c r="F46">
        <v>0.1435</v>
      </c>
      <c r="G46">
        <v>2.5631</v>
      </c>
      <c r="H46" s="3">
        <f t="shared" si="3"/>
        <v>0.051712939</v>
      </c>
      <c r="I46" s="3">
        <f t="shared" si="4"/>
        <v>0.083705026</v>
      </c>
      <c r="J46" s="3">
        <f t="shared" si="5"/>
        <v>0.031166764999999996</v>
      </c>
      <c r="K46" s="3">
        <f t="shared" si="6"/>
        <v>0.556679689</v>
      </c>
      <c r="L46" s="4">
        <v>44</v>
      </c>
      <c r="M46" s="7">
        <f>M24+C46</f>
        <v>3.69789</v>
      </c>
      <c r="N46" s="11">
        <v>1</v>
      </c>
      <c r="O46" s="3">
        <f>O24+H46</f>
        <v>2.000885609</v>
      </c>
      <c r="P46" s="3">
        <f>P24+I46</f>
        <v>8.439897305999999</v>
      </c>
      <c r="Q46" s="3">
        <f>Q24+J46</f>
        <v>2.0044512049999996</v>
      </c>
      <c r="R46" s="3">
        <f>R24+K46</f>
        <v>13.110892749</v>
      </c>
      <c r="S46">
        <v>20</v>
      </c>
      <c r="T46"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f t="shared" si="25"/>
        <v>66.006222423</v>
      </c>
      <c r="AQ46" s="3">
        <f t="shared" si="25"/>
        <v>29.990687361</v>
      </c>
      <c r="AR46" s="2">
        <f t="shared" si="26"/>
        <v>72.50008777194545</v>
      </c>
      <c r="AS46" s="3">
        <f t="shared" si="27"/>
        <v>24.435219933735702</v>
      </c>
      <c r="AT46" s="12">
        <f t="shared" si="28"/>
        <v>0.3392426440205684</v>
      </c>
      <c r="AU46" s="3">
        <f t="shared" si="29"/>
        <v>-24.435219933735702</v>
      </c>
      <c r="AV46" s="3">
        <f t="shared" si="30"/>
        <v>24.166695923981816</v>
      </c>
      <c r="AW46" s="3">
        <f t="shared" si="31"/>
        <v>24.435219933735702</v>
      </c>
      <c r="AX46" s="3">
        <f t="shared" si="32"/>
        <v>22.002074141</v>
      </c>
      <c r="AY46" s="3">
        <f t="shared" si="33"/>
        <v>9.996895787000001</v>
      </c>
      <c r="AZ46" s="3">
        <f t="shared" si="34"/>
        <v>0.45436151714311235</v>
      </c>
      <c r="BA46" s="3">
        <f t="shared" si="72"/>
        <v>0.5427882304329095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2.75">
      <c r="A47" s="1" t="s">
        <v>44</v>
      </c>
      <c r="B47" s="1">
        <v>1</v>
      </c>
      <c r="C47">
        <v>0.0282</v>
      </c>
      <c r="D47">
        <v>0.2381</v>
      </c>
      <c r="E47">
        <v>0.3854</v>
      </c>
      <c r="F47">
        <v>0.1435</v>
      </c>
      <c r="G47">
        <v>2.5631</v>
      </c>
      <c r="H47" s="3">
        <f t="shared" si="3"/>
        <v>0.00671442</v>
      </c>
      <c r="I47" s="3">
        <f t="shared" si="4"/>
        <v>0.010868280000000001</v>
      </c>
      <c r="J47" s="3">
        <f t="shared" si="5"/>
        <v>0.004046699999999999</v>
      </c>
      <c r="K47" s="3">
        <f t="shared" si="6"/>
        <v>0.07227942</v>
      </c>
      <c r="L47" s="4">
        <v>45</v>
      </c>
      <c r="M47" s="7">
        <f>M24+C47</f>
        <v>3.5089</v>
      </c>
      <c r="N47" s="11">
        <v>1</v>
      </c>
      <c r="O47" s="3">
        <f aca="true" t="shared" si="82" ref="O47:R48">O24+H47</f>
        <v>1.95588709</v>
      </c>
      <c r="P47" s="3">
        <f t="shared" si="82"/>
        <v>8.367060559999999</v>
      </c>
      <c r="Q47" s="3">
        <f t="shared" si="82"/>
        <v>1.9773311399999998</v>
      </c>
      <c r="R47" s="3">
        <f t="shared" si="82"/>
        <v>12.62649248</v>
      </c>
      <c r="S47">
        <v>20</v>
      </c>
      <c r="T47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>
        <f t="shared" si="25"/>
        <v>65.88910532</v>
      </c>
      <c r="AQ47" s="3">
        <f t="shared" si="25"/>
        <v>29.360613599999997</v>
      </c>
      <c r="AR47" s="2">
        <f t="shared" si="26"/>
        <v>72.13473387237633</v>
      </c>
      <c r="AS47" s="3">
        <f t="shared" si="27"/>
        <v>24.018063447858648</v>
      </c>
      <c r="AT47" s="12">
        <f t="shared" si="28"/>
        <v>0.34096086790855473</v>
      </c>
      <c r="AU47" s="3">
        <f t="shared" si="29"/>
        <v>-24.018063447858648</v>
      </c>
      <c r="AV47" s="3">
        <f t="shared" si="30"/>
        <v>24.04491129079211</v>
      </c>
      <c r="AW47" s="3">
        <f t="shared" si="31"/>
        <v>24.018063447858648</v>
      </c>
      <c r="AX47" s="3">
        <f t="shared" si="32"/>
        <v>21.96303510666667</v>
      </c>
      <c r="AY47" s="3">
        <f t="shared" si="33"/>
        <v>9.786871199999998</v>
      </c>
      <c r="AZ47" s="3">
        <f t="shared" si="34"/>
        <v>0.44560649985162054</v>
      </c>
      <c r="BA47" s="3">
        <f t="shared" si="72"/>
        <v>0.5455373886536876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2.75">
      <c r="A48" s="1" t="s">
        <v>45</v>
      </c>
      <c r="B48" s="1">
        <v>1</v>
      </c>
      <c r="C48">
        <v>0.1479</v>
      </c>
      <c r="D48">
        <v>0.2381</v>
      </c>
      <c r="E48">
        <v>0.3854</v>
      </c>
      <c r="F48">
        <v>0.1435</v>
      </c>
      <c r="G48">
        <v>2.5631</v>
      </c>
      <c r="H48" s="3">
        <f t="shared" si="3"/>
        <v>0.03521499</v>
      </c>
      <c r="I48" s="3">
        <f t="shared" si="4"/>
        <v>0.05700066</v>
      </c>
      <c r="J48" s="3">
        <f t="shared" si="5"/>
        <v>0.02122365</v>
      </c>
      <c r="K48" s="3">
        <f t="shared" si="6"/>
        <v>0.37908249</v>
      </c>
      <c r="L48" s="4">
        <v>46</v>
      </c>
      <c r="M48" s="7">
        <f>M25+C48</f>
        <v>3.9532</v>
      </c>
      <c r="N48" s="11">
        <v>1</v>
      </c>
      <c r="O48" s="3">
        <f t="shared" si="82"/>
        <v>2.06167492</v>
      </c>
      <c r="P48" s="3">
        <f t="shared" si="82"/>
        <v>8.543162779999998</v>
      </c>
      <c r="Q48" s="3">
        <f t="shared" si="82"/>
        <v>2.04943041</v>
      </c>
      <c r="R48" s="3">
        <f t="shared" si="82"/>
        <v>13.74667823</v>
      </c>
      <c r="S48">
        <v>20</v>
      </c>
      <c r="T48">
        <v>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f t="shared" si="25"/>
        <v>66.17278025</v>
      </c>
      <c r="AQ48" s="3">
        <f t="shared" si="25"/>
        <v>30.833003789999996</v>
      </c>
      <c r="AR48" s="2">
        <f t="shared" si="26"/>
        <v>73.00349970192487</v>
      </c>
      <c r="AS48" s="3">
        <f t="shared" si="27"/>
        <v>24.98302091029809</v>
      </c>
      <c r="AT48" s="12">
        <f t="shared" si="28"/>
        <v>0.33690332063394984</v>
      </c>
      <c r="AU48" s="3">
        <f t="shared" si="29"/>
        <v>-24.98302091029809</v>
      </c>
      <c r="AV48" s="3">
        <f t="shared" si="30"/>
        <v>24.33449990064162</v>
      </c>
      <c r="AW48" s="3">
        <f t="shared" si="31"/>
        <v>24.98302091029809</v>
      </c>
      <c r="AX48" s="3">
        <f t="shared" si="32"/>
        <v>22.057593416666663</v>
      </c>
      <c r="AY48" s="3">
        <f t="shared" si="33"/>
        <v>10.277667929999998</v>
      </c>
      <c r="AZ48" s="3">
        <f t="shared" si="34"/>
        <v>0.46594692974230895</v>
      </c>
      <c r="BA48" s="3">
        <f t="shared" si="72"/>
        <v>0.5390453130143198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2.75">
      <c r="A49" s="1" t="s">
        <v>46</v>
      </c>
      <c r="B49" s="1">
        <v>1</v>
      </c>
      <c r="C49">
        <v>0.22828</v>
      </c>
      <c r="D49">
        <v>0.2381</v>
      </c>
      <c r="E49">
        <v>0.3854</v>
      </c>
      <c r="F49">
        <v>0.1435</v>
      </c>
      <c r="G49">
        <v>2.5631</v>
      </c>
      <c r="H49" s="3">
        <f t="shared" si="3"/>
        <v>0.054353468</v>
      </c>
      <c r="I49" s="3">
        <f t="shared" si="4"/>
        <v>0.08797911200000001</v>
      </c>
      <c r="J49" s="3">
        <f t="shared" si="5"/>
        <v>0.03275818</v>
      </c>
      <c r="K49" s="3">
        <f t="shared" si="6"/>
        <v>0.585104468</v>
      </c>
      <c r="L49" s="4">
        <v>47</v>
      </c>
      <c r="M49" s="7">
        <f>M27+C49</f>
        <v>4.30936</v>
      </c>
      <c r="N49" s="11">
        <v>1</v>
      </c>
      <c r="O49" s="3">
        <f aca="true" t="shared" si="83" ref="O49:R50">O27+H49</f>
        <v>2.146476616</v>
      </c>
      <c r="P49" s="3">
        <f t="shared" si="83"/>
        <v>8.684563543999998</v>
      </c>
      <c r="Q49" s="3">
        <f t="shared" si="83"/>
        <v>2.107626916</v>
      </c>
      <c r="R49" s="3">
        <f t="shared" si="83"/>
        <v>14.643749732000002</v>
      </c>
      <c r="S49">
        <v>20</v>
      </c>
      <c r="T49">
        <v>0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>
        <f t="shared" si="25"/>
        <v>66.400580148</v>
      </c>
      <c r="AQ49" s="3">
        <f t="shared" si="25"/>
        <v>32.012876819999995</v>
      </c>
      <c r="AR49" s="2">
        <f t="shared" si="26"/>
        <v>73.71472937129639</v>
      </c>
      <c r="AS49" s="3">
        <f t="shared" si="27"/>
        <v>25.739526102739543</v>
      </c>
      <c r="AT49" s="12">
        <f t="shared" si="28"/>
        <v>0.33365274046648125</v>
      </c>
      <c r="AU49" s="3">
        <f t="shared" si="29"/>
        <v>-25.739526102739543</v>
      </c>
      <c r="AV49" s="3">
        <f t="shared" si="30"/>
        <v>24.571576457098796</v>
      </c>
      <c r="AW49" s="3">
        <f t="shared" si="31"/>
        <v>25.739526102739543</v>
      </c>
      <c r="AX49" s="3">
        <f t="shared" si="32"/>
        <v>22.133526716000002</v>
      </c>
      <c r="AY49" s="3">
        <f t="shared" si="33"/>
        <v>10.67095894</v>
      </c>
      <c r="AZ49" s="3">
        <f t="shared" si="34"/>
        <v>0.4821174265141452</v>
      </c>
      <c r="BA49" s="3">
        <f t="shared" si="72"/>
        <v>0.53384438474637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2.75">
      <c r="A50" s="1" t="s">
        <v>47</v>
      </c>
      <c r="B50" s="1">
        <v>1</v>
      </c>
      <c r="C50">
        <v>0.07711</v>
      </c>
      <c r="D50">
        <v>0.2381</v>
      </c>
      <c r="E50">
        <v>0.3854</v>
      </c>
      <c r="F50">
        <v>0.1435</v>
      </c>
      <c r="G50">
        <v>2.5631</v>
      </c>
      <c r="H50" s="3">
        <f t="shared" si="3"/>
        <v>0.018359891</v>
      </c>
      <c r="I50" s="3">
        <f t="shared" si="4"/>
        <v>0.029718194</v>
      </c>
      <c r="J50" s="3">
        <f t="shared" si="5"/>
        <v>0.011065285</v>
      </c>
      <c r="K50" s="3">
        <f t="shared" si="6"/>
        <v>0.19764064099999998</v>
      </c>
      <c r="L50" s="4">
        <v>48</v>
      </c>
      <c r="M50" s="7">
        <f>M28+C50</f>
        <v>4.30083</v>
      </c>
      <c r="N50" s="11">
        <v>1</v>
      </c>
      <c r="O50" s="3">
        <f t="shared" si="83"/>
        <v>2.144445623</v>
      </c>
      <c r="P50" s="3">
        <f t="shared" si="83"/>
        <v>8.683415682</v>
      </c>
      <c r="Q50" s="3">
        <f t="shared" si="83"/>
        <v>2.110068709</v>
      </c>
      <c r="R50" s="3">
        <f t="shared" si="83"/>
        <v>14.613713217</v>
      </c>
      <c r="S50">
        <v>20</v>
      </c>
      <c r="T50">
        <v>0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>
        <f t="shared" si="25"/>
        <v>66.398959955</v>
      </c>
      <c r="AQ50" s="3">
        <f t="shared" si="25"/>
        <v>31.980544581</v>
      </c>
      <c r="AR50" s="2">
        <f t="shared" si="26"/>
        <v>73.69923415343624</v>
      </c>
      <c r="AS50" s="3">
        <f t="shared" si="27"/>
        <v>25.71743120539195</v>
      </c>
      <c r="AT50" s="12">
        <f t="shared" si="28"/>
        <v>0.33372289074636613</v>
      </c>
      <c r="AU50" s="3">
        <f t="shared" si="29"/>
        <v>-25.71743120539195</v>
      </c>
      <c r="AV50" s="3">
        <f t="shared" si="30"/>
        <v>24.566411384478744</v>
      </c>
      <c r="AW50" s="3">
        <f t="shared" si="31"/>
        <v>25.71743120539195</v>
      </c>
      <c r="AX50" s="3">
        <f t="shared" si="32"/>
        <v>22.132986651666666</v>
      </c>
      <c r="AY50" s="3">
        <f t="shared" si="33"/>
        <v>10.660181527</v>
      </c>
      <c r="AZ50" s="3">
        <f t="shared" si="34"/>
        <v>0.48164225166589814</v>
      </c>
      <c r="BA50" s="3">
        <f t="shared" si="72"/>
        <v>0.5339566251941859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2.75">
      <c r="A51" s="1" t="s">
        <v>48</v>
      </c>
      <c r="B51" s="1">
        <v>1</v>
      </c>
      <c r="C51">
        <v>0.12408</v>
      </c>
      <c r="D51">
        <v>0.2381</v>
      </c>
      <c r="E51">
        <v>0.3854</v>
      </c>
      <c r="F51">
        <v>0.1435</v>
      </c>
      <c r="G51">
        <v>2.5631</v>
      </c>
      <c r="H51" s="3">
        <f t="shared" si="3"/>
        <v>0.029543448</v>
      </c>
      <c r="I51" s="3">
        <f t="shared" si="4"/>
        <v>0.047820432</v>
      </c>
      <c r="J51" s="3">
        <f t="shared" si="5"/>
        <v>0.01780548</v>
      </c>
      <c r="K51" s="3">
        <f t="shared" si="6"/>
        <v>0.318029448</v>
      </c>
      <c r="L51" s="4">
        <v>49</v>
      </c>
      <c r="M51" s="7">
        <f>M50+C51</f>
        <v>4.424910000000001</v>
      </c>
      <c r="N51" s="11">
        <v>1</v>
      </c>
      <c r="O51" s="3">
        <f>O50+H51</f>
        <v>2.1739890710000003</v>
      </c>
      <c r="P51" s="3">
        <f>P50+I51</f>
        <v>8.731236114</v>
      </c>
      <c r="Q51" s="3">
        <f>Q50+J51</f>
        <v>2.127874189</v>
      </c>
      <c r="R51" s="3">
        <f>R50+K51</f>
        <v>14.931742665000002</v>
      </c>
      <c r="S51">
        <v>20</v>
      </c>
      <c r="T51"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f t="shared" si="25"/>
        <v>66.475852331</v>
      </c>
      <c r="AQ51" s="3">
        <f t="shared" si="25"/>
        <v>32.394214893</v>
      </c>
      <c r="AR51" s="2">
        <f t="shared" si="26"/>
        <v>73.94879378101295</v>
      </c>
      <c r="AS51" s="3">
        <f t="shared" si="27"/>
        <v>25.980344677764144</v>
      </c>
      <c r="AT51" s="12">
        <f t="shared" si="28"/>
        <v>0.3325966551978172</v>
      </c>
      <c r="AU51" s="3">
        <f>0-AS51</f>
        <v>-25.980344677764144</v>
      </c>
      <c r="AV51" s="3">
        <f t="shared" si="30"/>
        <v>24.64959792700432</v>
      </c>
      <c r="AW51" s="3">
        <f t="shared" si="31"/>
        <v>25.980344677764144</v>
      </c>
      <c r="AX51" s="3">
        <f t="shared" si="32"/>
        <v>22.158617443666667</v>
      </c>
      <c r="AY51" s="3">
        <f t="shared" si="33"/>
        <v>10.798071631</v>
      </c>
      <c r="AZ51" s="3">
        <f t="shared" si="34"/>
        <v>0.48730800368983684</v>
      </c>
      <c r="BA51" s="3">
        <f t="shared" si="72"/>
        <v>0.5321546483165076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2.75">
      <c r="A52" s="1" t="s">
        <v>49</v>
      </c>
      <c r="B52" s="1">
        <v>1</v>
      </c>
      <c r="C52">
        <v>0.12226</v>
      </c>
      <c r="D52">
        <v>0.2381</v>
      </c>
      <c r="E52">
        <v>0.3854</v>
      </c>
      <c r="F52">
        <v>0.1435</v>
      </c>
      <c r="G52">
        <v>2.5631</v>
      </c>
      <c r="H52" s="3">
        <f t="shared" si="3"/>
        <v>0.029110106</v>
      </c>
      <c r="I52" s="3">
        <f t="shared" si="4"/>
        <v>0.047119004</v>
      </c>
      <c r="J52" s="3">
        <f t="shared" si="5"/>
        <v>0.017544309999999997</v>
      </c>
      <c r="K52" s="3">
        <f t="shared" si="6"/>
        <v>0.313364606</v>
      </c>
      <c r="L52" s="4">
        <v>50</v>
      </c>
      <c r="M52" s="7">
        <f>M51+C55</f>
        <v>4.500470000000001</v>
      </c>
      <c r="N52" s="11">
        <v>1</v>
      </c>
      <c r="O52" s="3">
        <f>O51+H55</f>
        <v>2.1919799070000003</v>
      </c>
      <c r="P52" s="3">
        <f>P51+I55</f>
        <v>8.760356938</v>
      </c>
      <c r="Q52" s="3">
        <f>Q51+J55</f>
        <v>2.138717049</v>
      </c>
      <c r="R52" s="3">
        <f>R51+K55</f>
        <v>15.125410501000001</v>
      </c>
      <c r="S52">
        <v>20</v>
      </c>
      <c r="T52"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>
        <f t="shared" si="25"/>
        <v>66.522676863</v>
      </c>
      <c r="AQ52" s="3">
        <f t="shared" si="25"/>
        <v>32.646124377</v>
      </c>
      <c r="AR52" s="2">
        <f t="shared" si="26"/>
        <v>74.10152477417499</v>
      </c>
      <c r="AS52" s="3">
        <f t="shared" si="27"/>
        <v>26.139579435289544</v>
      </c>
      <c r="AT52" s="12">
        <f t="shared" si="28"/>
        <v>0.3319111387037162</v>
      </c>
      <c r="AU52" s="3">
        <f t="shared" si="29"/>
        <v>-26.139579435289544</v>
      </c>
      <c r="AV52" s="3">
        <f t="shared" si="30"/>
        <v>24.70050825805833</v>
      </c>
      <c r="AW52" s="3">
        <f t="shared" si="31"/>
        <v>26.139579435289544</v>
      </c>
      <c r="AX52" s="3">
        <f t="shared" si="32"/>
        <v>22.174225621</v>
      </c>
      <c r="AY52" s="3">
        <f>AV52*SIN(AW52*PI()/180)</f>
        <v>10.882041459</v>
      </c>
      <c r="AZ52" s="3">
        <f t="shared" si="34"/>
        <v>0.49075181451631894</v>
      </c>
      <c r="BA52" s="3">
        <f t="shared" si="72"/>
        <v>0.531057821925946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2.75">
      <c r="A53" s="1" t="s">
        <v>50</v>
      </c>
      <c r="B53" s="1">
        <v>1</v>
      </c>
      <c r="C53">
        <v>0.17415</v>
      </c>
      <c r="D53">
        <v>0.2381</v>
      </c>
      <c r="E53">
        <v>0.3854</v>
      </c>
      <c r="F53">
        <v>0.1435</v>
      </c>
      <c r="G53">
        <v>2.5631</v>
      </c>
      <c r="H53" s="3">
        <f t="shared" si="3"/>
        <v>0.041465115000000004</v>
      </c>
      <c r="I53" s="3">
        <f t="shared" si="4"/>
        <v>0.06711741</v>
      </c>
      <c r="J53" s="3">
        <f t="shared" si="5"/>
        <v>0.024990525</v>
      </c>
      <c r="K53" s="3">
        <f t="shared" si="6"/>
        <v>0.44636386499999997</v>
      </c>
      <c r="L53" s="4">
        <v>51</v>
      </c>
      <c r="M53" s="7">
        <f>M50+C52</f>
        <v>4.42309</v>
      </c>
      <c r="N53" s="11">
        <v>1</v>
      </c>
      <c r="O53" s="3">
        <f aca="true" t="shared" si="84" ref="O53:R54">O50+H52</f>
        <v>2.1735557290000003</v>
      </c>
      <c r="P53" s="3">
        <f t="shared" si="84"/>
        <v>8.730534686</v>
      </c>
      <c r="Q53" s="3">
        <f t="shared" si="84"/>
        <v>2.127613019</v>
      </c>
      <c r="R53" s="3">
        <f t="shared" si="84"/>
        <v>14.927077823000001</v>
      </c>
      <c r="S53">
        <v>20</v>
      </c>
      <c r="T53"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>
        <f t="shared" si="25"/>
        <v>66.474724477</v>
      </c>
      <c r="AQ53" s="3">
        <f t="shared" si="25"/>
        <v>32.388147195</v>
      </c>
      <c r="AR53" s="2">
        <f t="shared" si="26"/>
        <v>73.9451220366702</v>
      </c>
      <c r="AS53" s="3">
        <f t="shared" si="27"/>
        <v>25.976501111566222</v>
      </c>
      <c r="AT53" s="12">
        <f t="shared" si="28"/>
        <v>0.33261317028161863</v>
      </c>
      <c r="AU53" s="3">
        <f t="shared" si="29"/>
        <v>-25.976501111566222</v>
      </c>
      <c r="AV53" s="3">
        <f t="shared" si="30"/>
        <v>24.6483740122234</v>
      </c>
      <c r="AW53" s="3">
        <f t="shared" si="31"/>
        <v>25.976501111566222</v>
      </c>
      <c r="AX53" s="3">
        <f t="shared" si="32"/>
        <v>22.15824149233333</v>
      </c>
      <c r="AY53" s="3">
        <f t="shared" si="33"/>
        <v>10.796049065</v>
      </c>
      <c r="AZ53" s="3">
        <f t="shared" si="34"/>
        <v>0.4872249934064214</v>
      </c>
      <c r="BA53" s="3">
        <f t="shared" si="72"/>
        <v>0.5321810724505899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2.75">
      <c r="A54" s="1" t="s">
        <v>51</v>
      </c>
      <c r="B54" s="1">
        <v>1</v>
      </c>
      <c r="C54">
        <v>0.05743</v>
      </c>
      <c r="D54">
        <v>0.2381</v>
      </c>
      <c r="E54">
        <v>0.3854</v>
      </c>
      <c r="F54">
        <v>0.1435</v>
      </c>
      <c r="G54">
        <v>2.5631</v>
      </c>
      <c r="H54" s="3">
        <f t="shared" si="3"/>
        <v>0.013674083</v>
      </c>
      <c r="I54" s="3">
        <f t="shared" si="4"/>
        <v>0.022133522000000003</v>
      </c>
      <c r="J54" s="3">
        <f t="shared" si="5"/>
        <v>0.008241205</v>
      </c>
      <c r="K54" s="3">
        <f t="shared" si="6"/>
        <v>0.147198833</v>
      </c>
      <c r="L54" s="4">
        <v>52</v>
      </c>
      <c r="M54" s="7">
        <f>M51+C53</f>
        <v>4.599060000000001</v>
      </c>
      <c r="N54" s="11">
        <v>1</v>
      </c>
      <c r="O54" s="3">
        <f t="shared" si="84"/>
        <v>2.215454186</v>
      </c>
      <c r="P54" s="3">
        <f t="shared" si="84"/>
        <v>8.798353524</v>
      </c>
      <c r="Q54" s="3">
        <f t="shared" si="84"/>
        <v>2.152864714</v>
      </c>
      <c r="R54" s="3">
        <f t="shared" si="84"/>
        <v>15.378106530000002</v>
      </c>
      <c r="S54">
        <v>20</v>
      </c>
      <c r="T54">
        <v>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>
        <f t="shared" si="25"/>
        <v>66.58377308600001</v>
      </c>
      <c r="AQ54" s="3">
        <f t="shared" si="25"/>
        <v>32.974813578</v>
      </c>
      <c r="AR54" s="2">
        <f t="shared" si="26"/>
        <v>74.30166329815096</v>
      </c>
      <c r="AS54" s="3">
        <f t="shared" si="27"/>
        <v>26.34636095866494</v>
      </c>
      <c r="AT54" s="12">
        <f t="shared" si="28"/>
        <v>0.3310171048094171</v>
      </c>
      <c r="AU54" s="3">
        <f t="shared" si="29"/>
        <v>-26.34636095866494</v>
      </c>
      <c r="AV54" s="3">
        <f t="shared" si="30"/>
        <v>24.76722109938365</v>
      </c>
      <c r="AW54" s="3">
        <f t="shared" si="31"/>
        <v>26.34636095866494</v>
      </c>
      <c r="AX54" s="3">
        <f t="shared" si="32"/>
        <v>22.194591028666668</v>
      </c>
      <c r="AY54" s="3">
        <f t="shared" si="33"/>
        <v>10.991604526000001</v>
      </c>
      <c r="AZ54" s="3">
        <f t="shared" si="34"/>
        <v>0.4952379844171573</v>
      </c>
      <c r="BA54" s="3">
        <f t="shared" si="72"/>
        <v>0.5296273676950674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2.75">
      <c r="A55" s="1" t="s">
        <v>52</v>
      </c>
      <c r="B55" s="1">
        <v>1</v>
      </c>
      <c r="C55">
        <v>0.07556</v>
      </c>
      <c r="D55">
        <v>0.2381</v>
      </c>
      <c r="E55">
        <v>0.3854</v>
      </c>
      <c r="F55">
        <v>0.1435</v>
      </c>
      <c r="G55">
        <v>2.5631</v>
      </c>
      <c r="H55" s="3">
        <f t="shared" si="3"/>
        <v>0.017990836</v>
      </c>
      <c r="I55" s="3">
        <f t="shared" si="4"/>
        <v>0.029120824000000003</v>
      </c>
      <c r="J55" s="3">
        <f t="shared" si="5"/>
        <v>0.01084286</v>
      </c>
      <c r="K55" s="3">
        <f t="shared" si="6"/>
        <v>0.193667836</v>
      </c>
      <c r="L55" s="4">
        <v>53</v>
      </c>
      <c r="M55" s="7">
        <f>M51+C54</f>
        <v>4.482340000000001</v>
      </c>
      <c r="N55" s="11">
        <v>1</v>
      </c>
      <c r="O55" s="3">
        <f>O51+H54</f>
        <v>2.1876631540000004</v>
      </c>
      <c r="P55" s="3">
        <f>P51+I54</f>
        <v>8.753369636</v>
      </c>
      <c r="Q55" s="3">
        <f>Q51+J54</f>
        <v>2.136115394</v>
      </c>
      <c r="R55" s="3">
        <f>R51+K54</f>
        <v>15.078941498</v>
      </c>
      <c r="S55">
        <v>20</v>
      </c>
      <c r="T55"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>
        <f t="shared" si="25"/>
        <v>66.511441702</v>
      </c>
      <c r="AQ55" s="3">
        <f t="shared" si="25"/>
        <v>32.58568077</v>
      </c>
      <c r="AR55" s="2">
        <f t="shared" si="26"/>
        <v>74.06482612227542</v>
      </c>
      <c r="AS55" s="3">
        <f t="shared" si="27"/>
        <v>26.10143226873432</v>
      </c>
      <c r="AT55" s="12">
        <f t="shared" si="28"/>
        <v>0.3320755985691963</v>
      </c>
      <c r="AU55" s="3">
        <f t="shared" si="29"/>
        <v>-26.10143226873432</v>
      </c>
      <c r="AV55" s="3">
        <f t="shared" si="30"/>
        <v>24.688275374091806</v>
      </c>
      <c r="AW55" s="3">
        <f t="shared" si="31"/>
        <v>26.10143226873432</v>
      </c>
      <c r="AX55" s="3">
        <f t="shared" si="32"/>
        <v>22.17048056733333</v>
      </c>
      <c r="AY55" s="3">
        <f t="shared" si="33"/>
        <v>10.86189359</v>
      </c>
      <c r="AZ55" s="3">
        <f t="shared" si="34"/>
        <v>0.4899259426069568</v>
      </c>
      <c r="BA55" s="3">
        <f t="shared" si="72"/>
        <v>0.5313209577107141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2.75">
      <c r="A56" s="1" t="s">
        <v>53</v>
      </c>
      <c r="B56" s="1">
        <v>1</v>
      </c>
      <c r="C56">
        <v>0.22052</v>
      </c>
      <c r="D56">
        <v>0.2381</v>
      </c>
      <c r="E56">
        <v>0.3854</v>
      </c>
      <c r="F56">
        <v>0.1435</v>
      </c>
      <c r="G56">
        <v>2.5631</v>
      </c>
      <c r="H56" s="3">
        <f t="shared" si="3"/>
        <v>0.052505812</v>
      </c>
      <c r="I56" s="3">
        <f t="shared" si="4"/>
        <v>0.084988408</v>
      </c>
      <c r="J56" s="3">
        <f t="shared" si="5"/>
        <v>0.03164462</v>
      </c>
      <c r="K56" s="3">
        <f t="shared" si="6"/>
        <v>0.565214812</v>
      </c>
      <c r="L56" s="4">
        <v>54</v>
      </c>
      <c r="M56" s="7">
        <f>M10+C56</f>
        <v>3.95762</v>
      </c>
      <c r="N56" s="11">
        <v>1</v>
      </c>
      <c r="O56" s="3">
        <f aca="true" t="shared" si="85" ref="O56:R58">O10+H56</f>
        <v>2.062727322</v>
      </c>
      <c r="P56" s="3">
        <f t="shared" si="85"/>
        <v>8.543843247999996</v>
      </c>
      <c r="Q56" s="3">
        <f t="shared" si="85"/>
        <v>2.0483119399999996</v>
      </c>
      <c r="R56" s="3">
        <f t="shared" si="85"/>
        <v>13.761914992000001</v>
      </c>
      <c r="S56">
        <v>20</v>
      </c>
      <c r="T56"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>
        <f t="shared" si="25"/>
        <v>66.173766584</v>
      </c>
      <c r="AQ56" s="3">
        <f t="shared" si="25"/>
        <v>30.849601487999994</v>
      </c>
      <c r="AR56" s="2">
        <f t="shared" si="26"/>
        <v>73.01140524522266</v>
      </c>
      <c r="AS56" s="3">
        <f t="shared" si="27"/>
        <v>24.99450034587739</v>
      </c>
      <c r="AT56" s="12">
        <f t="shared" si="28"/>
        <v>0.33686684134993256</v>
      </c>
      <c r="AU56" s="3">
        <f t="shared" si="29"/>
        <v>-24.99450034587739</v>
      </c>
      <c r="AV56" s="3">
        <f t="shared" si="30"/>
        <v>24.337135081740886</v>
      </c>
      <c r="AW56" s="3">
        <f t="shared" si="31"/>
        <v>24.99450034587739</v>
      </c>
      <c r="AX56" s="3">
        <f t="shared" si="32"/>
        <v>22.057922194666666</v>
      </c>
      <c r="AY56" s="3">
        <f t="shared" si="33"/>
        <v>10.283200495999996</v>
      </c>
      <c r="AZ56" s="3">
        <f t="shared" si="34"/>
        <v>0.46619080461197504</v>
      </c>
      <c r="BA56" s="3">
        <f t="shared" si="72"/>
        <v>0.5389869461598921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2.75">
      <c r="A57" s="1" t="s">
        <v>54</v>
      </c>
      <c r="B57" s="1">
        <v>1</v>
      </c>
      <c r="C57">
        <v>0.04933</v>
      </c>
      <c r="D57">
        <v>0.2381</v>
      </c>
      <c r="E57">
        <v>0.3854</v>
      </c>
      <c r="F57">
        <v>0.1435</v>
      </c>
      <c r="G57">
        <v>2.5631</v>
      </c>
      <c r="H57" s="3">
        <f t="shared" si="3"/>
        <v>0.011745473</v>
      </c>
      <c r="I57" s="3">
        <f t="shared" si="4"/>
        <v>0.019011782</v>
      </c>
      <c r="J57" s="3">
        <f t="shared" si="5"/>
        <v>0.007078854999999999</v>
      </c>
      <c r="K57" s="3">
        <f t="shared" si="6"/>
        <v>0.126437723</v>
      </c>
      <c r="L57" s="4">
        <v>55</v>
      </c>
      <c r="M57" s="7">
        <f>M11+C57</f>
        <v>3.9109399999999996</v>
      </c>
      <c r="N57" s="11">
        <v>1</v>
      </c>
      <c r="O57" s="3">
        <f t="shared" si="85"/>
        <v>2.051612814</v>
      </c>
      <c r="P57" s="3">
        <f t="shared" si="85"/>
        <v>8.527720425999997</v>
      </c>
      <c r="Q57" s="3">
        <f t="shared" si="85"/>
        <v>2.044813267</v>
      </c>
      <c r="R57" s="3">
        <f t="shared" si="85"/>
        <v>13.635135061000001</v>
      </c>
      <c r="S57">
        <v>20</v>
      </c>
      <c r="T57">
        <v>0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>
        <f t="shared" si="25"/>
        <v>66.148038895</v>
      </c>
      <c r="AQ57" s="3">
        <f t="shared" si="25"/>
        <v>30.690575912999996</v>
      </c>
      <c r="AR57" s="2">
        <f t="shared" si="26"/>
        <v>72.9210154861138</v>
      </c>
      <c r="AS57" s="3">
        <f t="shared" si="27"/>
        <v>24.889793304579424</v>
      </c>
      <c r="AT57" s="12">
        <f t="shared" si="28"/>
        <v>0.33728440701928586</v>
      </c>
      <c r="AU57" s="3">
        <f t="shared" si="29"/>
        <v>-24.889793304579424</v>
      </c>
      <c r="AV57" s="3">
        <f t="shared" si="30"/>
        <v>24.307005162037935</v>
      </c>
      <c r="AW57" s="3">
        <f t="shared" si="31"/>
        <v>24.889793304579424</v>
      </c>
      <c r="AX57" s="3">
        <f t="shared" si="32"/>
        <v>22.049346298333337</v>
      </c>
      <c r="AY57" s="3">
        <f t="shared" si="33"/>
        <v>10.230191971</v>
      </c>
      <c r="AZ57" s="3">
        <f>AY57/AX57</f>
        <v>0.4639680393505942</v>
      </c>
      <c r="BA57" s="3">
        <f t="shared" si="72"/>
        <v>0.5396550512308574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2.75">
      <c r="A58" s="1" t="s">
        <v>55</v>
      </c>
      <c r="B58" s="1">
        <v>1</v>
      </c>
      <c r="C58">
        <v>0.22565</v>
      </c>
      <c r="D58">
        <v>0.2381</v>
      </c>
      <c r="E58">
        <v>0.3854</v>
      </c>
      <c r="F58">
        <v>0.1435</v>
      </c>
      <c r="G58">
        <v>2.5631</v>
      </c>
      <c r="H58" s="3">
        <f t="shared" si="3"/>
        <v>0.053727264999999996</v>
      </c>
      <c r="I58" s="3">
        <f t="shared" si="4"/>
        <v>0.08696551</v>
      </c>
      <c r="J58" s="3">
        <f t="shared" si="5"/>
        <v>0.032380774999999994</v>
      </c>
      <c r="K58" s="3">
        <f t="shared" si="6"/>
        <v>0.5783635149999999</v>
      </c>
      <c r="L58" s="4">
        <v>56</v>
      </c>
      <c r="M58" s="7">
        <f>M12+C58</f>
        <v>4.12033</v>
      </c>
      <c r="N58" s="11">
        <v>1</v>
      </c>
      <c r="O58" s="3">
        <f t="shared" si="85"/>
        <v>2.101468573</v>
      </c>
      <c r="P58" s="3">
        <f t="shared" si="85"/>
        <v>8.608915381999998</v>
      </c>
      <c r="Q58" s="3">
        <f t="shared" si="85"/>
        <v>2.0757106309999998</v>
      </c>
      <c r="R58" s="3">
        <f t="shared" si="85"/>
        <v>14.169927659</v>
      </c>
      <c r="S58">
        <v>20</v>
      </c>
      <c r="T58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>
        <f t="shared" si="25"/>
        <v>66.278647777</v>
      </c>
      <c r="AQ58" s="3">
        <f t="shared" si="25"/>
        <v>31.387758422999994</v>
      </c>
      <c r="AR58" s="2">
        <f t="shared" si="26"/>
        <v>73.33519298377986</v>
      </c>
      <c r="AS58" s="3">
        <f t="shared" si="27"/>
        <v>25.34095765578017</v>
      </c>
      <c r="AT58" s="12">
        <f t="shared" si="28"/>
        <v>0.33537951516563075</v>
      </c>
      <c r="AU58" s="3">
        <f t="shared" si="29"/>
        <v>-25.34095765578017</v>
      </c>
      <c r="AV58" s="3">
        <f t="shared" si="30"/>
        <v>24.44506432792662</v>
      </c>
      <c r="AW58" s="3">
        <f>AS58</f>
        <v>25.34095765578017</v>
      </c>
      <c r="AX58" s="3">
        <f t="shared" si="32"/>
        <v>22.092882592333332</v>
      </c>
      <c r="AY58" s="3">
        <f t="shared" si="33"/>
        <v>10.462586140999997</v>
      </c>
      <c r="AZ58" s="3">
        <f t="shared" si="34"/>
        <v>0.4735727036647867</v>
      </c>
      <c r="BA58" s="3">
        <f t="shared" si="72"/>
        <v>0.5366072242650092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2.75">
      <c r="A59" s="1" t="s">
        <v>56</v>
      </c>
      <c r="B59" s="1">
        <v>1</v>
      </c>
      <c r="C59">
        <v>0.10373</v>
      </c>
      <c r="D59">
        <v>0.2381</v>
      </c>
      <c r="E59">
        <v>0.3854</v>
      </c>
      <c r="F59">
        <v>0.1435</v>
      </c>
      <c r="G59">
        <v>2.5631</v>
      </c>
      <c r="H59" s="3">
        <f t="shared" si="3"/>
        <v>0.024698113</v>
      </c>
      <c r="I59" s="3">
        <f t="shared" si="4"/>
        <v>0.039977542000000005</v>
      </c>
      <c r="J59" s="3">
        <f t="shared" si="5"/>
        <v>0.014885255</v>
      </c>
      <c r="K59" s="3">
        <f t="shared" si="6"/>
        <v>0.265870363</v>
      </c>
      <c r="L59" s="4">
        <v>57</v>
      </c>
      <c r="M59" s="7">
        <f>M37+C59</f>
        <v>4.678039999999999</v>
      </c>
      <c r="N59" s="11">
        <v>1</v>
      </c>
      <c r="O59" s="3">
        <f>O37+H59</f>
        <v>2.2342593239999995</v>
      </c>
      <c r="P59" s="3">
        <f>P37+I59</f>
        <v>8.834051265999996</v>
      </c>
      <c r="Q59" s="3">
        <f>Q37+J59</f>
        <v>2.1732085069999996</v>
      </c>
      <c r="R59" s="3">
        <f>R37+K59</f>
        <v>15.560451361000002</v>
      </c>
      <c r="S59">
        <v>20</v>
      </c>
      <c r="T59">
        <v>0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>
        <f t="shared" si="25"/>
        <v>66.641727155</v>
      </c>
      <c r="AQ59" s="3">
        <f t="shared" si="25"/>
        <v>33.228553893</v>
      </c>
      <c r="AR59" s="2">
        <f t="shared" si="26"/>
        <v>74.466479653744</v>
      </c>
      <c r="AS59" s="3">
        <f t="shared" si="27"/>
        <v>26.501524789763955</v>
      </c>
      <c r="AT59" s="12">
        <f t="shared" si="28"/>
        <v>0.3302844660018982</v>
      </c>
      <c r="AU59" s="3">
        <f t="shared" si="29"/>
        <v>-26.501524789763955</v>
      </c>
      <c r="AV59" s="3">
        <f t="shared" si="30"/>
        <v>24.822159884581335</v>
      </c>
      <c r="AW59" s="3">
        <f t="shared" si="31"/>
        <v>26.501524789763955</v>
      </c>
      <c r="AX59" s="3">
        <f t="shared" si="32"/>
        <v>22.213909051666665</v>
      </c>
      <c r="AY59" s="3">
        <f t="shared" si="33"/>
        <v>11.076184630999999</v>
      </c>
      <c r="AZ59" s="3">
        <f t="shared" si="34"/>
        <v>0.49861483655300076</v>
      </c>
      <c r="BA59" s="3">
        <f t="shared" si="72"/>
        <v>0.5284551456030372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2.75">
      <c r="A60" s="1" t="s">
        <v>57</v>
      </c>
      <c r="B60" s="1">
        <v>1</v>
      </c>
      <c r="C60">
        <v>0.20148</v>
      </c>
      <c r="D60">
        <v>0.2381</v>
      </c>
      <c r="E60">
        <v>0.3854</v>
      </c>
      <c r="F60">
        <v>0.1435</v>
      </c>
      <c r="G60">
        <v>2.5631</v>
      </c>
      <c r="H60" s="3">
        <f t="shared" si="3"/>
        <v>0.047972388</v>
      </c>
      <c r="I60" s="3">
        <f t="shared" si="4"/>
        <v>0.077650392</v>
      </c>
      <c r="J60" s="3">
        <f t="shared" si="5"/>
        <v>0.028912379999999998</v>
      </c>
      <c r="K60" s="3">
        <f t="shared" si="6"/>
        <v>0.5164133879999999</v>
      </c>
      <c r="L60" s="4">
        <v>58</v>
      </c>
      <c r="M60" s="7">
        <f>M59+C61</f>
        <v>4.758369999999999</v>
      </c>
      <c r="N60" s="11">
        <v>1</v>
      </c>
      <c r="O60" s="3">
        <f>O59+H61</f>
        <v>2.2533858969999994</v>
      </c>
      <c r="P60" s="3">
        <f>P59+I61</f>
        <v>8.865010447999996</v>
      </c>
      <c r="Q60" s="3">
        <f>Q59+J61</f>
        <v>2.1847358619999997</v>
      </c>
      <c r="R60" s="3">
        <f>R59+K61</f>
        <v>15.766345184000002</v>
      </c>
      <c r="S60">
        <v>20</v>
      </c>
      <c r="T60">
        <v>0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>
        <f t="shared" si="25"/>
        <v>66.691507656</v>
      </c>
      <c r="AQ60" s="3">
        <f t="shared" si="25"/>
        <v>33.496366079999994</v>
      </c>
      <c r="AR60" s="2">
        <f t="shared" si="26"/>
        <v>74.6308497472438</v>
      </c>
      <c r="AS60" s="3">
        <f t="shared" si="27"/>
        <v>26.668472425868554</v>
      </c>
      <c r="AT60" s="12">
        <f t="shared" si="28"/>
        <v>0.3295570337303627</v>
      </c>
      <c r="AU60" s="3">
        <f t="shared" si="29"/>
        <v>-26.668472425868554</v>
      </c>
      <c r="AV60" s="3">
        <f t="shared" si="30"/>
        <v>24.876949915747932</v>
      </c>
      <c r="AW60" s="3">
        <f t="shared" si="31"/>
        <v>26.668472425868554</v>
      </c>
      <c r="AX60" s="3">
        <f>AV60*COS(AW60*PI()/180)</f>
        <v>22.230502551999997</v>
      </c>
      <c r="AY60" s="3">
        <f t="shared" si="33"/>
        <v>11.165455359999997</v>
      </c>
      <c r="AZ60" s="3">
        <f t="shared" si="34"/>
        <v>0.5022583422881496</v>
      </c>
      <c r="BA60" s="3">
        <f t="shared" si="72"/>
        <v>0.5272912539685803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2.75">
      <c r="A61" s="1" t="s">
        <v>58</v>
      </c>
      <c r="B61" s="1">
        <v>1</v>
      </c>
      <c r="C61">
        <v>0.08033</v>
      </c>
      <c r="D61">
        <v>0.2381</v>
      </c>
      <c r="E61">
        <v>0.3854</v>
      </c>
      <c r="F61">
        <v>0.1435</v>
      </c>
      <c r="G61">
        <v>2.5631</v>
      </c>
      <c r="H61" s="3">
        <f t="shared" si="3"/>
        <v>0.019126573</v>
      </c>
      <c r="I61" s="3">
        <f t="shared" si="4"/>
        <v>0.030959182000000002</v>
      </c>
      <c r="J61" s="3">
        <f t="shared" si="5"/>
        <v>0.011527355</v>
      </c>
      <c r="K61" s="3">
        <f t="shared" si="6"/>
        <v>0.205893823</v>
      </c>
      <c r="L61" s="4">
        <v>59</v>
      </c>
      <c r="M61" s="7">
        <f>M59+C60</f>
        <v>4.879519999999999</v>
      </c>
      <c r="N61" s="11">
        <v>1</v>
      </c>
      <c r="O61" s="3">
        <f>O59+H60</f>
        <v>2.2822317119999993</v>
      </c>
      <c r="P61" s="3">
        <f>P59+I60</f>
        <v>8.911701657999997</v>
      </c>
      <c r="Q61" s="3">
        <f>Q59+J60</f>
        <v>2.2021208869999995</v>
      </c>
      <c r="R61" s="3">
        <f>R59+K60</f>
        <v>16.076864749000002</v>
      </c>
      <c r="S61">
        <v>20</v>
      </c>
      <c r="T61"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>
        <f t="shared" si="25"/>
        <v>66.766584311</v>
      </c>
      <c r="AQ61" s="3">
        <f t="shared" si="25"/>
        <v>33.90026806499999</v>
      </c>
      <c r="AR61" s="2">
        <f t="shared" si="26"/>
        <v>74.87993693531486</v>
      </c>
      <c r="AS61" s="3">
        <f t="shared" si="27"/>
        <v>26.918865347044534</v>
      </c>
      <c r="AT61" s="12">
        <f t="shared" si="28"/>
        <v>0.328460766316144</v>
      </c>
      <c r="AU61" s="3">
        <f t="shared" si="29"/>
        <v>-26.918865347044534</v>
      </c>
      <c r="AV61" s="3">
        <f>AR61/3</f>
        <v>24.959978978438286</v>
      </c>
      <c r="AW61" s="3">
        <f t="shared" si="31"/>
        <v>26.918865347044534</v>
      </c>
      <c r="AX61" s="3">
        <f t="shared" si="32"/>
        <v>22.255528103666666</v>
      </c>
      <c r="AY61" s="3">
        <f t="shared" si="33"/>
        <v>11.300089354999999</v>
      </c>
      <c r="AZ61" s="3">
        <f t="shared" si="34"/>
        <v>0.5077430336572546</v>
      </c>
      <c r="BA61" s="3">
        <f t="shared" si="72"/>
        <v>0.5255372261058304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2.75">
      <c r="A62" s="1" t="s">
        <v>59</v>
      </c>
      <c r="B62" s="1">
        <v>1</v>
      </c>
      <c r="C62">
        <v>0.17014</v>
      </c>
      <c r="D62">
        <v>0.2381</v>
      </c>
      <c r="E62">
        <v>0.3854</v>
      </c>
      <c r="F62">
        <v>0.1435</v>
      </c>
      <c r="G62">
        <v>2.5631</v>
      </c>
      <c r="H62" s="3">
        <f t="shared" si="3"/>
        <v>0.040510334</v>
      </c>
      <c r="I62" s="3">
        <f t="shared" si="4"/>
        <v>0.06557195600000001</v>
      </c>
      <c r="J62" s="3">
        <f t="shared" si="5"/>
        <v>0.02441509</v>
      </c>
      <c r="K62" s="3">
        <f t="shared" si="6"/>
        <v>0.436085834</v>
      </c>
      <c r="L62" s="4">
        <v>60</v>
      </c>
      <c r="M62" s="7">
        <f>M13+C62</f>
        <v>4.174849999999999</v>
      </c>
      <c r="N62" s="11">
        <v>1</v>
      </c>
      <c r="O62" s="3">
        <f aca="true" t="shared" si="86" ref="O62:R65">O13+H62</f>
        <v>2.1144497849999997</v>
      </c>
      <c r="P62" s="3">
        <f t="shared" si="86"/>
        <v>8.631577839999997</v>
      </c>
      <c r="Q62" s="3">
        <f t="shared" si="86"/>
        <v>2.086362022</v>
      </c>
      <c r="R62" s="3">
        <f t="shared" si="86"/>
        <v>14.303363152000001</v>
      </c>
      <c r="S62">
        <v>20</v>
      </c>
      <c r="T62">
        <v>0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>
        <f t="shared" si="25"/>
        <v>66.315261592</v>
      </c>
      <c r="AQ62" s="3">
        <f t="shared" si="25"/>
        <v>31.566518831999993</v>
      </c>
      <c r="AR62" s="2">
        <f t="shared" si="26"/>
        <v>73.444938771752</v>
      </c>
      <c r="AS62" s="3">
        <f t="shared" si="27"/>
        <v>25.4547682164103</v>
      </c>
      <c r="AT62" s="12">
        <f t="shared" si="28"/>
        <v>0.334878371182436</v>
      </c>
      <c r="AU62" s="3">
        <f t="shared" si="29"/>
        <v>-25.4547682164103</v>
      </c>
      <c r="AV62" s="3">
        <f t="shared" si="30"/>
        <v>24.48164625725067</v>
      </c>
      <c r="AW62" s="3">
        <f t="shared" si="31"/>
        <v>25.4547682164103</v>
      </c>
      <c r="AX62" s="3">
        <f t="shared" si="32"/>
        <v>22.105087197333336</v>
      </c>
      <c r="AY62" s="3">
        <f t="shared" si="33"/>
        <v>10.522172944</v>
      </c>
      <c r="AZ62" s="3">
        <f t="shared" si="34"/>
        <v>0.47600685082433647</v>
      </c>
      <c r="BA62" s="3">
        <f t="shared" si="72"/>
        <v>0.5358053938918976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2.75">
      <c r="A63" s="1" t="s">
        <v>60</v>
      </c>
      <c r="B63" s="1">
        <v>1</v>
      </c>
      <c r="C63">
        <v>0.05745</v>
      </c>
      <c r="D63">
        <v>0.2381</v>
      </c>
      <c r="E63">
        <v>0.3854</v>
      </c>
      <c r="F63">
        <v>0.1435</v>
      </c>
      <c r="G63">
        <v>2.5631</v>
      </c>
      <c r="H63" s="3">
        <f t="shared" si="3"/>
        <v>0.013678845</v>
      </c>
      <c r="I63" s="3">
        <f t="shared" si="4"/>
        <v>0.02214123</v>
      </c>
      <c r="J63" s="3">
        <f t="shared" si="5"/>
        <v>0.008244075</v>
      </c>
      <c r="K63" s="3">
        <f t="shared" si="6"/>
        <v>0.147250095</v>
      </c>
      <c r="L63" s="4">
        <v>61</v>
      </c>
      <c r="M63" s="7">
        <f>M14+C63</f>
        <v>4.17965</v>
      </c>
      <c r="N63" s="11">
        <v>1</v>
      </c>
      <c r="O63" s="3">
        <f t="shared" si="86"/>
        <v>2.1155926649999994</v>
      </c>
      <c r="P63" s="3">
        <f t="shared" si="86"/>
        <v>8.635190109999998</v>
      </c>
      <c r="Q63" s="3">
        <f t="shared" si="86"/>
        <v>2.0900703149999997</v>
      </c>
      <c r="R63" s="3">
        <f t="shared" si="86"/>
        <v>14.308933855000001</v>
      </c>
      <c r="S63">
        <v>20</v>
      </c>
      <c r="T63">
        <v>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>
        <f t="shared" si="25"/>
        <v>66.321255645</v>
      </c>
      <c r="AQ63" s="3">
        <f t="shared" si="25"/>
        <v>31.579314075</v>
      </c>
      <c r="AR63" s="2">
        <f t="shared" si="26"/>
        <v>73.4558508750456</v>
      </c>
      <c r="AS63" s="3">
        <f t="shared" si="27"/>
        <v>25.461770231483193</v>
      </c>
      <c r="AT63" s="12">
        <f t="shared" si="28"/>
        <v>0.3348286239215494</v>
      </c>
      <c r="AU63" s="3">
        <f t="shared" si="29"/>
        <v>-25.461770231483193</v>
      </c>
      <c r="AV63" s="3">
        <f t="shared" si="30"/>
        <v>24.4852836250152</v>
      </c>
      <c r="AW63" s="3">
        <f t="shared" si="31"/>
        <v>25.461770231483193</v>
      </c>
      <c r="AX63" s="3">
        <f t="shared" si="32"/>
        <v>22.107085214999998</v>
      </c>
      <c r="AY63" s="3">
        <f t="shared" si="33"/>
        <v>10.526438025000003</v>
      </c>
      <c r="AZ63" s="3">
        <f t="shared" si="34"/>
        <v>0.4761567580088601</v>
      </c>
      <c r="BA63" s="3">
        <f t="shared" si="72"/>
        <v>0.5357257982744791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2.75">
      <c r="A64" s="1" t="s">
        <v>61</v>
      </c>
      <c r="B64" s="1">
        <v>1</v>
      </c>
      <c r="C64">
        <v>0.16729</v>
      </c>
      <c r="D64">
        <v>0.2381</v>
      </c>
      <c r="E64">
        <v>0.3854</v>
      </c>
      <c r="F64">
        <v>0.1435</v>
      </c>
      <c r="G64">
        <v>2.5631</v>
      </c>
      <c r="H64" s="3">
        <f t="shared" si="3"/>
        <v>0.039831749</v>
      </c>
      <c r="I64" s="3">
        <f t="shared" si="4"/>
        <v>0.064473566</v>
      </c>
      <c r="J64" s="3">
        <f t="shared" si="5"/>
        <v>0.024006114999999998</v>
      </c>
      <c r="K64" s="3">
        <f t="shared" si="6"/>
        <v>0.428780999</v>
      </c>
      <c r="L64" s="4">
        <v>62</v>
      </c>
      <c r="M64" s="7">
        <f>M15+C64</f>
        <v>4.40612</v>
      </c>
      <c r="N64" s="11">
        <v>1</v>
      </c>
      <c r="O64" s="3">
        <f t="shared" si="86"/>
        <v>2.1695151719999997</v>
      </c>
      <c r="P64" s="3">
        <f t="shared" si="86"/>
        <v>8.724221097999997</v>
      </c>
      <c r="Q64" s="3">
        <f t="shared" si="86"/>
        <v>2.125566151</v>
      </c>
      <c r="R64" s="3">
        <f t="shared" si="86"/>
        <v>14.882716213000002</v>
      </c>
      <c r="S64">
        <v>20</v>
      </c>
      <c r="T64"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>
        <f t="shared" si="25"/>
        <v>66.464596495</v>
      </c>
      <c r="AQ64" s="3">
        <f t="shared" si="25"/>
        <v>32.331158409</v>
      </c>
      <c r="AR64" s="2">
        <f t="shared" si="26"/>
        <v>73.91107083049884</v>
      </c>
      <c r="AS64" s="3">
        <f t="shared" si="27"/>
        <v>25.940225412308205</v>
      </c>
      <c r="AT64" s="12">
        <f t="shared" si="28"/>
        <v>0.3327664068605141</v>
      </c>
      <c r="AU64" s="3">
        <f t="shared" si="29"/>
        <v>-25.940225412308205</v>
      </c>
      <c r="AV64" s="3">
        <f t="shared" si="30"/>
        <v>24.63702361016628</v>
      </c>
      <c r="AW64" s="3">
        <f t="shared" si="31"/>
        <v>25.940225412308205</v>
      </c>
      <c r="AX64" s="3">
        <f t="shared" si="32"/>
        <v>22.15486549833333</v>
      </c>
      <c r="AY64" s="3">
        <f t="shared" si="33"/>
        <v>10.777052803</v>
      </c>
      <c r="AZ64" s="3">
        <f t="shared" si="34"/>
        <v>0.4864418068261682</v>
      </c>
      <c r="BA64" s="3">
        <f t="shared" si="72"/>
        <v>0.5324262509768226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2.75">
      <c r="A65" s="1" t="s">
        <v>62</v>
      </c>
      <c r="B65" s="1">
        <v>1</v>
      </c>
      <c r="C65">
        <v>0.16912</v>
      </c>
      <c r="D65">
        <v>0.2381</v>
      </c>
      <c r="E65">
        <v>0.3854</v>
      </c>
      <c r="F65">
        <v>0.1435</v>
      </c>
      <c r="G65">
        <v>2.5631</v>
      </c>
      <c r="H65" s="3">
        <f t="shared" si="3"/>
        <v>0.040267472</v>
      </c>
      <c r="I65" s="3">
        <f t="shared" si="4"/>
        <v>0.065178848</v>
      </c>
      <c r="J65" s="3">
        <f t="shared" si="5"/>
        <v>0.024268719999999997</v>
      </c>
      <c r="K65" s="3">
        <f t="shared" si="6"/>
        <v>0.43347147199999997</v>
      </c>
      <c r="L65" s="4">
        <v>63</v>
      </c>
      <c r="M65" s="7">
        <f>M16+C65</f>
        <v>4.510459999999999</v>
      </c>
      <c r="N65" s="11">
        <v>1</v>
      </c>
      <c r="O65" s="3">
        <f t="shared" si="86"/>
        <v>2.1943585259999994</v>
      </c>
      <c r="P65" s="3">
        <f t="shared" si="86"/>
        <v>8.765971383999998</v>
      </c>
      <c r="Q65" s="3">
        <f t="shared" si="86"/>
        <v>2.1431734479999998</v>
      </c>
      <c r="R65" s="3">
        <f t="shared" si="86"/>
        <v>15.144276244000002</v>
      </c>
      <c r="S65">
        <v>20</v>
      </c>
      <c r="T65">
        <v>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>
        <f t="shared" si="25"/>
        <v>66.5318905</v>
      </c>
      <c r="AQ65" s="3">
        <f t="shared" si="25"/>
        <v>32.676219012</v>
      </c>
      <c r="AR65" s="2">
        <f t="shared" si="26"/>
        <v>74.12305810221392</v>
      </c>
      <c r="AS65" s="3">
        <f t="shared" si="27"/>
        <v>26.1573251706993</v>
      </c>
      <c r="AT65" s="12">
        <f t="shared" si="28"/>
        <v>0.3318147159222974</v>
      </c>
      <c r="AU65" s="3">
        <f t="shared" si="29"/>
        <v>-26.1573251706993</v>
      </c>
      <c r="AV65" s="3">
        <f t="shared" si="30"/>
        <v>24.707686034071305</v>
      </c>
      <c r="AW65" s="3">
        <f t="shared" si="31"/>
        <v>26.1573251706993</v>
      </c>
      <c r="AX65" s="3">
        <f t="shared" si="32"/>
        <v>22.177296833333333</v>
      </c>
      <c r="AY65" s="3">
        <f t="shared" si="33"/>
        <v>10.892073003999998</v>
      </c>
      <c r="AZ65" s="3">
        <f t="shared" si="34"/>
        <v>0.49113618696886413</v>
      </c>
      <c r="BA65" s="3">
        <f t="shared" si="72"/>
        <v>0.5309035454756759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2.75">
      <c r="A66" s="1" t="s">
        <v>63</v>
      </c>
      <c r="B66" s="1">
        <v>1</v>
      </c>
      <c r="C66">
        <v>0.09233</v>
      </c>
      <c r="D66">
        <v>0.2381</v>
      </c>
      <c r="E66">
        <v>0.3854</v>
      </c>
      <c r="F66">
        <v>0.1435</v>
      </c>
      <c r="G66">
        <v>2.5631</v>
      </c>
      <c r="H66" s="3">
        <f t="shared" si="3"/>
        <v>0.021983772999999998</v>
      </c>
      <c r="I66" s="3">
        <f t="shared" si="4"/>
        <v>0.035583982</v>
      </c>
      <c r="J66" s="3">
        <f t="shared" si="5"/>
        <v>0.013249354999999999</v>
      </c>
      <c r="K66" s="3">
        <f t="shared" si="6"/>
        <v>0.236651023</v>
      </c>
      <c r="L66" s="4">
        <v>64</v>
      </c>
      <c r="M66" s="7">
        <f>M16+C66</f>
        <v>4.4336699999999984</v>
      </c>
      <c r="N66" s="11">
        <v>1</v>
      </c>
      <c r="O66" s="3">
        <f>O16+H66</f>
        <v>2.1760748269999994</v>
      </c>
      <c r="P66" s="3">
        <f>P16+I66</f>
        <v>8.736376517999998</v>
      </c>
      <c r="Q66" s="3">
        <f>Q16+J66</f>
        <v>2.132154083</v>
      </c>
      <c r="R66" s="3">
        <f>R16+K66</f>
        <v>14.947455795000002</v>
      </c>
      <c r="S66">
        <v>20</v>
      </c>
      <c r="T66">
        <v>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>
        <f t="shared" si="25"/>
        <v>66.484303737</v>
      </c>
      <c r="AQ66" s="3">
        <f t="shared" si="25"/>
        <v>32.420208831</v>
      </c>
      <c r="AR66" s="2">
        <f t="shared" si="26"/>
        <v>73.96778071592605</v>
      </c>
      <c r="AS66" s="3">
        <f t="shared" si="27"/>
        <v>25.995577166355687</v>
      </c>
      <c r="AT66" s="12">
        <f t="shared" si="28"/>
        <v>0.33251128030913685</v>
      </c>
      <c r="AU66" s="3">
        <f t="shared" si="29"/>
        <v>-25.995577166355687</v>
      </c>
      <c r="AV66" s="3">
        <f t="shared" si="30"/>
        <v>24.655926905308686</v>
      </c>
      <c r="AW66" s="3">
        <f t="shared" si="31"/>
        <v>25.995577166355687</v>
      </c>
      <c r="AX66" s="3">
        <f t="shared" si="32"/>
        <v>22.161434579</v>
      </c>
      <c r="AY66" s="3">
        <f t="shared" si="33"/>
        <v>10.806736276999997</v>
      </c>
      <c r="AZ66" s="3">
        <f t="shared" si="34"/>
        <v>0.4876370362431489</v>
      </c>
      <c r="BA66" s="3">
        <f t="shared" si="72"/>
        <v>0.532018048494619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2.75">
      <c r="A67" s="1" t="s">
        <v>64</v>
      </c>
      <c r="B67" s="1">
        <v>1</v>
      </c>
      <c r="C67">
        <v>0.04334</v>
      </c>
      <c r="D67">
        <v>0.2381</v>
      </c>
      <c r="E67">
        <v>0.3854</v>
      </c>
      <c r="F67">
        <v>0.1435</v>
      </c>
      <c r="G67">
        <v>2.5631</v>
      </c>
      <c r="H67" s="3">
        <f t="shared" si="3"/>
        <v>0.010319254</v>
      </c>
      <c r="I67" s="3">
        <f t="shared" si="4"/>
        <v>0.016703236</v>
      </c>
      <c r="J67" s="3">
        <f t="shared" si="5"/>
        <v>0.006219289999999999</v>
      </c>
      <c r="K67" s="3">
        <f t="shared" si="6"/>
        <v>0.111084754</v>
      </c>
      <c r="L67" s="4">
        <v>65</v>
      </c>
      <c r="M67" s="7">
        <f>M66+C68</f>
        <v>4.466779999999998</v>
      </c>
      <c r="N67" s="11">
        <v>1</v>
      </c>
      <c r="O67" s="3">
        <f aca="true" t="shared" si="87" ref="O67:R68">O66+H68</f>
        <v>2.1839583179999993</v>
      </c>
      <c r="P67" s="3">
        <f t="shared" si="87"/>
        <v>8.749137111999998</v>
      </c>
      <c r="Q67" s="3">
        <f t="shared" si="87"/>
        <v>2.1369053680000003</v>
      </c>
      <c r="R67" s="3">
        <f t="shared" si="87"/>
        <v>15.032320036000002</v>
      </c>
      <c r="S67">
        <v>20</v>
      </c>
      <c r="T67">
        <v>0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>
        <f t="shared" si="25"/>
        <v>66.504822004</v>
      </c>
      <c r="AQ67" s="3">
        <f t="shared" si="25"/>
        <v>32.53059426</v>
      </c>
      <c r="AR67" s="2">
        <f t="shared" si="26"/>
        <v>74.03466021190661</v>
      </c>
      <c r="AS67" s="3">
        <f t="shared" si="27"/>
        <v>26.065402210040546</v>
      </c>
      <c r="AT67" s="12">
        <f t="shared" si="28"/>
        <v>0.3322109049610057</v>
      </c>
      <c r="AU67" s="3">
        <f>0-AS67</f>
        <v>-26.065402210040546</v>
      </c>
      <c r="AV67" s="3">
        <f t="shared" si="30"/>
        <v>24.678220070635536</v>
      </c>
      <c r="AW67" s="3">
        <f t="shared" si="31"/>
        <v>26.065402210040546</v>
      </c>
      <c r="AX67" s="3">
        <f t="shared" si="32"/>
        <v>22.168274001333334</v>
      </c>
      <c r="AY67" s="3">
        <f t="shared" si="33"/>
        <v>10.84353142</v>
      </c>
      <c r="AZ67" s="3">
        <f t="shared" si="34"/>
        <v>0.4891463999113239</v>
      </c>
      <c r="BA67" s="3">
        <f t="shared" si="72"/>
        <v>0.5315374479376092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2.75">
      <c r="A68" s="1" t="s">
        <v>65</v>
      </c>
      <c r="B68" s="1">
        <v>1</v>
      </c>
      <c r="C68">
        <v>0.03311</v>
      </c>
      <c r="D68">
        <v>0.2381</v>
      </c>
      <c r="E68">
        <v>0.3854</v>
      </c>
      <c r="F68">
        <v>0.1435</v>
      </c>
      <c r="G68">
        <v>2.5631</v>
      </c>
      <c r="H68" s="3">
        <f t="shared" si="3"/>
        <v>0.007883491000000001</v>
      </c>
      <c r="I68" s="3">
        <f t="shared" si="4"/>
        <v>0.012760594</v>
      </c>
      <c r="J68" s="3">
        <f t="shared" si="5"/>
        <v>0.004751285</v>
      </c>
      <c r="K68" s="3">
        <f t="shared" si="6"/>
        <v>0.08486424099999999</v>
      </c>
      <c r="L68" s="4">
        <v>66</v>
      </c>
      <c r="M68" s="7">
        <f>M67+C69</f>
        <v>4.504799999999999</v>
      </c>
      <c r="N68" s="11">
        <v>1</v>
      </c>
      <c r="O68" s="3">
        <f t="shared" si="87"/>
        <v>2.193010879999999</v>
      </c>
      <c r="P68" s="3">
        <f t="shared" si="87"/>
        <v>8.763790019999998</v>
      </c>
      <c r="Q68" s="3">
        <f t="shared" si="87"/>
        <v>2.1423612380000003</v>
      </c>
      <c r="R68" s="3">
        <f t="shared" si="87"/>
        <v>15.129769098000002</v>
      </c>
      <c r="S68">
        <v>20</v>
      </c>
      <c r="T68">
        <v>0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>
        <f aca="true" t="shared" si="88" ref="AP68:AQ73">O68+O68+Q68+(3*S68)</f>
        <v>66.528382998</v>
      </c>
      <c r="AQ68" s="3">
        <f t="shared" si="88"/>
        <v>32.657349138</v>
      </c>
      <c r="AR68" s="2">
        <f aca="true" t="shared" si="89" ref="AR68:AR73">SQRT(AP68*AP68+AQ68*AQ68)</f>
        <v>74.11159286542022</v>
      </c>
      <c r="AS68" s="3">
        <f aca="true" t="shared" si="90" ref="AS68:AS73">DEGREES(ATAN(AQ68/AP68))</f>
        <v>26.145426277624413</v>
      </c>
      <c r="AT68" s="12">
        <f aca="true" t="shared" si="91" ref="AT68:AT73">((SQRT(3))*14.2)/AR68</f>
        <v>0.3318660484351013</v>
      </c>
      <c r="AU68" s="3">
        <f t="shared" si="29"/>
        <v>-26.145426277624413</v>
      </c>
      <c r="AV68" s="3">
        <f aca="true" t="shared" si="92" ref="AV68:AV73">AR68/3</f>
        <v>24.703864288473408</v>
      </c>
      <c r="AW68" s="3">
        <f aca="true" t="shared" si="93" ref="AW68:AW73">AS68</f>
        <v>26.145426277624413</v>
      </c>
      <c r="AX68" s="3">
        <f aca="true" t="shared" si="94" ref="AX68:AX73">AV68*COS(AW68*PI()/180)</f>
        <v>22.176127666</v>
      </c>
      <c r="AY68" s="3">
        <f aca="true" t="shared" si="95" ref="AY68:AY73">AV68*SIN(AW68*PI()/180)</f>
        <v>10.885783046000002</v>
      </c>
      <c r="AZ68" s="3">
        <f aca="true" t="shared" si="96" ref="AZ68:AZ73">AY68/AX68</f>
        <v>0.49087844415190074</v>
      </c>
      <c r="BA68" s="3">
        <f t="shared" si="72"/>
        <v>0.5309856774961621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2.75">
      <c r="A69" s="1" t="s">
        <v>66</v>
      </c>
      <c r="B69" s="1">
        <v>1</v>
      </c>
      <c r="C69">
        <v>0.03802</v>
      </c>
      <c r="D69">
        <v>0.2381</v>
      </c>
      <c r="E69">
        <v>0.3854</v>
      </c>
      <c r="F69">
        <v>0.1435</v>
      </c>
      <c r="G69">
        <v>2.5631</v>
      </c>
      <c r="H69" s="3">
        <f>C69*D69</f>
        <v>0.009052562</v>
      </c>
      <c r="I69" s="3">
        <f>C69*E69</f>
        <v>0.014652908000000001</v>
      </c>
      <c r="J69" s="3">
        <f>C69*F69</f>
        <v>0.005455869999999999</v>
      </c>
      <c r="K69" s="3">
        <f>C69*G69</f>
        <v>0.09744906199999999</v>
      </c>
      <c r="L69" s="4">
        <v>67</v>
      </c>
      <c r="M69" s="7">
        <f>M66+C67</f>
        <v>4.477009999999998</v>
      </c>
      <c r="N69" s="11">
        <v>1</v>
      </c>
      <c r="O69" s="3">
        <f>O66+H67</f>
        <v>2.1863940809999995</v>
      </c>
      <c r="P69" s="3">
        <f>P66+I67</f>
        <v>8.753079753999998</v>
      </c>
      <c r="Q69" s="3">
        <f>Q66+J67</f>
        <v>2.1383733730000003</v>
      </c>
      <c r="R69" s="3">
        <f>R66+K67</f>
        <v>15.058540549000002</v>
      </c>
      <c r="S69">
        <v>20</v>
      </c>
      <c r="T69">
        <v>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>
        <f t="shared" si="88"/>
        <v>66.511161535</v>
      </c>
      <c r="AQ69" s="3">
        <f t="shared" si="88"/>
        <v>32.564700056999996</v>
      </c>
      <c r="AR69" s="2">
        <f t="shared" si="89"/>
        <v>74.05534618470998</v>
      </c>
      <c r="AS69" s="3">
        <f t="shared" si="90"/>
        <v>26.086950546293057</v>
      </c>
      <c r="AT69" s="12">
        <f t="shared" si="91"/>
        <v>0.3321181080719348</v>
      </c>
      <c r="AU69" s="3">
        <f>0-AS69</f>
        <v>-26.086950546293057</v>
      </c>
      <c r="AV69" s="3">
        <f t="shared" si="92"/>
        <v>24.685115394903324</v>
      </c>
      <c r="AW69" s="3">
        <f t="shared" si="93"/>
        <v>26.086950546293057</v>
      </c>
      <c r="AX69" s="3">
        <f t="shared" si="94"/>
        <v>22.17038717833333</v>
      </c>
      <c r="AY69" s="3">
        <f t="shared" si="95"/>
        <v>10.854900018999999</v>
      </c>
      <c r="AZ69" s="3">
        <f t="shared" si="96"/>
        <v>0.48961255983875074</v>
      </c>
      <c r="BA69" s="3">
        <f t="shared" si="72"/>
        <v>0.5313889729150957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2.75">
      <c r="A70" s="1" t="s">
        <v>67</v>
      </c>
      <c r="B70" s="1">
        <v>1</v>
      </c>
      <c r="C70">
        <v>0.01608</v>
      </c>
      <c r="D70">
        <v>0.2381</v>
      </c>
      <c r="E70">
        <v>0.3854</v>
      </c>
      <c r="F70">
        <v>0.1435</v>
      </c>
      <c r="G70">
        <v>2.5631</v>
      </c>
      <c r="H70" s="3">
        <f>C70*D70</f>
        <v>0.003828648</v>
      </c>
      <c r="I70" s="3">
        <f>C70*E70</f>
        <v>0.0061972320000000004</v>
      </c>
      <c r="J70" s="3">
        <f>C70*F70</f>
        <v>0.0023074799999999998</v>
      </c>
      <c r="K70" s="3">
        <f>C70*G70</f>
        <v>0.041214648</v>
      </c>
      <c r="L70" s="4">
        <v>68</v>
      </c>
      <c r="M70" s="7">
        <f>M67+C70</f>
        <v>4.482859999999998</v>
      </c>
      <c r="N70" s="11">
        <v>1</v>
      </c>
      <c r="O70" s="3">
        <f>O67+H70</f>
        <v>2.187786965999999</v>
      </c>
      <c r="P70" s="3">
        <f>P67+I70</f>
        <v>8.755334343999998</v>
      </c>
      <c r="Q70" s="3">
        <f>Q67+J70</f>
        <v>2.139212848</v>
      </c>
      <c r="R70" s="3">
        <f>R67+K70</f>
        <v>15.073534684000002</v>
      </c>
      <c r="S70">
        <v>20</v>
      </c>
      <c r="T70">
        <v>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>
        <f t="shared" si="88"/>
        <v>66.51478678</v>
      </c>
      <c r="AQ70" s="3">
        <f t="shared" si="88"/>
        <v>32.584203372</v>
      </c>
      <c r="AR70" s="2">
        <f t="shared" si="89"/>
        <v>74.06718011222459</v>
      </c>
      <c r="AS70" s="3">
        <f t="shared" si="90"/>
        <v>26.099267498220236</v>
      </c>
      <c r="AT70" s="12">
        <f t="shared" si="91"/>
        <v>0.33206504460156566</v>
      </c>
      <c r="AU70" s="3">
        <f>0-AS70</f>
        <v>-26.099267498220236</v>
      </c>
      <c r="AV70" s="3">
        <f t="shared" si="92"/>
        <v>24.689060037408197</v>
      </c>
      <c r="AW70" s="3">
        <f t="shared" si="93"/>
        <v>26.099267498220236</v>
      </c>
      <c r="AX70" s="3">
        <f t="shared" si="94"/>
        <v>22.171595593333333</v>
      </c>
      <c r="AY70" s="3">
        <f t="shared" si="95"/>
        <v>10.861401124</v>
      </c>
      <c r="AZ70" s="3">
        <f t="shared" si="96"/>
        <v>0.48987909229527266</v>
      </c>
      <c r="BA70" s="3">
        <f t="shared" si="72"/>
        <v>0.5313040713625051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2.75">
      <c r="A71" s="1" t="s">
        <v>68</v>
      </c>
      <c r="B71" s="1">
        <v>1</v>
      </c>
      <c r="C71">
        <v>0.33435</v>
      </c>
      <c r="D71">
        <v>0.2381</v>
      </c>
      <c r="E71">
        <v>0.3854</v>
      </c>
      <c r="F71">
        <v>0.1435</v>
      </c>
      <c r="G71">
        <v>2.5631</v>
      </c>
      <c r="H71" s="3">
        <f>C71*D71</f>
        <v>0.079608735</v>
      </c>
      <c r="I71" s="3">
        <f>C71*E71</f>
        <v>0.12885849</v>
      </c>
      <c r="J71" s="3">
        <f>C71*F71</f>
        <v>0.04797922499999999</v>
      </c>
      <c r="K71" s="3">
        <f>C71*G71</f>
        <v>0.8569724849999999</v>
      </c>
      <c r="L71" s="4">
        <v>69</v>
      </c>
      <c r="M71" s="7">
        <f>M17+C72</f>
        <v>4.504409999999999</v>
      </c>
      <c r="N71" s="11">
        <v>1</v>
      </c>
      <c r="O71" s="3">
        <f>O17+H72</f>
        <v>2.1929180209999997</v>
      </c>
      <c r="P71" s="3">
        <f>P17+I72</f>
        <v>8.765174813999998</v>
      </c>
      <c r="Q71" s="3">
        <f>Q17+J72</f>
        <v>2.144935411</v>
      </c>
      <c r="R71" s="3">
        <f>R17+K72</f>
        <v>15.122905407000001</v>
      </c>
      <c r="S71">
        <v>20</v>
      </c>
      <c r="T71">
        <v>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>
        <f t="shared" si="88"/>
        <v>66.530771453</v>
      </c>
      <c r="AQ71" s="3">
        <f t="shared" si="88"/>
        <v>32.653255035</v>
      </c>
      <c r="AR71" s="2">
        <f t="shared" si="89"/>
        <v>74.11193301022496</v>
      </c>
      <c r="AS71" s="3">
        <f t="shared" si="90"/>
        <v>26.141771331032395</v>
      </c>
      <c r="AT71" s="12">
        <f t="shared" si="91"/>
        <v>0.3318645252996539</v>
      </c>
      <c r="AU71" s="3">
        <f>0-AS71</f>
        <v>-26.141771331032395</v>
      </c>
      <c r="AV71" s="3">
        <f t="shared" si="92"/>
        <v>24.703977670074988</v>
      </c>
      <c r="AW71" s="3">
        <f t="shared" si="93"/>
        <v>26.141771331032395</v>
      </c>
      <c r="AX71" s="3">
        <f t="shared" si="94"/>
        <v>22.176923817666665</v>
      </c>
      <c r="AY71" s="3">
        <f t="shared" si="95"/>
        <v>10.884418345</v>
      </c>
      <c r="AZ71" s="3">
        <f t="shared" si="96"/>
        <v>0.49079928462978323</v>
      </c>
      <c r="BA71" s="3">
        <f t="shared" si="72"/>
        <v>0.5309832404794462</v>
      </c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ht="12.75">
      <c r="A72" s="1" t="s">
        <v>69</v>
      </c>
      <c r="B72" s="1">
        <v>1</v>
      </c>
      <c r="C72">
        <v>0.06073</v>
      </c>
      <c r="D72">
        <v>0.2381</v>
      </c>
      <c r="E72">
        <v>0.3854</v>
      </c>
      <c r="F72">
        <v>0.1435</v>
      </c>
      <c r="G72">
        <v>2.5631</v>
      </c>
      <c r="H72" s="3">
        <f>C72*D72</f>
        <v>0.014459813</v>
      </c>
      <c r="I72" s="3">
        <f>C72*E72</f>
        <v>0.023405342000000003</v>
      </c>
      <c r="J72" s="3">
        <f>C72*F72</f>
        <v>0.008714755</v>
      </c>
      <c r="K72" s="3">
        <f>C72*G72</f>
        <v>0.15565706299999998</v>
      </c>
      <c r="L72" s="4">
        <v>70</v>
      </c>
      <c r="M72" s="7">
        <f>M17+C71</f>
        <v>4.7780299999999984</v>
      </c>
      <c r="N72" s="11">
        <v>1</v>
      </c>
      <c r="O72" s="3">
        <f>O17+H71</f>
        <v>2.2580669429999993</v>
      </c>
      <c r="P72" s="3">
        <f>P17+I71</f>
        <v>8.870627961999999</v>
      </c>
      <c r="Q72" s="3">
        <f>Q17+J71</f>
        <v>2.184199881</v>
      </c>
      <c r="R72" s="3">
        <f>R17+K71</f>
        <v>15.824220829000001</v>
      </c>
      <c r="S72">
        <v>20</v>
      </c>
      <c r="T72">
        <v>0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>
        <f t="shared" si="88"/>
        <v>66.700333767</v>
      </c>
      <c r="AQ72" s="3">
        <f t="shared" si="88"/>
        <v>33.565476753</v>
      </c>
      <c r="AR72" s="2">
        <f t="shared" si="89"/>
        <v>74.66977805166816</v>
      </c>
      <c r="AS72" s="3">
        <f t="shared" si="90"/>
        <v>26.71282148716324</v>
      </c>
      <c r="AT72" s="12">
        <f t="shared" si="91"/>
        <v>0.3293852226326336</v>
      </c>
      <c r="AU72" s="3">
        <f>0-AS72</f>
        <v>-26.71282148716324</v>
      </c>
      <c r="AV72" s="3">
        <f t="shared" si="92"/>
        <v>24.88992601722272</v>
      </c>
      <c r="AW72" s="3">
        <f t="shared" si="93"/>
        <v>26.71282148716324</v>
      </c>
      <c r="AX72" s="3">
        <f t="shared" si="94"/>
        <v>22.233444589</v>
      </c>
      <c r="AY72" s="3">
        <f t="shared" si="95"/>
        <v>11.188492251</v>
      </c>
      <c r="AZ72" s="3">
        <f t="shared" si="96"/>
        <v>0.5032280178724761</v>
      </c>
      <c r="BA72" s="3">
        <f>1.6*AT72</f>
        <v>0.5270163562122138</v>
      </c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2:96" ht="12.75">
      <c r="L73" s="4">
        <v>71</v>
      </c>
      <c r="M73" s="7">
        <f>M15+C37</f>
        <v>4.564689999999999</v>
      </c>
      <c r="N73" s="11">
        <v>3</v>
      </c>
      <c r="O73" s="3">
        <f>O15+H37</f>
        <v>2.2072706889999996</v>
      </c>
      <c r="P73" s="3">
        <f>P15+I37</f>
        <v>8.790221875999997</v>
      </c>
      <c r="Q73" s="3">
        <f>Q15+J37</f>
        <v>2.156695548</v>
      </c>
      <c r="R73" s="3">
        <f>R15+K37</f>
        <v>15.270475202000002</v>
      </c>
      <c r="S73">
        <v>20</v>
      </c>
      <c r="T73">
        <v>0</v>
      </c>
      <c r="U73" s="3">
        <f>O73+S73</f>
        <v>22.207270688999998</v>
      </c>
      <c r="V73" s="3">
        <f>P73+T73</f>
        <v>8.790221875999997</v>
      </c>
      <c r="W73" s="3">
        <f>SQRT(U73*U73+V73*V73)</f>
        <v>23.88369469081003</v>
      </c>
      <c r="X73" s="3">
        <f>DEGREES(ATAN(V73/U73))</f>
        <v>21.59496224738586</v>
      </c>
      <c r="Y73" s="3">
        <f>14.2/((SQRT(3))*W73)</f>
        <v>0.34326237747659943</v>
      </c>
      <c r="Z73" s="3">
        <f>0-X73</f>
        <v>-21.59496224738586</v>
      </c>
      <c r="AA73" s="3">
        <f>V73/U73</f>
        <v>0.3958263038759683</v>
      </c>
      <c r="AB73" s="3">
        <f>1.38*Y73</f>
        <v>0.47370208091770716</v>
      </c>
      <c r="AC73" s="3">
        <f>O73+O73+S73</f>
        <v>24.414541378</v>
      </c>
      <c r="AD73" s="3">
        <f>P73+P73+T73</f>
        <v>17.580443751999994</v>
      </c>
      <c r="AE73" s="3">
        <f>SQRT(AC73*AC73+AD73*AD73)</f>
        <v>30.08557516843096</v>
      </c>
      <c r="AF73" s="3">
        <f>DEGREES(ATAN(AD73/AC73))</f>
        <v>35.75693802487308</v>
      </c>
      <c r="AG73" s="3">
        <f>14.2/(SQRT(3)*AE73)</f>
        <v>0.27250181446074884</v>
      </c>
      <c r="AH73" s="3">
        <f>0-AF73</f>
        <v>-35.75693802487308</v>
      </c>
      <c r="AI73" s="3"/>
      <c r="AJ73" s="3">
        <f>AE73/SQRT(3)</f>
        <v>17.369914922218335</v>
      </c>
      <c r="AK73" s="3">
        <f>AF73</f>
        <v>35.75693802487308</v>
      </c>
      <c r="AL73" s="3">
        <f>AJ73*COS(AK73*PI()/180)</f>
        <v>14.095742036729556</v>
      </c>
      <c r="AM73" s="3">
        <f>AJ73*SIN(AK73*PI()/180)</f>
        <v>10.150073932690269</v>
      </c>
      <c r="AN73">
        <f>AM73/AL73</f>
        <v>0.7200808518091505</v>
      </c>
      <c r="AO73" s="3">
        <f>1.41*AG73</f>
        <v>0.38422755838965583</v>
      </c>
      <c r="AP73" s="3">
        <f t="shared" si="88"/>
        <v>66.571236926</v>
      </c>
      <c r="AQ73" s="3">
        <f t="shared" si="88"/>
        <v>32.850918953999994</v>
      </c>
      <c r="AR73" s="2">
        <f t="shared" si="89"/>
        <v>74.23552021761483</v>
      </c>
      <c r="AS73" s="3">
        <f t="shared" si="90"/>
        <v>26.264964299393352</v>
      </c>
      <c r="AT73" s="12">
        <f t="shared" si="91"/>
        <v>0.33131203762537986</v>
      </c>
      <c r="AU73" s="3">
        <f>0-AS73</f>
        <v>-26.264964299393352</v>
      </c>
      <c r="AV73" s="3">
        <f t="shared" si="92"/>
        <v>24.74517340587161</v>
      </c>
      <c r="AW73" s="3">
        <f t="shared" si="93"/>
        <v>26.264964299393352</v>
      </c>
      <c r="AX73" s="3">
        <f t="shared" si="94"/>
        <v>22.190412308666666</v>
      </c>
      <c r="AY73" s="3">
        <f t="shared" si="95"/>
        <v>10.950306317999996</v>
      </c>
      <c r="AZ73" s="3">
        <f t="shared" si="96"/>
        <v>0.4934701602512926</v>
      </c>
      <c r="BA73" s="3">
        <f>1.6*AT73</f>
        <v>0.5300992602006078</v>
      </c>
      <c r="BB73" s="1">
        <v>1</v>
      </c>
      <c r="BC73" s="1">
        <v>120</v>
      </c>
      <c r="BD73" s="3">
        <f>SQRT(O73*O73+P73*P73)</f>
        <v>9.063114504618566</v>
      </c>
      <c r="BE73" s="3">
        <f>DEGREES(ATAN(P73/O73))</f>
        <v>75.90417201634766</v>
      </c>
      <c r="BF73" s="3">
        <f>BB73*BD73</f>
        <v>9.063114504618566</v>
      </c>
      <c r="BG73" s="3">
        <f>BC73+BE73</f>
        <v>195.90417201634767</v>
      </c>
      <c r="BH73" s="3">
        <f>BF73*COS(BG73*PI()/180)</f>
        <v>-8.716190794017702</v>
      </c>
      <c r="BI73" s="3">
        <f>BF73*SIN(BG73*PI()/180)</f>
        <v>-2.483558448297219</v>
      </c>
      <c r="BJ73" s="3">
        <f>Q73+(3*S73)-BH73</f>
        <v>70.87288634201771</v>
      </c>
      <c r="BK73" s="3">
        <f>R73+(3*T73)-BI73</f>
        <v>17.75403365029722</v>
      </c>
      <c r="BL73" s="3">
        <f>SQRT(BJ73*BJ73+BK73*BK73)</f>
        <v>73.0627930570988</v>
      </c>
      <c r="BM73" s="3">
        <f>DEGREES(ATAN(BK73/BJ73))</f>
        <v>14.06348874761232</v>
      </c>
      <c r="BN73" s="3">
        <f>BD73*BD73</f>
        <v>82.14004452382744</v>
      </c>
      <c r="BO73" s="3">
        <f>BE73+BE73</f>
        <v>151.80834403269532</v>
      </c>
      <c r="BP73" s="3">
        <f>BN73*COS(BO73*PI()/180)</f>
        <v>-72.39595673479035</v>
      </c>
      <c r="BQ73" s="3">
        <f>BN73*SIN(BO73*PI()/180)</f>
        <v>38.80479819340281</v>
      </c>
      <c r="BR73" s="3">
        <f>O73+O73</f>
        <v>4.414541377999999</v>
      </c>
      <c r="BS73" s="3">
        <f>P73+P73</f>
        <v>17.580443751999994</v>
      </c>
      <c r="BT73" s="3">
        <f>SQRT(BR73*BR73+BS73*BS73)</f>
        <v>18.126229009237132</v>
      </c>
      <c r="BU73" s="3">
        <f>DEGREES(ATAN(BS73/BR73))</f>
        <v>75.90417201634766</v>
      </c>
      <c r="BV73" s="3">
        <f>Q73+(3*S73)</f>
        <v>62.156695548</v>
      </c>
      <c r="BW73" s="3">
        <f>R73+(3*T73)</f>
        <v>15.270475202000002</v>
      </c>
      <c r="BX73" s="3">
        <f>SQRT(BV73*BV73+BW73*BW73)</f>
        <v>64.00501710289328</v>
      </c>
      <c r="BY73" s="3">
        <f>DEGREES(ATAN(BW73/BV73))</f>
        <v>13.802891812197513</v>
      </c>
      <c r="BZ73" s="3">
        <f>BT73*BX73</f>
        <v>1160.169597747183</v>
      </c>
      <c r="CA73" s="3">
        <f>BU73+BY73</f>
        <v>89.70706382854517</v>
      </c>
      <c r="CB73" s="3">
        <f>BZ73*COS(CA73*PI()/180)</f>
        <v>5.931574061322684</v>
      </c>
      <c r="CC73" s="3">
        <f>BZ73*SIN(CA73*PI()/180)</f>
        <v>1160.1544345327545</v>
      </c>
      <c r="CD73" s="3">
        <f>BP73+CB73</f>
        <v>-66.46438267346767</v>
      </c>
      <c r="CE73" s="3">
        <f>BQ73+CC73</f>
        <v>1198.9592327261573</v>
      </c>
      <c r="CF73" s="3">
        <f>SQRT(CD73*CD73+CE73*CE73)</f>
        <v>1200.8000482609339</v>
      </c>
      <c r="CG73" s="3">
        <f>DEGREES(ATAN(CE73/CD73))</f>
        <v>-86.82705229997482</v>
      </c>
      <c r="CH73" s="3">
        <f>BL73/CF73</f>
        <v>0.060845095037189954</v>
      </c>
      <c r="CI73" s="3">
        <f>BM73-CG73</f>
        <v>100.89054104758715</v>
      </c>
      <c r="CJ73" s="3">
        <f>14.2*CH73</f>
        <v>0.8640003495280973</v>
      </c>
      <c r="CK73" s="3">
        <f>0+CI73</f>
        <v>100.89054104758715</v>
      </c>
      <c r="CL73" s="3">
        <f>1000*CJ73</f>
        <v>864.0003495280973</v>
      </c>
      <c r="CM73" s="3">
        <f>(1/(SQRT(3)))*(CF73/BL73)</f>
        <v>9.488854752165903</v>
      </c>
      <c r="CN73" s="3">
        <f>CI73</f>
        <v>100.89054104758715</v>
      </c>
      <c r="CO73" s="3">
        <f>CM73*COS(CN73*PI()/180)</f>
        <v>-1.7927609165725786</v>
      </c>
      <c r="CP73" s="3">
        <f>CM73*SIN(CN73*PI()/180)</f>
        <v>9.317959691032758</v>
      </c>
      <c r="CQ73" s="3">
        <f>CP73/CO73</f>
        <v>-5.197547316485983</v>
      </c>
      <c r="CR73" s="3">
        <f>1.5*CJ73</f>
        <v>1.296000524292146</v>
      </c>
    </row>
  </sheetData>
  <mergeCells count="2">
    <mergeCell ref="CJ1:CK1"/>
    <mergeCell ref="AT1:AU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2006-11-01T01:16:43Z</dcterms:created>
  <dcterms:modified xsi:type="dcterms:W3CDTF">2007-05-14T20:45:39Z</dcterms:modified>
  <cp:category/>
  <cp:version/>
  <cp:contentType/>
  <cp:contentStatus/>
</cp:coreProperties>
</file>