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4955" windowHeight="8955" tabRatio="791" firstSheet="2" activeTab="9"/>
  </bookViews>
  <sheets>
    <sheet name="Fallas0" sheetId="1" r:id="rId1"/>
    <sheet name="Fallas20" sheetId="2" r:id="rId2"/>
    <sheet name="Resultados0" sheetId="3" r:id="rId3"/>
    <sheet name="Resultados20" sheetId="4" r:id="rId4"/>
    <sheet name="Gráficomin20" sheetId="5" r:id="rId5"/>
    <sheet name="Datosmin20" sheetId="6" r:id="rId6"/>
    <sheet name="Gráficomax20" sheetId="7" r:id="rId7"/>
    <sheet name="Datosmax20" sheetId="8" r:id="rId8"/>
    <sheet name="Gráficomax0" sheetId="9" r:id="rId9"/>
    <sheet name="Gráficomin0" sheetId="10" r:id="rId10"/>
    <sheet name="Datosmin0" sheetId="11" r:id="rId11"/>
    <sheet name="Datosmax0" sheetId="12" r:id="rId12"/>
  </sheets>
  <definedNames/>
  <calcPr fullCalcOnLoad="1"/>
</workbook>
</file>

<file path=xl/sharedStrings.xml><?xml version="1.0" encoding="utf-8"?>
<sst xmlns="http://schemas.openxmlformats.org/spreadsheetml/2006/main" count="452" uniqueCount="131">
  <si>
    <t>Seccion</t>
  </si>
  <si>
    <t>Tipo</t>
  </si>
  <si>
    <t>1 a 2</t>
  </si>
  <si>
    <t>2 a 3</t>
  </si>
  <si>
    <t>3 a 4</t>
  </si>
  <si>
    <t>4 a 5</t>
  </si>
  <si>
    <t>5 a 6</t>
  </si>
  <si>
    <t>6 a 7</t>
  </si>
  <si>
    <t>5 a 8</t>
  </si>
  <si>
    <t>8 a 9</t>
  </si>
  <si>
    <t>8 a 10</t>
  </si>
  <si>
    <t>5 a 11</t>
  </si>
  <si>
    <t>11 a 12</t>
  </si>
  <si>
    <t>12 a 27</t>
  </si>
  <si>
    <t>12 a 28</t>
  </si>
  <si>
    <t>28 a 29</t>
  </si>
  <si>
    <t>29 a 30</t>
  </si>
  <si>
    <t>12 a 13</t>
  </si>
  <si>
    <t>13 a 14</t>
  </si>
  <si>
    <t>14 a 15</t>
  </si>
  <si>
    <t>15 a 16</t>
  </si>
  <si>
    <t>16 a 17</t>
  </si>
  <si>
    <t>17 a 18</t>
  </si>
  <si>
    <t>18 a 31</t>
  </si>
  <si>
    <t>18 a 32</t>
  </si>
  <si>
    <t>18 a 19</t>
  </si>
  <si>
    <t>19 a 20</t>
  </si>
  <si>
    <t>20 a 21</t>
  </si>
  <si>
    <t>21 a 33</t>
  </si>
  <si>
    <t>33 a 34</t>
  </si>
  <si>
    <t>33 a 35</t>
  </si>
  <si>
    <t>21 a 22</t>
  </si>
  <si>
    <t>22 a 26</t>
  </si>
  <si>
    <t>22 a 36</t>
  </si>
  <si>
    <t>36 a 23</t>
  </si>
  <si>
    <t>23 a 24</t>
  </si>
  <si>
    <t>23 a 25</t>
  </si>
  <si>
    <t>2 a 37</t>
  </si>
  <si>
    <t>2 a 38</t>
  </si>
  <si>
    <t>3 a 39</t>
  </si>
  <si>
    <t>4 a 40</t>
  </si>
  <si>
    <t>4 a 41</t>
  </si>
  <si>
    <t>6 a 62</t>
  </si>
  <si>
    <t>62 a 63</t>
  </si>
  <si>
    <t>62 a 64</t>
  </si>
  <si>
    <t>7 a 74</t>
  </si>
  <si>
    <t>6 a 65</t>
  </si>
  <si>
    <t>65 a 72</t>
  </si>
  <si>
    <t>65 a 73</t>
  </si>
  <si>
    <t>65 a 66</t>
  </si>
  <si>
    <t>66 a 71</t>
  </si>
  <si>
    <t>66 a 67</t>
  </si>
  <si>
    <t>67 a 69</t>
  </si>
  <si>
    <t>67 a 70</t>
  </si>
  <si>
    <t>67 a 68</t>
  </si>
  <si>
    <t>11 a 42</t>
  </si>
  <si>
    <t>28 a 43</t>
  </si>
  <si>
    <t>29 a 75</t>
  </si>
  <si>
    <t>30 a 44</t>
  </si>
  <si>
    <t>13 a 45</t>
  </si>
  <si>
    <t>13 a 46</t>
  </si>
  <si>
    <t>14 a 77</t>
  </si>
  <si>
    <t>77 a 47</t>
  </si>
  <si>
    <t>77 a 76</t>
  </si>
  <si>
    <t>15 a 48</t>
  </si>
  <si>
    <t>16 a 49</t>
  </si>
  <si>
    <t>17 a 50</t>
  </si>
  <si>
    <t>17 a 51</t>
  </si>
  <si>
    <t>51 a 52</t>
  </si>
  <si>
    <t>51 a 53</t>
  </si>
  <si>
    <t>53 a 54</t>
  </si>
  <si>
    <t>53 a 55</t>
  </si>
  <si>
    <t>19 a 56</t>
  </si>
  <si>
    <t>19 a 57</t>
  </si>
  <si>
    <t>20 a 58</t>
  </si>
  <si>
    <t>36 a 59</t>
  </si>
  <si>
    <t>59 a 61</t>
  </si>
  <si>
    <t>59 a 60</t>
  </si>
  <si>
    <t xml:space="preserve">Z1 (ohm)  </t>
  </si>
  <si>
    <t xml:space="preserve">Z0 (ohm)  </t>
  </si>
  <si>
    <t>Punto</t>
  </si>
  <si>
    <t>Real</t>
  </si>
  <si>
    <t>Imaginario</t>
  </si>
  <si>
    <t xml:space="preserve"> </t>
  </si>
  <si>
    <t>Distancia Km</t>
  </si>
  <si>
    <t xml:space="preserve">Z1 (ohm/Km)  </t>
  </si>
  <si>
    <t xml:space="preserve">Z0 (ohm/Km)  </t>
  </si>
  <si>
    <t>Distancia</t>
  </si>
  <si>
    <t>KA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</si>
  <si>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</si>
  <si>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</si>
  <si>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</si>
  <si>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</si>
  <si>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</si>
  <si>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X/R</t>
  </si>
  <si>
    <t>I falla asi trifasica</t>
  </si>
  <si>
    <t>Z1+Z2+Zfalla (ohm)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</si>
  <si>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</si>
  <si>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</si>
  <si>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</si>
  <si>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</si>
  <si>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</si>
  <si>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</si>
  <si>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</si>
  <si>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</si>
  <si>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</si>
  <si>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</si>
  <si>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</si>
  <si>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</si>
  <si>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</si>
  <si>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</si>
  <si>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</si>
  <si>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</si>
  <si>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</si>
  <si>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</si>
  <si>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</si>
  <si>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</si>
  <si>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>Km</t>
  </si>
  <si>
    <t>Magnitud</t>
  </si>
  <si>
    <t>Angulo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</si>
  <si>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</si>
  <si>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</si>
  <si>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t xml:space="preserve"> If L-L</t>
  </si>
  <si>
    <t>If L-L Asimétrica</t>
  </si>
  <si>
    <t>If L-T</t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</si>
  <si>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</si>
  <si>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</si>
  <si>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>If L-T Asimétrica</t>
  </si>
  <si>
    <t>If LL-T</t>
  </si>
  <si>
    <t>If LL-T Asimétrica</t>
  </si>
  <si>
    <r>
      <t xml:space="preserve">CORRIENTES DE FALLA EN KA PARA IMPEDANCIA DE FALLA Zfalla = 20 </t>
    </r>
    <r>
      <rPr>
        <b/>
        <sz val="12"/>
        <rFont val="Symbol"/>
        <family val="1"/>
      </rPr>
      <t xml:space="preserve">W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</si>
</sst>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0.000000000"/>
    <numFmt numFmtId="170" formatCode="0.00000000"/>
    <numFmt numFmtId="171" formatCode="0.0000000"/>
    <numFmt numFmtId="172" formatCode="0.000000"/>
    <numFmt numFmtId="173" formatCode="0.000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sz val="12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73" fontId="1" fillId="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3" fontId="1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S1  
(Corriente mínima de falla - Falla de Línea a Tierra - Zfalla=20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Fallas20!$M$3:$M$9</c:f>
              <c:numCache>
                <c:ptCount val="7"/>
                <c:pt idx="0">
                  <c:v>0</c:v>
                </c:pt>
                <c:pt idx="1">
                  <c:v>0.31955</c:v>
                </c:pt>
                <c:pt idx="2">
                  <c:v>0.42510000000000003</c:v>
                </c:pt>
                <c:pt idx="3">
                  <c:v>1.18878</c:v>
                </c:pt>
                <c:pt idx="4">
                  <c:v>1.5075399999999999</c:v>
                </c:pt>
                <c:pt idx="5">
                  <c:v>1.82083</c:v>
                </c:pt>
                <c:pt idx="6">
                  <c:v>2.01793</c:v>
                </c:pt>
              </c:numCache>
            </c:numRef>
          </c:xVal>
          <c:yVal>
            <c:numRef>
              <c:f>Resultados20!$E$4:$E$10</c:f>
              <c:numCache>
                <c:ptCount val="7"/>
                <c:pt idx="0">
                  <c:v>309.5200023502354</c:v>
                </c:pt>
                <c:pt idx="1">
                  <c:v>306.433011224269</c:v>
                </c:pt>
                <c:pt idx="2">
                  <c:v>305.42521269592373</c:v>
                </c:pt>
                <c:pt idx="3">
                  <c:v>298.3043507839099</c:v>
                </c:pt>
                <c:pt idx="4">
                  <c:v>295.4185209871141</c:v>
                </c:pt>
                <c:pt idx="5">
                  <c:v>292.63024978922704</c:v>
                </c:pt>
                <c:pt idx="6">
                  <c:v>290.9000121395519</c:v>
                </c:pt>
              </c:numCache>
            </c:numRef>
          </c:yVal>
          <c:smooth val="1"/>
        </c:ser>
        <c:axId val="23949946"/>
        <c:axId val="14222923"/>
      </c:scatterChart>
      <c:valAx>
        <c:axId val="2394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2923"/>
        <c:crosses val="autoZero"/>
        <c:crossBetween val="midCat"/>
        <c:dispUnits/>
      </c:valAx>
      <c:valAx>
        <c:axId val="14222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99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S1  
(Corriente máxima - Falla de doble línea a Tierra - Zfalla=20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Fallas0!$M$3:$M$9</c:f>
              <c:numCache>
                <c:ptCount val="7"/>
                <c:pt idx="0">
                  <c:v>0</c:v>
                </c:pt>
                <c:pt idx="1">
                  <c:v>0.31955</c:v>
                </c:pt>
                <c:pt idx="2">
                  <c:v>0.42510000000000003</c:v>
                </c:pt>
                <c:pt idx="3">
                  <c:v>1.18878</c:v>
                </c:pt>
                <c:pt idx="4">
                  <c:v>1.5075399999999999</c:v>
                </c:pt>
                <c:pt idx="5">
                  <c:v>1.82083</c:v>
                </c:pt>
                <c:pt idx="6">
                  <c:v>2.01793</c:v>
                </c:pt>
              </c:numCache>
            </c:numRef>
          </c:xVal>
          <c:yVal>
            <c:numRef>
              <c:f>Resultados20!$K$4:$K$10</c:f>
              <c:numCache>
                <c:ptCount val="7"/>
                <c:pt idx="0">
                  <c:v>1072.8339841054608</c:v>
                </c:pt>
                <c:pt idx="1">
                  <c:v>1053.6979517622503</c:v>
                </c:pt>
                <c:pt idx="2">
                  <c:v>1047.5069979723837</c:v>
                </c:pt>
                <c:pt idx="3">
                  <c:v>1004.5317032565715</c:v>
                </c:pt>
                <c:pt idx="4">
                  <c:v>987.4885154812463</c:v>
                </c:pt>
                <c:pt idx="5">
                  <c:v>971.2195889533373</c:v>
                </c:pt>
                <c:pt idx="6">
                  <c:v>961.2201851970938</c:v>
                </c:pt>
              </c:numCache>
            </c:numRef>
          </c:yVal>
          <c:smooth val="1"/>
        </c:ser>
        <c:axId val="60897444"/>
        <c:axId val="11206085"/>
      </c:scatterChart>
      <c:valAx>
        <c:axId val="6089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06085"/>
        <c:crosses val="autoZero"/>
        <c:crossBetween val="midCat"/>
        <c:dispUnits/>
      </c:valAx>
      <c:valAx>
        <c:axId val="1120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97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S1 
  (Corriente Máxima - Línea a Tierra - Zfalla=0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2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375"/>
          <c:w val="0.9565"/>
          <c:h val="0.857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Fallas0!$M$3:$M$9</c:f>
              <c:numCache>
                <c:ptCount val="7"/>
                <c:pt idx="0">
                  <c:v>0</c:v>
                </c:pt>
                <c:pt idx="1">
                  <c:v>0.31955</c:v>
                </c:pt>
                <c:pt idx="2">
                  <c:v>0.42510000000000003</c:v>
                </c:pt>
                <c:pt idx="3">
                  <c:v>1.18878</c:v>
                </c:pt>
                <c:pt idx="4">
                  <c:v>1.5075399999999999</c:v>
                </c:pt>
                <c:pt idx="5">
                  <c:v>1.82083</c:v>
                </c:pt>
                <c:pt idx="6">
                  <c:v>2.01793</c:v>
                </c:pt>
              </c:numCache>
            </c:numRef>
          </c:xVal>
          <c:yVal>
            <c:numRef>
              <c:f>Resultados0!$H$4:$H$10</c:f>
              <c:numCache>
                <c:ptCount val="7"/>
                <c:pt idx="0">
                  <c:v>1311.5986700817755</c:v>
                </c:pt>
                <c:pt idx="1">
                  <c:v>1240.3878556690288</c:v>
                </c:pt>
                <c:pt idx="2">
                  <c:v>1218.535275371822</c:v>
                </c:pt>
                <c:pt idx="3">
                  <c:v>1080.7721714529368</c:v>
                </c:pt>
                <c:pt idx="4">
                  <c:v>1032.0690979314406</c:v>
                </c:pt>
                <c:pt idx="5">
                  <c:v>988.2974608369751</c:v>
                </c:pt>
                <c:pt idx="6">
                  <c:v>962.6126828744254</c:v>
                </c:pt>
              </c:numCache>
            </c:numRef>
          </c:yVal>
          <c:smooth val="1"/>
        </c:ser>
        <c:axId val="33745902"/>
        <c:axId val="35277663"/>
      </c:scatterChart>
      <c:valAx>
        <c:axId val="337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7663"/>
        <c:crosses val="autoZero"/>
        <c:crossBetween val="midCat"/>
        <c:dispUnits/>
      </c:valAx>
      <c:valAx>
        <c:axId val="3527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5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S1  
(Corriente mínima - Línea a Línea - Zfalla=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Fallas0!$M$3:$M$9</c:f>
              <c:numCache>
                <c:ptCount val="7"/>
                <c:pt idx="0">
                  <c:v>0</c:v>
                </c:pt>
                <c:pt idx="1">
                  <c:v>0.31955</c:v>
                </c:pt>
                <c:pt idx="2">
                  <c:v>0.42510000000000003</c:v>
                </c:pt>
                <c:pt idx="3">
                  <c:v>1.18878</c:v>
                </c:pt>
                <c:pt idx="4">
                  <c:v>1.5075399999999999</c:v>
                </c:pt>
                <c:pt idx="5">
                  <c:v>1.82083</c:v>
                </c:pt>
                <c:pt idx="6">
                  <c:v>2.01793</c:v>
                </c:pt>
              </c:numCache>
            </c:numRef>
          </c:xVal>
          <c:yVal>
            <c:numRef>
              <c:f>Resultados0!$E$4:$E$10</c:f>
              <c:numCache>
                <c:ptCount val="7"/>
                <c:pt idx="0">
                  <c:v>564.5440393741094</c:v>
                </c:pt>
                <c:pt idx="1">
                  <c:v>553.9800354602148</c:v>
                </c:pt>
                <c:pt idx="2">
                  <c:v>550.5704672179197</c:v>
                </c:pt>
                <c:pt idx="3">
                  <c:v>527.0159465032691</c:v>
                </c:pt>
                <c:pt idx="4">
                  <c:v>517.7313339182192</c:v>
                </c:pt>
                <c:pt idx="5">
                  <c:v>508.8995671299293</c:v>
                </c:pt>
                <c:pt idx="6">
                  <c:v>503.4865989337145</c:v>
                </c:pt>
              </c:numCache>
            </c:numRef>
          </c:yVal>
          <c:smooth val="1"/>
        </c:ser>
        <c:axId val="49063512"/>
        <c:axId val="38918425"/>
      </c:scatterChart>
      <c:valAx>
        <c:axId val="4906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8425"/>
        <c:crosses val="autoZero"/>
        <c:crossBetween val="midCat"/>
        <c:dispUnits/>
      </c:valAx>
      <c:valAx>
        <c:axId val="3891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63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07"/>
  <sheetViews>
    <sheetView workbookViewId="0" topLeftCell="I1">
      <selection activeCell="AG3" sqref="AG3"/>
    </sheetView>
  </sheetViews>
  <sheetFormatPr defaultColWidth="11.421875" defaultRowHeight="12.75"/>
  <cols>
    <col min="1" max="1" width="9.28125" style="0" customWidth="1"/>
    <col min="2" max="2" width="4.00390625" style="1" customWidth="1"/>
    <col min="3" max="3" width="11.7109375" style="0" customWidth="1"/>
    <col min="4" max="4" width="6.28125" style="0" customWidth="1"/>
    <col min="5" max="5" width="8.8515625" style="0" customWidth="1"/>
    <col min="6" max="6" width="5.7109375" style="0" customWidth="1"/>
    <col min="7" max="7" width="9.28125" style="0" customWidth="1"/>
    <col min="8" max="8" width="5.421875" style="0" customWidth="1"/>
    <col min="9" max="9" width="9.140625" style="0" customWidth="1"/>
    <col min="10" max="10" width="6.57421875" style="0" customWidth="1"/>
    <col min="11" max="11" width="9.00390625" style="0" customWidth="1"/>
    <col min="12" max="12" width="6.28125" style="0" customWidth="1"/>
    <col min="13" max="13" width="9.140625" style="0" customWidth="1"/>
    <col min="14" max="14" width="10.28125" style="0" customWidth="1"/>
    <col min="15" max="15" width="6.140625" style="0" customWidth="1"/>
    <col min="16" max="16" width="9.28125" style="0" customWidth="1"/>
    <col min="17" max="17" width="7.7109375" style="0" customWidth="1"/>
    <col min="18" max="18" width="9.140625" style="0" customWidth="1"/>
    <col min="19" max="19" width="7.28125" style="0" customWidth="1"/>
    <col min="20" max="20" width="9.28125" style="0" customWidth="1"/>
    <col min="21" max="21" width="6.57421875" style="0" customWidth="1"/>
    <col min="22" max="22" width="9.140625" style="0" customWidth="1"/>
    <col min="23" max="23" width="8.57421875" style="0" customWidth="1"/>
    <col min="24" max="24" width="6.421875" style="0" customWidth="1"/>
    <col min="25" max="25" width="9.00390625" style="0" customWidth="1"/>
    <col min="26" max="26" width="7.57421875" style="0" customWidth="1"/>
    <col min="27" max="27" width="6.421875" style="0" customWidth="1"/>
    <col min="28" max="28" width="16.57421875" style="0" customWidth="1"/>
    <col min="34" max="34" width="8.421875" style="0" customWidth="1"/>
    <col min="39" max="39" width="7.28125" style="0" customWidth="1"/>
    <col min="40" max="40" width="21.421875" style="0" customWidth="1"/>
    <col min="45" max="45" width="10.57421875" style="9" customWidth="1"/>
    <col min="46" max="46" width="8.57421875" style="0" customWidth="1"/>
    <col min="51" max="51" width="7.140625" style="0" customWidth="1"/>
    <col min="52" max="52" width="21.7109375" style="0" customWidth="1"/>
    <col min="53" max="53" width="9.140625" style="0" customWidth="1"/>
    <col min="54" max="54" width="9.00390625" style="0" customWidth="1"/>
    <col min="55" max="55" width="8.140625" style="0" customWidth="1"/>
    <col min="56" max="56" width="7.421875" style="0" customWidth="1"/>
    <col min="57" max="57" width="8.28125" style="0" customWidth="1"/>
    <col min="58" max="58" width="9.7109375" style="0" customWidth="1"/>
    <col min="59" max="59" width="7.421875" style="0" customWidth="1"/>
    <col min="60" max="60" width="9.28125" style="0" customWidth="1"/>
    <col min="61" max="61" width="7.57421875" style="0" customWidth="1"/>
    <col min="62" max="62" width="9.28125" style="0" customWidth="1"/>
    <col min="63" max="63" width="8.421875" style="0" customWidth="1"/>
    <col min="64" max="64" width="7.57421875" style="0" customWidth="1"/>
    <col min="65" max="65" width="9.28125" style="0" customWidth="1"/>
    <col min="66" max="66" width="9.00390625" style="0" customWidth="1"/>
    <col min="67" max="67" width="7.140625" style="0" customWidth="1"/>
    <col min="68" max="68" width="9.57421875" style="0" customWidth="1"/>
    <col min="69" max="69" width="7.57421875" style="0" customWidth="1"/>
    <col min="70" max="70" width="9.421875" style="0" customWidth="1"/>
    <col min="71" max="71" width="8.8515625" style="0" customWidth="1"/>
    <col min="72" max="72" width="7.28125" style="0" customWidth="1"/>
    <col min="73" max="73" width="7.7109375" style="0" customWidth="1"/>
    <col min="74" max="74" width="9.421875" style="0" customWidth="1"/>
    <col min="75" max="75" width="11.140625" style="0" customWidth="1"/>
    <col min="76" max="76" width="7.8515625" style="0" customWidth="1"/>
    <col min="78" max="78" width="8.57421875" style="0" customWidth="1"/>
    <col min="88" max="88" width="12.57421875" style="0" customWidth="1"/>
    <col min="89" max="89" width="20.28125" style="0" customWidth="1"/>
    <col min="90" max="90" width="22.421875" style="0" customWidth="1"/>
    <col min="94" max="94" width="26.8515625" style="0" customWidth="1"/>
  </cols>
  <sheetData>
    <row r="1" spans="1:94" ht="12.75">
      <c r="A1" s="1" t="s">
        <v>0</v>
      </c>
      <c r="B1" s="1" t="s">
        <v>1</v>
      </c>
      <c r="C1" s="1" t="s">
        <v>84</v>
      </c>
      <c r="D1" s="35" t="s">
        <v>85</v>
      </c>
      <c r="E1" s="35"/>
      <c r="F1" s="35" t="s">
        <v>86</v>
      </c>
      <c r="G1" s="35"/>
      <c r="H1" s="35" t="s">
        <v>78</v>
      </c>
      <c r="I1" s="35"/>
      <c r="J1" s="35" t="s">
        <v>79</v>
      </c>
      <c r="K1" s="35"/>
      <c r="L1" s="3" t="s">
        <v>80</v>
      </c>
      <c r="M1" s="3" t="s">
        <v>87</v>
      </c>
      <c r="N1" s="3" t="s">
        <v>88</v>
      </c>
      <c r="O1" s="35" t="s">
        <v>89</v>
      </c>
      <c r="P1" s="35"/>
      <c r="Q1" s="35" t="s">
        <v>90</v>
      </c>
      <c r="R1" s="35"/>
      <c r="S1" s="35" t="s">
        <v>91</v>
      </c>
      <c r="T1" s="35"/>
      <c r="U1" s="35" t="s">
        <v>92</v>
      </c>
      <c r="V1" s="35"/>
      <c r="W1" s="35" t="s">
        <v>92</v>
      </c>
      <c r="X1" s="35"/>
      <c r="Y1" s="36" t="s">
        <v>93</v>
      </c>
      <c r="Z1" s="36"/>
      <c r="AA1" s="3" t="s">
        <v>94</v>
      </c>
      <c r="AB1" s="4" t="s">
        <v>95</v>
      </c>
      <c r="AC1" t="s">
        <v>96</v>
      </c>
      <c r="AE1" t="s">
        <v>96</v>
      </c>
      <c r="AG1" s="36" t="s">
        <v>97</v>
      </c>
      <c r="AH1" s="36"/>
      <c r="AI1" s="35" t="s">
        <v>98</v>
      </c>
      <c r="AJ1" s="35"/>
      <c r="AK1" s="35" t="s">
        <v>98</v>
      </c>
      <c r="AL1" s="35"/>
      <c r="AM1" s="36" t="s">
        <v>94</v>
      </c>
      <c r="AN1" s="3" t="s">
        <v>99</v>
      </c>
      <c r="AO1" s="37" t="s">
        <v>100</v>
      </c>
      <c r="AP1" s="37"/>
      <c r="AQ1" s="6" t="s">
        <v>100</v>
      </c>
      <c r="AR1" s="6"/>
      <c r="AS1" s="36" t="s">
        <v>101</v>
      </c>
      <c r="AT1" s="36"/>
      <c r="AU1" s="37" t="s">
        <v>102</v>
      </c>
      <c r="AV1" s="37"/>
      <c r="AW1" s="37" t="s">
        <v>102</v>
      </c>
      <c r="AX1" s="37"/>
      <c r="AY1" s="36" t="s">
        <v>94</v>
      </c>
      <c r="AZ1" s="4" t="s">
        <v>103</v>
      </c>
      <c r="BA1" s="35" t="s">
        <v>104</v>
      </c>
      <c r="BB1" s="35"/>
      <c r="BC1" s="35" t="s">
        <v>105</v>
      </c>
      <c r="BD1" s="35"/>
      <c r="BE1" s="35" t="s">
        <v>106</v>
      </c>
      <c r="BF1" s="35"/>
      <c r="BG1" t="s">
        <v>106</v>
      </c>
      <c r="BI1" s="35" t="s">
        <v>107</v>
      </c>
      <c r="BJ1" s="35"/>
      <c r="BK1" s="35" t="s">
        <v>107</v>
      </c>
      <c r="BL1" s="35"/>
      <c r="BM1" s="35" t="s">
        <v>108</v>
      </c>
      <c r="BN1" s="35"/>
      <c r="BO1" s="35" t="s">
        <v>108</v>
      </c>
      <c r="BP1" s="35"/>
      <c r="BQ1" s="35" t="s">
        <v>109</v>
      </c>
      <c r="BR1" s="35"/>
      <c r="BS1" s="35" t="s">
        <v>109</v>
      </c>
      <c r="BT1" s="35"/>
      <c r="BU1" s="35" t="s">
        <v>110</v>
      </c>
      <c r="BV1" s="35"/>
      <c r="BW1" s="35" t="s">
        <v>110</v>
      </c>
      <c r="BX1" s="35"/>
      <c r="BY1" s="35" t="s">
        <v>111</v>
      </c>
      <c r="BZ1" s="35"/>
      <c r="CA1" s="35" t="s">
        <v>111</v>
      </c>
      <c r="CB1" s="35"/>
      <c r="CC1" s="35" t="s">
        <v>112</v>
      </c>
      <c r="CD1" s="35"/>
      <c r="CE1" s="35" t="s">
        <v>112</v>
      </c>
      <c r="CF1" s="35"/>
      <c r="CG1" s="35" t="s">
        <v>113</v>
      </c>
      <c r="CH1" s="35"/>
      <c r="CI1" s="36" t="s">
        <v>114</v>
      </c>
      <c r="CJ1" s="36"/>
      <c r="CK1" s="35" t="s">
        <v>115</v>
      </c>
      <c r="CL1" s="35"/>
      <c r="CM1" s="35" t="s">
        <v>115</v>
      </c>
      <c r="CN1" s="35"/>
      <c r="CO1" s="36" t="s">
        <v>94</v>
      </c>
      <c r="CP1" s="4" t="s">
        <v>116</v>
      </c>
    </row>
    <row r="2" spans="1:94" ht="12.75">
      <c r="A2" s="1"/>
      <c r="C2" s="1"/>
      <c r="D2" t="s">
        <v>81</v>
      </c>
      <c r="E2" t="s">
        <v>82</v>
      </c>
      <c r="F2" t="s">
        <v>81</v>
      </c>
      <c r="G2" t="s">
        <v>82</v>
      </c>
      <c r="H2" t="s">
        <v>81</v>
      </c>
      <c r="I2" t="s">
        <v>82</v>
      </c>
      <c r="J2" t="s">
        <v>81</v>
      </c>
      <c r="K2" t="s">
        <v>82</v>
      </c>
      <c r="L2" s="4" t="s">
        <v>83</v>
      </c>
      <c r="M2" s="3" t="s">
        <v>117</v>
      </c>
      <c r="N2" s="3" t="str">
        <f>AS2</f>
        <v>Magnitud</v>
      </c>
      <c r="O2" t="s">
        <v>81</v>
      </c>
      <c r="P2" t="s">
        <v>82</v>
      </c>
      <c r="Q2" t="s">
        <v>81</v>
      </c>
      <c r="R2" t="s">
        <v>82</v>
      </c>
      <c r="S2" t="s">
        <v>81</v>
      </c>
      <c r="T2" t="s">
        <v>82</v>
      </c>
      <c r="U2" t="s">
        <v>81</v>
      </c>
      <c r="V2" t="s">
        <v>82</v>
      </c>
      <c r="W2" t="s">
        <v>118</v>
      </c>
      <c r="X2" t="s">
        <v>119</v>
      </c>
      <c r="Y2" s="4" t="s">
        <v>118</v>
      </c>
      <c r="Z2" s="4" t="s">
        <v>119</v>
      </c>
      <c r="AA2" s="4"/>
      <c r="AB2" s="3" t="s">
        <v>118</v>
      </c>
      <c r="AC2" t="s">
        <v>81</v>
      </c>
      <c r="AD2" t="s">
        <v>82</v>
      </c>
      <c r="AE2" t="s">
        <v>118</v>
      </c>
      <c r="AF2" t="s">
        <v>119</v>
      </c>
      <c r="AG2" s="4" t="s">
        <v>118</v>
      </c>
      <c r="AH2" s="4" t="s">
        <v>119</v>
      </c>
      <c r="AI2" t="s">
        <v>118</v>
      </c>
      <c r="AJ2" t="s">
        <v>119</v>
      </c>
      <c r="AK2" t="s">
        <v>81</v>
      </c>
      <c r="AL2" t="s">
        <v>82</v>
      </c>
      <c r="AM2" s="36"/>
      <c r="AN2" s="3" t="s">
        <v>118</v>
      </c>
      <c r="AO2" t="s">
        <v>81</v>
      </c>
      <c r="AP2" t="s">
        <v>82</v>
      </c>
      <c r="AQ2" t="s">
        <v>118</v>
      </c>
      <c r="AR2" t="s">
        <v>119</v>
      </c>
      <c r="AS2" s="4" t="s">
        <v>118</v>
      </c>
      <c r="AT2" s="4" t="s">
        <v>119</v>
      </c>
      <c r="AU2" t="s">
        <v>118</v>
      </c>
      <c r="AV2" t="s">
        <v>119</v>
      </c>
      <c r="AW2" t="s">
        <v>81</v>
      </c>
      <c r="AX2" t="s">
        <v>82</v>
      </c>
      <c r="AY2" s="36"/>
      <c r="AZ2" s="3" t="s">
        <v>118</v>
      </c>
      <c r="BA2" t="s">
        <v>118</v>
      </c>
      <c r="BB2" t="s">
        <v>119</v>
      </c>
      <c r="BC2" t="s">
        <v>118</v>
      </c>
      <c r="BD2" t="s">
        <v>119</v>
      </c>
      <c r="BE2" t="s">
        <v>118</v>
      </c>
      <c r="BF2" t="s">
        <v>119</v>
      </c>
      <c r="BG2" t="s">
        <v>81</v>
      </c>
      <c r="BH2" t="s">
        <v>82</v>
      </c>
      <c r="BI2" t="s">
        <v>81</v>
      </c>
      <c r="BJ2" t="s">
        <v>82</v>
      </c>
      <c r="BK2" t="s">
        <v>118</v>
      </c>
      <c r="BL2" t="s">
        <v>119</v>
      </c>
      <c r="BM2" t="s">
        <v>118</v>
      </c>
      <c r="BN2" t="s">
        <v>119</v>
      </c>
      <c r="BO2" t="s">
        <v>81</v>
      </c>
      <c r="BP2" t="s">
        <v>82</v>
      </c>
      <c r="BQ2" t="s">
        <v>81</v>
      </c>
      <c r="BR2" t="s">
        <v>82</v>
      </c>
      <c r="BS2" t="s">
        <v>118</v>
      </c>
      <c r="BT2" t="s">
        <v>119</v>
      </c>
      <c r="BU2" t="s">
        <v>81</v>
      </c>
      <c r="BV2" t="s">
        <v>82</v>
      </c>
      <c r="BW2" t="s">
        <v>118</v>
      </c>
      <c r="BX2" t="s">
        <v>119</v>
      </c>
      <c r="BY2" t="s">
        <v>118</v>
      </c>
      <c r="BZ2" t="s">
        <v>119</v>
      </c>
      <c r="CA2" t="s">
        <v>81</v>
      </c>
      <c r="CB2" t="s">
        <v>82</v>
      </c>
      <c r="CC2" t="s">
        <v>81</v>
      </c>
      <c r="CD2" t="s">
        <v>82</v>
      </c>
      <c r="CE2" t="s">
        <v>118</v>
      </c>
      <c r="CF2" t="s">
        <v>119</v>
      </c>
      <c r="CG2" t="s">
        <v>118</v>
      </c>
      <c r="CH2" t="s">
        <v>119</v>
      </c>
      <c r="CI2" s="4" t="s">
        <v>118</v>
      </c>
      <c r="CJ2" s="4" t="s">
        <v>119</v>
      </c>
      <c r="CK2" t="s">
        <v>118</v>
      </c>
      <c r="CL2" t="s">
        <v>119</v>
      </c>
      <c r="CM2" t="s">
        <v>81</v>
      </c>
      <c r="CN2" t="s">
        <v>82</v>
      </c>
      <c r="CO2" s="36"/>
      <c r="CP2" s="4" t="s">
        <v>118</v>
      </c>
    </row>
    <row r="3" spans="1:136" ht="12.75">
      <c r="A3" s="2" t="s">
        <v>2</v>
      </c>
      <c r="B3" s="1">
        <v>3</v>
      </c>
      <c r="C3" s="10">
        <v>0.31955</v>
      </c>
      <c r="D3" s="10">
        <v>0.2381</v>
      </c>
      <c r="E3" s="10">
        <v>0.4004</v>
      </c>
      <c r="F3" s="10">
        <v>0.1692</v>
      </c>
      <c r="G3" s="10">
        <v>2.5058</v>
      </c>
      <c r="H3" s="10">
        <f>C3*D3</f>
        <v>0.076084855</v>
      </c>
      <c r="I3" s="10">
        <f>C3*E3</f>
        <v>0.12794782</v>
      </c>
      <c r="J3" s="10">
        <f>C3*F3</f>
        <v>0.054067859999999995</v>
      </c>
      <c r="K3" s="10">
        <f>C3*G3</f>
        <v>0.80072839</v>
      </c>
      <c r="L3" s="3">
        <v>1</v>
      </c>
      <c r="M3" s="3">
        <v>0</v>
      </c>
      <c r="N3" s="7">
        <f>AS3</f>
        <v>1.3115986700817754</v>
      </c>
      <c r="O3" s="10">
        <f>0.767+0.180918+0.1857</f>
        <v>1.133618</v>
      </c>
      <c r="P3" s="10">
        <f>1.216+1.99962+3.9564</f>
        <v>7.17202</v>
      </c>
      <c r="Q3" s="10">
        <f>1.2201+0.14283+0.0333</f>
        <v>1.39623</v>
      </c>
      <c r="R3" s="10">
        <f>1.11867+1.675872+1.2521</f>
        <v>4.046642</v>
      </c>
      <c r="S3" s="10">
        <v>0</v>
      </c>
      <c r="T3" s="10">
        <v>0</v>
      </c>
      <c r="U3" s="10">
        <f>O3+S3</f>
        <v>1.133618</v>
      </c>
      <c r="V3" s="10">
        <f>P3+T3</f>
        <v>7.17202</v>
      </c>
      <c r="W3" s="10">
        <f>SQRT(U3*U3+V3*V3)</f>
        <v>7.261057818963019</v>
      </c>
      <c r="X3" s="10">
        <f>DEGREES(ATAN(V3/U3))</f>
        <v>81.01806866693288</v>
      </c>
      <c r="Y3" s="10">
        <f>14.2/((SQRT(3))*W3)</f>
        <v>1.1290880787482187</v>
      </c>
      <c r="Z3" s="10">
        <f>0-X3</f>
        <v>-81.01806866693288</v>
      </c>
      <c r="AA3" s="10">
        <f>V3/U3</f>
        <v>6.326663832084529</v>
      </c>
      <c r="AB3" s="10">
        <f>1.45*Y3</f>
        <v>1.637177714184917</v>
      </c>
      <c r="AC3" s="10">
        <f>O3+O3+S3</f>
        <v>2.267236</v>
      </c>
      <c r="AD3" s="10">
        <f>P3+P3+T3</f>
        <v>14.34404</v>
      </c>
      <c r="AE3" s="10">
        <f>SQRT(AC3*AC3+AD3*AD3)</f>
        <v>14.522115637926039</v>
      </c>
      <c r="AF3" s="10">
        <f>DEGREES(ATAN(AD3/AC3))</f>
        <v>81.01806866693288</v>
      </c>
      <c r="AG3" s="10">
        <f>14.2/(SQRT(3)*AE3)</f>
        <v>0.5645440393741094</v>
      </c>
      <c r="AH3" s="10">
        <f>0-AF3</f>
        <v>-81.01806866693288</v>
      </c>
      <c r="AI3" s="10">
        <f aca="true" t="shared" si="0" ref="AI3:AI38">AE3/SQRT(3)</f>
        <v>8.384347372759473</v>
      </c>
      <c r="AJ3" s="10">
        <f aca="true" t="shared" si="1" ref="AJ3:AJ38">AF3</f>
        <v>81.01806866693288</v>
      </c>
      <c r="AK3" s="10">
        <f>AI3*COS(AJ3*PI()/180)</f>
        <v>1.3089893149164125</v>
      </c>
      <c r="AL3" s="10">
        <f>AI3*SIN(AJ3*PI()/180)</f>
        <v>8.28153535526676</v>
      </c>
      <c r="AM3" s="10">
        <f>AL3/AK3</f>
        <v>6.326663832084519</v>
      </c>
      <c r="AN3" s="10">
        <f aca="true" t="shared" si="2" ref="AN3:AN38">1.46*AG3</f>
        <v>0.8242342974861996</v>
      </c>
      <c r="AO3" s="10">
        <f>O3+O3+Q3+(3*S3)</f>
        <v>3.663466</v>
      </c>
      <c r="AP3" s="10">
        <f>P3+P3+R3+(3*T3)</f>
        <v>18.390681999999998</v>
      </c>
      <c r="AQ3" s="10">
        <f>SQRT(AO3*AO3+AP3*AP3)</f>
        <v>18.752017692991867</v>
      </c>
      <c r="AR3" s="10">
        <f>DEGREES(ATAN(AP3/AO3))</f>
        <v>78.73402168313491</v>
      </c>
      <c r="AS3" s="14">
        <f>((SQRT(3))*14.2)/AQ3</f>
        <v>1.3115986700817754</v>
      </c>
      <c r="AT3" s="14">
        <f>0-AR3</f>
        <v>-78.73402168313491</v>
      </c>
      <c r="AU3" s="10">
        <f>AQ3/3</f>
        <v>6.250672564330622</v>
      </c>
      <c r="AV3" s="10">
        <f>AR3</f>
        <v>78.73402168313491</v>
      </c>
      <c r="AW3" s="10">
        <f>AU3*COS(AV3*PI()/180)</f>
        <v>1.221155333333334</v>
      </c>
      <c r="AX3" s="10">
        <f>AU3*SIN(AV3*PI()/180)</f>
        <v>6.130227333333333</v>
      </c>
      <c r="AY3" s="10">
        <f>AX3/AW3</f>
        <v>5.0200225687914095</v>
      </c>
      <c r="AZ3" s="10">
        <f>1.43*AS3</f>
        <v>1.8755860982169388</v>
      </c>
      <c r="BA3" s="13">
        <v>1</v>
      </c>
      <c r="BB3" s="13">
        <v>120</v>
      </c>
      <c r="BC3" s="10">
        <f>SQRT(O3*O3+P3*P3)</f>
        <v>7.261057818963019</v>
      </c>
      <c r="BD3" s="10">
        <f>DEGREES(ATAN(P3/O3))</f>
        <v>81.01806866693288</v>
      </c>
      <c r="BE3" s="10">
        <f>BA3*BC3</f>
        <v>7.261057818963019</v>
      </c>
      <c r="BF3" s="10">
        <f>BB3+BD3</f>
        <v>201.0180686669329</v>
      </c>
      <c r="BG3" s="10">
        <f>BE3*COS(BF3*PI()/180)</f>
        <v>-6.7779605164500705</v>
      </c>
      <c r="BH3" s="10">
        <f>BE3*SIN(BF3*PI()/180)</f>
        <v>-2.6042680138126917</v>
      </c>
      <c r="BI3" s="10">
        <f aca="true" t="shared" si="3" ref="BI3:BI38">Q3+(3*S3)-BG3</f>
        <v>8.174190516450071</v>
      </c>
      <c r="BJ3" s="10">
        <f aca="true" t="shared" si="4" ref="BJ3:BJ38">R3+(3*T3)-BH3</f>
        <v>6.650910013812692</v>
      </c>
      <c r="BK3" s="10">
        <f>SQRT(BI3*BI3+BJ3*BJ3)</f>
        <v>10.538121018998417</v>
      </c>
      <c r="BL3" s="10">
        <f>DEGREES(ATAN(BJ3/BI3))</f>
        <v>39.13344090951994</v>
      </c>
      <c r="BM3" s="10">
        <f>BC3*BC3</f>
        <v>52.722960650324</v>
      </c>
      <c r="BN3" s="10">
        <f>BD3+BD3</f>
        <v>162.03613733386575</v>
      </c>
      <c r="BO3" s="10">
        <f>BM3*COS(BN3*PI()/180)</f>
        <v>-50.15278111047599</v>
      </c>
      <c r="BP3" s="10">
        <f>BM3*SIN(BN3*PI()/180)</f>
        <v>16.260661936720023</v>
      </c>
      <c r="BQ3" s="10">
        <f>O3+O3</f>
        <v>2.267236</v>
      </c>
      <c r="BR3" s="10">
        <f>P3+P3</f>
        <v>14.34404</v>
      </c>
      <c r="BS3" s="10">
        <f>SQRT(BQ3*BQ3+BR3*BR3)</f>
        <v>14.522115637926039</v>
      </c>
      <c r="BT3" s="10">
        <f>DEGREES(ATAN(BR3/BQ3))</f>
        <v>81.01806866693288</v>
      </c>
      <c r="BU3" s="10">
        <f>Q3+(3*S3)</f>
        <v>1.39623</v>
      </c>
      <c r="BV3" s="10">
        <f>R3+(3*T3)</f>
        <v>4.046642</v>
      </c>
      <c r="BW3" s="10">
        <f>SQRT(BU3*BU3+BV3*BV3)</f>
        <v>4.2807440578787235</v>
      </c>
      <c r="BX3" s="10">
        <f>DEGREES(ATAN(BV3/BU3))</f>
        <v>70.96381311862044</v>
      </c>
      <c r="BY3" s="10">
        <f>BS3*BW3</f>
        <v>62.165460224879574</v>
      </c>
      <c r="BZ3" s="10">
        <f>BT3+BX3</f>
        <v>151.9818817855533</v>
      </c>
      <c r="CA3" s="10">
        <f>BY3*COS(BZ3*PI()/180)</f>
        <v>-54.879611793399995</v>
      </c>
      <c r="CB3" s="10">
        <f>BY3*SIN(BZ3*PI()/180)</f>
        <v>29.202271390712003</v>
      </c>
      <c r="CC3" s="10">
        <f>BO3+CA3</f>
        <v>-105.03239290387599</v>
      </c>
      <c r="CD3" s="10">
        <f>BP3+CB3</f>
        <v>45.462933327432026</v>
      </c>
      <c r="CE3" s="10">
        <f>SQRT(CC3*CC3+CD3*CD3)</f>
        <v>114.44947298196138</v>
      </c>
      <c r="CF3" s="10">
        <f>DEGREES(ATAN(CD3/CC3))</f>
        <v>-23.405218504769735</v>
      </c>
      <c r="CG3" s="10">
        <f>BK3/CE3</f>
        <v>0.09207662337300018</v>
      </c>
      <c r="CH3" s="10">
        <f>BL3-CF3</f>
        <v>62.538659414289675</v>
      </c>
      <c r="CI3" s="10">
        <f>14.2*CG3</f>
        <v>1.3074880518966026</v>
      </c>
      <c r="CJ3" s="10">
        <f>0+CH3</f>
        <v>62.538659414289675</v>
      </c>
      <c r="CK3" s="10">
        <f>(CE3/(SQRT(3)*BK3))</f>
        <v>6.270324084874332</v>
      </c>
      <c r="CL3" s="10">
        <f>CH3</f>
        <v>62.538659414289675</v>
      </c>
      <c r="CM3" s="10">
        <f>CK3*COS(CL3*PI()/180)</f>
        <v>2.8915600253843707</v>
      </c>
      <c r="CN3" s="10">
        <f>CK3*SIN(CL3*PI()/180)</f>
        <v>5.563797691231617</v>
      </c>
      <c r="CO3" s="10">
        <f>CN3/CM3</f>
        <v>1.924150853652789</v>
      </c>
      <c r="CP3" s="10">
        <f>1.08*CI3</f>
        <v>1.412087096048331</v>
      </c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</row>
    <row r="4" spans="1:136" ht="12.75">
      <c r="A4" s="2" t="s">
        <v>3</v>
      </c>
      <c r="B4" s="1">
        <v>3</v>
      </c>
      <c r="C4" s="10">
        <v>0.10555</v>
      </c>
      <c r="D4" s="10">
        <v>0.2381</v>
      </c>
      <c r="E4" s="10">
        <v>0.4004</v>
      </c>
      <c r="F4" s="10">
        <v>0.1692</v>
      </c>
      <c r="G4" s="10">
        <v>2.5058</v>
      </c>
      <c r="H4" s="10">
        <f aca="true" t="shared" si="5" ref="H4:H67">C4*D4</f>
        <v>0.025131455</v>
      </c>
      <c r="I4" s="10">
        <f aca="true" t="shared" si="6" ref="I4:I67">C4*E4</f>
        <v>0.04226222</v>
      </c>
      <c r="J4" s="10">
        <f aca="true" t="shared" si="7" ref="J4:J67">C4*F4</f>
        <v>0.01785906</v>
      </c>
      <c r="K4" s="10">
        <f aca="true" t="shared" si="8" ref="K4:K67">C4*G4</f>
        <v>0.26448719</v>
      </c>
      <c r="L4" s="3">
        <v>2</v>
      </c>
      <c r="M4" s="7">
        <f aca="true" t="shared" si="9" ref="M4:M9">M3+C3</f>
        <v>0.31955</v>
      </c>
      <c r="N4" s="7">
        <f aca="true" t="shared" si="10" ref="N4:N67">AS4</f>
        <v>1.2403878556690289</v>
      </c>
      <c r="O4" s="10">
        <f aca="true" t="shared" si="11" ref="O4:R11">O3+H3</f>
        <v>1.209702855</v>
      </c>
      <c r="P4" s="10">
        <f t="shared" si="11"/>
        <v>7.29996782</v>
      </c>
      <c r="Q4" s="10">
        <f t="shared" si="11"/>
        <v>1.45029786</v>
      </c>
      <c r="R4" s="10">
        <f t="shared" si="11"/>
        <v>4.84737039</v>
      </c>
      <c r="S4" s="10">
        <v>0</v>
      </c>
      <c r="T4" s="10">
        <v>0</v>
      </c>
      <c r="U4" s="10">
        <f aca="true" t="shared" si="12" ref="U4:V38">O4+S4</f>
        <v>1.209702855</v>
      </c>
      <c r="V4" s="10">
        <f t="shared" si="12"/>
        <v>7.29996782</v>
      </c>
      <c r="W4" s="10">
        <f aca="true" t="shared" si="13" ref="W4:W67">SQRT(U4*U4+V4*V4)</f>
        <v>7.399521009526948</v>
      </c>
      <c r="X4" s="10">
        <f aca="true" t="shared" si="14" ref="X4:X67">DEGREES(ATAN(V4/U4))</f>
        <v>80.59082517470802</v>
      </c>
      <c r="Y4" s="10">
        <f aca="true" t="shared" si="15" ref="Y4:Y38">14.2/((SQRT(3))*W4)</f>
        <v>1.1079600709204296</v>
      </c>
      <c r="Z4" s="10">
        <f aca="true" t="shared" si="16" ref="Z4:Z38">0-X4</f>
        <v>-80.59082517470802</v>
      </c>
      <c r="AA4" s="10">
        <f aca="true" t="shared" si="17" ref="AA4:AA38">V4/U4</f>
        <v>6.0345131780316414</v>
      </c>
      <c r="AB4" s="10">
        <f aca="true" t="shared" si="18" ref="AB4:AB38">1.45*Y4</f>
        <v>1.606542102834623</v>
      </c>
      <c r="AC4" s="10">
        <f aca="true" t="shared" si="19" ref="AC4:AD38">O4+O4+S4</f>
        <v>2.41940571</v>
      </c>
      <c r="AD4" s="10">
        <f t="shared" si="19"/>
        <v>14.59993564</v>
      </c>
      <c r="AE4" s="10">
        <f aca="true" t="shared" si="20" ref="AE4:AE38">SQRT(AC4*AC4+AD4*AD4)</f>
        <v>14.799042019053896</v>
      </c>
      <c r="AF4" s="10">
        <f aca="true" t="shared" si="21" ref="AF4:AF38">DEGREES(ATAN(AD4/AC4))</f>
        <v>80.59082517470802</v>
      </c>
      <c r="AG4" s="10">
        <f aca="true" t="shared" si="22" ref="AG4:AG38">14.2/(SQRT(3)*AE4)</f>
        <v>0.5539800354602148</v>
      </c>
      <c r="AH4" s="10">
        <f aca="true" t="shared" si="23" ref="AH4:AH38">0-AF4</f>
        <v>-80.59082517470802</v>
      </c>
      <c r="AI4" s="10">
        <f t="shared" si="0"/>
        <v>8.54423089344935</v>
      </c>
      <c r="AJ4" s="10">
        <f t="shared" si="1"/>
        <v>80.59082517470802</v>
      </c>
      <c r="AK4" s="10">
        <f aca="true" t="shared" si="24" ref="AK4:AK38">AI4*COS(AJ4*PI()/180)</f>
        <v>1.3968445379474188</v>
      </c>
      <c r="AL4" s="10">
        <f aca="true" t="shared" si="25" ref="AL4:AL38">AI4*SIN(AJ4*PI()/180)</f>
        <v>8.429276771905212</v>
      </c>
      <c r="AM4" s="10">
        <f aca="true" t="shared" si="26" ref="AM4:AM38">AL4/AK4</f>
        <v>6.034513178031637</v>
      </c>
      <c r="AN4" s="10">
        <f t="shared" si="2"/>
        <v>0.8088108517719136</v>
      </c>
      <c r="AO4" s="10">
        <f aca="true" t="shared" si="27" ref="AO4:AP38">O4+O4+Q4+(3*S4)</f>
        <v>3.86970357</v>
      </c>
      <c r="AP4" s="10">
        <f t="shared" si="27"/>
        <v>19.44730603</v>
      </c>
      <c r="AQ4" s="10">
        <f aca="true" t="shared" si="28" ref="AQ4:AQ67">SQRT(AO4*AO4+AP4*AP4)</f>
        <v>19.828573260427618</v>
      </c>
      <c r="AR4" s="10">
        <f aca="true" t="shared" si="29" ref="AR4:AR67">DEGREES(ATAN(AP4/AO4))</f>
        <v>78.74604967238493</v>
      </c>
      <c r="AS4" s="14">
        <f aca="true" t="shared" si="30" ref="AS4:AS67">((SQRT(3))*14.2)/AQ4</f>
        <v>1.2403878556690289</v>
      </c>
      <c r="AT4" s="14">
        <f aca="true" t="shared" si="31" ref="AT4:AT67">0-AR4</f>
        <v>-78.74604967238493</v>
      </c>
      <c r="AU4" s="10">
        <f aca="true" t="shared" si="32" ref="AU4:AU67">AQ4/3</f>
        <v>6.609524420142539</v>
      </c>
      <c r="AV4" s="10">
        <f aca="true" t="shared" si="33" ref="AV4:AV67">AR4</f>
        <v>78.74604967238493</v>
      </c>
      <c r="AW4" s="10">
        <f aca="true" t="shared" si="34" ref="AW4:AW67">AU4*COS(AV4*PI()/180)</f>
        <v>1.2899011900000015</v>
      </c>
      <c r="AX4" s="10">
        <f aca="true" t="shared" si="35" ref="AX4:AX67">AU4*SIN(AV4*PI()/180)</f>
        <v>6.482435343333332</v>
      </c>
      <c r="AY4" s="10">
        <f aca="true" t="shared" si="36" ref="AY4:AY67">AX4/AW4</f>
        <v>5.025528616911599</v>
      </c>
      <c r="AZ4" s="10">
        <f aca="true" t="shared" si="37" ref="AZ4:AZ67">1.43*AS4</f>
        <v>1.7737546336067112</v>
      </c>
      <c r="BA4" s="13">
        <v>1</v>
      </c>
      <c r="BB4" s="13">
        <v>120</v>
      </c>
      <c r="BC4" s="10">
        <f aca="true" t="shared" si="38" ref="BC4:BC38">SQRT(O4*O4+P4*P4)</f>
        <v>7.399521009526948</v>
      </c>
      <c r="BD4" s="10">
        <f aca="true" t="shared" si="39" ref="BD4:BD38">DEGREES(ATAN(P4/O4))</f>
        <v>80.59082517470802</v>
      </c>
      <c r="BE4" s="10">
        <f aca="true" t="shared" si="40" ref="BE4:BE38">BA4*BC4</f>
        <v>7.399521009526948</v>
      </c>
      <c r="BF4" s="10">
        <f aca="true" t="shared" si="41" ref="BF4:BF38">BB4+BD4</f>
        <v>200.59082517470802</v>
      </c>
      <c r="BG4" s="10">
        <f aca="true" t="shared" si="42" ref="BG4:BG38">BE4*COS(BF4*PI()/180)</f>
        <v>-6.92680900642891</v>
      </c>
      <c r="BH4" s="10">
        <f aca="true" t="shared" si="43" ref="BH4:BH38">BE4*SIN(BF4*PI()/180)</f>
        <v>-2.602350506539433</v>
      </c>
      <c r="BI4" s="10">
        <f t="shared" si="3"/>
        <v>8.37710686642891</v>
      </c>
      <c r="BJ4" s="10">
        <f t="shared" si="4"/>
        <v>7.449720896539433</v>
      </c>
      <c r="BK4" s="10">
        <f aca="true" t="shared" si="44" ref="BK4:BK38">SQRT(BI4*BI4+BJ4*BJ4)</f>
        <v>11.210453197257758</v>
      </c>
      <c r="BL4" s="10">
        <f aca="true" t="shared" si="45" ref="BL4:BL38">DEGREES(ATAN(BJ4/BI4))</f>
        <v>41.64654124024889</v>
      </c>
      <c r="BM4" s="10">
        <f aca="true" t="shared" si="46" ref="BM4:BM38">BC4*BC4</f>
        <v>54.75291117043071</v>
      </c>
      <c r="BN4" s="10">
        <f aca="true" t="shared" si="47" ref="BN4:BN38">BD4+BD4</f>
        <v>161.18165034941603</v>
      </c>
      <c r="BO4" s="10">
        <f aca="true" t="shared" si="48" ref="BO4:BO38">BM4*COS(BN4*PI()/180)</f>
        <v>-51.8261491756404</v>
      </c>
      <c r="BP4" s="10">
        <f aca="true" t="shared" si="49" ref="BP4:BP38">BM4*SIN(BN4*PI()/180)</f>
        <v>17.66158382652426</v>
      </c>
      <c r="BQ4" s="10">
        <f aca="true" t="shared" si="50" ref="BQ4:BR38">O4+O4</f>
        <v>2.41940571</v>
      </c>
      <c r="BR4" s="10">
        <f t="shared" si="50"/>
        <v>14.59993564</v>
      </c>
      <c r="BS4" s="10">
        <f aca="true" t="shared" si="51" ref="BS4:BS38">SQRT(BQ4*BQ4+BR4*BR4)</f>
        <v>14.799042019053896</v>
      </c>
      <c r="BT4" s="10">
        <f aca="true" t="shared" si="52" ref="BT4:BT38">DEGREES(ATAN(BR4/BQ4))</f>
        <v>80.59082517470802</v>
      </c>
      <c r="BU4" s="10">
        <f aca="true" t="shared" si="53" ref="BU4:BV38">Q4+(3*S4)</f>
        <v>1.45029786</v>
      </c>
      <c r="BV4" s="10">
        <f t="shared" si="53"/>
        <v>4.84737039</v>
      </c>
      <c r="BW4" s="10">
        <f aca="true" t="shared" si="54" ref="BW4:BW38">SQRT(BU4*BU4+BV4*BV4)</f>
        <v>5.059680185601589</v>
      </c>
      <c r="BX4" s="10">
        <f aca="true" t="shared" si="55" ref="BX4:BX38">DEGREES(ATAN(BV4/BU4))</f>
        <v>73.34320058904925</v>
      </c>
      <c r="BY4" s="10">
        <f aca="true" t="shared" si="56" ref="BY4:BY38">BS4*BW4</f>
        <v>74.87841966969233</v>
      </c>
      <c r="BZ4" s="10">
        <f aca="true" t="shared" si="57" ref="BZ4:BZ38">BT4+BX4</f>
        <v>153.93402576375726</v>
      </c>
      <c r="CA4" s="10">
        <f aca="true" t="shared" si="58" ref="CA4:CA38">BY4*COS(BZ4*PI()/180)</f>
        <v>-67.26243679355692</v>
      </c>
      <c r="CB4" s="10">
        <f aca="true" t="shared" si="59" ref="CB4:CB38">BY4*SIN(BZ4*PI()/180)</f>
        <v>32.90201101488066</v>
      </c>
      <c r="CC4" s="10">
        <f aca="true" t="shared" si="60" ref="CC4:CD38">BO4+CA4</f>
        <v>-119.08858596919731</v>
      </c>
      <c r="CD4" s="10">
        <f t="shared" si="60"/>
        <v>50.56359484140492</v>
      </c>
      <c r="CE4" s="10">
        <f aca="true" t="shared" si="61" ref="CE4:CE38">SQRT(CC4*CC4+CD4*CD4)</f>
        <v>129.37839244413516</v>
      </c>
      <c r="CF4" s="10">
        <f aca="true" t="shared" si="62" ref="CF4:CF38">DEGREES(ATAN(CD4/CC4))</f>
        <v>-23.00549886606653</v>
      </c>
      <c r="CG4" s="10">
        <f aca="true" t="shared" si="63" ref="CG4:CG38">BK4/CE4</f>
        <v>0.08664857388839768</v>
      </c>
      <c r="CH4" s="10">
        <f aca="true" t="shared" si="64" ref="CH4:CH38">BL4-CF4</f>
        <v>64.65204010631541</v>
      </c>
      <c r="CI4" s="10">
        <f aca="true" t="shared" si="65" ref="CI4:CI38">14.2*CG4</f>
        <v>1.230409749215247</v>
      </c>
      <c r="CJ4" s="10">
        <f aca="true" t="shared" si="66" ref="CJ4:CJ38">0+CH4</f>
        <v>64.65204010631541</v>
      </c>
      <c r="CK4" s="10">
        <f aca="true" t="shared" si="67" ref="CK4:CK12">(CE4/(SQRT(3)*BK4))</f>
        <v>6.6631248880477365</v>
      </c>
      <c r="CL4" s="10">
        <f aca="true" t="shared" si="68" ref="CL4:CL38">CH4</f>
        <v>64.65204010631541</v>
      </c>
      <c r="CM4" s="10">
        <f aca="true" t="shared" si="69" ref="CM4:CM38">CK4*COS(CL4*PI()/180)</f>
        <v>2.8525802676812937</v>
      </c>
      <c r="CN4" s="10">
        <f aca="true" t="shared" si="70" ref="CN4:CN38">CK4*SIN(CL4*PI()/180)</f>
        <v>6.021629272062212</v>
      </c>
      <c r="CO4" s="10">
        <f aca="true" t="shared" si="71" ref="CO4:CO38">CN4/CM4</f>
        <v>2.110941220580224</v>
      </c>
      <c r="CP4" s="10">
        <f>1.08*CI4</f>
        <v>1.3288425291524668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</row>
    <row r="5" spans="1:136" ht="12.75">
      <c r="A5" s="2" t="s">
        <v>4</v>
      </c>
      <c r="B5" s="1">
        <v>3</v>
      </c>
      <c r="C5" s="10">
        <v>0.76368</v>
      </c>
      <c r="D5" s="10">
        <v>0.2381</v>
      </c>
      <c r="E5" s="10">
        <v>0.4004</v>
      </c>
      <c r="F5" s="10">
        <v>0.1692</v>
      </c>
      <c r="G5" s="10">
        <v>2.5058</v>
      </c>
      <c r="H5" s="10">
        <f t="shared" si="5"/>
        <v>0.18183220800000002</v>
      </c>
      <c r="I5" s="10">
        <f t="shared" si="6"/>
        <v>0.305777472</v>
      </c>
      <c r="J5" s="10">
        <f t="shared" si="7"/>
        <v>0.12921465599999998</v>
      </c>
      <c r="K5" s="10">
        <f t="shared" si="8"/>
        <v>1.9136293439999998</v>
      </c>
      <c r="L5" s="3">
        <v>3</v>
      </c>
      <c r="M5" s="7">
        <f t="shared" si="9"/>
        <v>0.42510000000000003</v>
      </c>
      <c r="N5" s="7">
        <f t="shared" si="10"/>
        <v>1.2185352753718222</v>
      </c>
      <c r="O5" s="10">
        <f t="shared" si="11"/>
        <v>1.2348343099999999</v>
      </c>
      <c r="P5" s="10">
        <f t="shared" si="11"/>
        <v>7.34223004</v>
      </c>
      <c r="Q5" s="10">
        <f t="shared" si="11"/>
        <v>1.46815692</v>
      </c>
      <c r="R5" s="10">
        <f t="shared" si="11"/>
        <v>5.11185758</v>
      </c>
      <c r="S5" s="10">
        <v>0</v>
      </c>
      <c r="T5" s="10">
        <v>0</v>
      </c>
      <c r="U5" s="10">
        <f t="shared" si="12"/>
        <v>1.2348343099999999</v>
      </c>
      <c r="V5" s="10">
        <f t="shared" si="12"/>
        <v>7.34223004</v>
      </c>
      <c r="W5" s="10">
        <f t="shared" si="13"/>
        <v>7.445344702123037</v>
      </c>
      <c r="X5" s="10">
        <f t="shared" si="14"/>
        <v>80.45319731675724</v>
      </c>
      <c r="Y5" s="10">
        <f t="shared" si="15"/>
        <v>1.1011409344358394</v>
      </c>
      <c r="Z5" s="10">
        <f t="shared" si="16"/>
        <v>-80.45319731675724</v>
      </c>
      <c r="AA5" s="10">
        <f t="shared" si="17"/>
        <v>5.945923255080271</v>
      </c>
      <c r="AB5" s="10">
        <f t="shared" si="18"/>
        <v>1.596654354931967</v>
      </c>
      <c r="AC5" s="10">
        <f t="shared" si="19"/>
        <v>2.4696686199999998</v>
      </c>
      <c r="AD5" s="10">
        <f t="shared" si="19"/>
        <v>14.68446008</v>
      </c>
      <c r="AE5" s="10">
        <f t="shared" si="20"/>
        <v>14.890689404246073</v>
      </c>
      <c r="AF5" s="10">
        <f t="shared" si="21"/>
        <v>80.45319731675724</v>
      </c>
      <c r="AG5" s="10">
        <f t="shared" si="22"/>
        <v>0.5505704672179197</v>
      </c>
      <c r="AH5" s="10">
        <f t="shared" si="23"/>
        <v>-80.45319731675724</v>
      </c>
      <c r="AI5" s="10">
        <f t="shared" si="0"/>
        <v>8.597143535960578</v>
      </c>
      <c r="AJ5" s="10">
        <f t="shared" si="1"/>
        <v>80.45319731675724</v>
      </c>
      <c r="AK5" s="10">
        <f t="shared" si="24"/>
        <v>1.4258638425661738</v>
      </c>
      <c r="AL5" s="10">
        <f t="shared" si="25"/>
        <v>8.478076980092311</v>
      </c>
      <c r="AM5" s="10">
        <f t="shared" si="26"/>
        <v>5.94592325508026</v>
      </c>
      <c r="AN5" s="10">
        <f t="shared" si="2"/>
        <v>0.8038328821381627</v>
      </c>
      <c r="AO5" s="10">
        <f t="shared" si="27"/>
        <v>3.9378255399999995</v>
      </c>
      <c r="AP5" s="10">
        <f t="shared" si="27"/>
        <v>19.79631766</v>
      </c>
      <c r="AQ5" s="10">
        <f t="shared" si="28"/>
        <v>20.184168619963124</v>
      </c>
      <c r="AR5" s="10">
        <f t="shared" si="29"/>
        <v>78.74974071944679</v>
      </c>
      <c r="AS5" s="14">
        <f t="shared" si="30"/>
        <v>1.2185352753718222</v>
      </c>
      <c r="AT5" s="14">
        <f t="shared" si="31"/>
        <v>-78.74974071944679</v>
      </c>
      <c r="AU5" s="10">
        <f t="shared" si="32"/>
        <v>6.728056206654375</v>
      </c>
      <c r="AV5" s="10">
        <f t="shared" si="33"/>
        <v>78.74974071944679</v>
      </c>
      <c r="AW5" s="10">
        <f t="shared" si="34"/>
        <v>1.3126085133333325</v>
      </c>
      <c r="AX5" s="10">
        <f t="shared" si="35"/>
        <v>6.598772553333333</v>
      </c>
      <c r="AY5" s="10">
        <f t="shared" si="36"/>
        <v>5.027220596471628</v>
      </c>
      <c r="AZ5" s="10">
        <f t="shared" si="37"/>
        <v>1.7425054437817056</v>
      </c>
      <c r="BA5" s="13">
        <v>1</v>
      </c>
      <c r="BB5" s="13">
        <v>120</v>
      </c>
      <c r="BC5" s="10">
        <f t="shared" si="38"/>
        <v>7.445344702123037</v>
      </c>
      <c r="BD5" s="10">
        <f t="shared" si="39"/>
        <v>80.45319731675724</v>
      </c>
      <c r="BE5" s="10">
        <f t="shared" si="40"/>
        <v>7.445344702123037</v>
      </c>
      <c r="BF5" s="10">
        <f t="shared" si="41"/>
        <v>200.45319731675724</v>
      </c>
      <c r="BG5" s="10">
        <f t="shared" si="42"/>
        <v>-6.975974890069234</v>
      </c>
      <c r="BH5" s="10">
        <f t="shared" si="43"/>
        <v>-2.601717138075372</v>
      </c>
      <c r="BI5" s="10">
        <f t="shared" si="3"/>
        <v>8.444131810069234</v>
      </c>
      <c r="BJ5" s="10">
        <f t="shared" si="4"/>
        <v>7.713574718075371</v>
      </c>
      <c r="BK5" s="10">
        <f t="shared" si="44"/>
        <v>11.436896299134423</v>
      </c>
      <c r="BL5" s="10">
        <f t="shared" si="45"/>
        <v>42.41118274914056</v>
      </c>
      <c r="BM5" s="10">
        <f t="shared" si="46"/>
        <v>55.43315773343157</v>
      </c>
      <c r="BN5" s="10">
        <f t="shared" si="47"/>
        <v>160.90639463351448</v>
      </c>
      <c r="BO5" s="10">
        <f t="shared" si="48"/>
        <v>-52.383526187125206</v>
      </c>
      <c r="BP5" s="10">
        <f t="shared" si="49"/>
        <v>18.13287513060937</v>
      </c>
      <c r="BQ5" s="10">
        <f t="shared" si="50"/>
        <v>2.4696686199999998</v>
      </c>
      <c r="BR5" s="10">
        <f t="shared" si="50"/>
        <v>14.68446008</v>
      </c>
      <c r="BS5" s="10">
        <f t="shared" si="51"/>
        <v>14.890689404246073</v>
      </c>
      <c r="BT5" s="10">
        <f t="shared" si="52"/>
        <v>80.45319731675724</v>
      </c>
      <c r="BU5" s="10">
        <f t="shared" si="53"/>
        <v>1.46815692</v>
      </c>
      <c r="BV5" s="10">
        <f t="shared" si="53"/>
        <v>5.11185758</v>
      </c>
      <c r="BW5" s="10">
        <f t="shared" si="54"/>
        <v>5.318512260016643</v>
      </c>
      <c r="BX5" s="10">
        <f t="shared" si="55"/>
        <v>73.97560904060462</v>
      </c>
      <c r="BY5" s="10">
        <f t="shared" si="56"/>
        <v>79.19631415658266</v>
      </c>
      <c r="BZ5" s="10">
        <f t="shared" si="57"/>
        <v>154.42880635736185</v>
      </c>
      <c r="CA5" s="10">
        <f t="shared" si="58"/>
        <v>-71.43900749359554</v>
      </c>
      <c r="CB5" s="10">
        <f t="shared" si="59"/>
        <v>34.18368593815091</v>
      </c>
      <c r="CC5" s="10">
        <f t="shared" si="60"/>
        <v>-123.82253368072074</v>
      </c>
      <c r="CD5" s="10">
        <f t="shared" si="60"/>
        <v>52.31656106876028</v>
      </c>
      <c r="CE5" s="10">
        <f t="shared" si="61"/>
        <v>134.42113825278577</v>
      </c>
      <c r="CF5" s="10">
        <f t="shared" si="62"/>
        <v>-22.904662692814476</v>
      </c>
      <c r="CG5" s="10">
        <f t="shared" si="63"/>
        <v>0.08508257293303646</v>
      </c>
      <c r="CH5" s="10">
        <f t="shared" si="64"/>
        <v>65.31584544195503</v>
      </c>
      <c r="CI5" s="10">
        <f t="shared" si="65"/>
        <v>1.2081725356491178</v>
      </c>
      <c r="CJ5" s="10">
        <f t="shared" si="66"/>
        <v>65.31584544195503</v>
      </c>
      <c r="CK5" s="10">
        <f t="shared" si="67"/>
        <v>6.785764102879499</v>
      </c>
      <c r="CL5" s="10">
        <f t="shared" si="68"/>
        <v>65.31584544195503</v>
      </c>
      <c r="CM5" s="10">
        <f t="shared" si="69"/>
        <v>2.8338423398848387</v>
      </c>
      <c r="CN5" s="10">
        <f t="shared" si="70"/>
        <v>6.165706127655131</v>
      </c>
      <c r="CO5" s="10">
        <f t="shared" si="71"/>
        <v>2.175740704017321</v>
      </c>
      <c r="CP5" s="10">
        <f>1.08*CI5</f>
        <v>1.3048263385010472</v>
      </c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2.75">
      <c r="A6" s="2" t="s">
        <v>5</v>
      </c>
      <c r="B6" s="1">
        <v>3</v>
      </c>
      <c r="C6" s="10">
        <v>0.31876</v>
      </c>
      <c r="D6" s="10">
        <v>0.2381</v>
      </c>
      <c r="E6" s="10">
        <v>0.4004</v>
      </c>
      <c r="F6" s="10">
        <v>0.1692</v>
      </c>
      <c r="G6" s="10">
        <v>2.5058</v>
      </c>
      <c r="H6" s="10">
        <f t="shared" si="5"/>
        <v>0.075896756</v>
      </c>
      <c r="I6" s="10">
        <f t="shared" si="6"/>
        <v>0.12763150399999998</v>
      </c>
      <c r="J6" s="10">
        <f t="shared" si="7"/>
        <v>0.05393419199999999</v>
      </c>
      <c r="K6" s="10">
        <f t="shared" si="8"/>
        <v>0.7987488079999999</v>
      </c>
      <c r="L6" s="3">
        <v>4</v>
      </c>
      <c r="M6" s="7">
        <f t="shared" si="9"/>
        <v>1.18878</v>
      </c>
      <c r="N6" s="7">
        <f t="shared" si="10"/>
        <v>1.0807721714529368</v>
      </c>
      <c r="O6" s="10">
        <f t="shared" si="11"/>
        <v>1.416666518</v>
      </c>
      <c r="P6" s="10">
        <f t="shared" si="11"/>
        <v>7.6480075119999995</v>
      </c>
      <c r="Q6" s="10">
        <f t="shared" si="11"/>
        <v>1.597371576</v>
      </c>
      <c r="R6" s="10">
        <f t="shared" si="11"/>
        <v>7.025486923999999</v>
      </c>
      <c r="S6" s="10">
        <v>0</v>
      </c>
      <c r="T6" s="10">
        <v>0</v>
      </c>
      <c r="U6" s="10">
        <f t="shared" si="12"/>
        <v>1.416666518</v>
      </c>
      <c r="V6" s="10">
        <f t="shared" si="12"/>
        <v>7.6480075119999995</v>
      </c>
      <c r="W6" s="10">
        <f t="shared" si="13"/>
        <v>7.778107927178092</v>
      </c>
      <c r="X6" s="10">
        <f t="shared" si="14"/>
        <v>79.50585149679324</v>
      </c>
      <c r="Y6" s="10">
        <f t="shared" si="15"/>
        <v>1.0540318930065382</v>
      </c>
      <c r="Z6" s="10">
        <f t="shared" si="16"/>
        <v>-79.50585149679324</v>
      </c>
      <c r="AA6" s="10">
        <f t="shared" si="17"/>
        <v>5.398594104417169</v>
      </c>
      <c r="AB6" s="10">
        <f t="shared" si="18"/>
        <v>1.5283462448594805</v>
      </c>
      <c r="AC6" s="10">
        <f t="shared" si="19"/>
        <v>2.833333036</v>
      </c>
      <c r="AD6" s="10">
        <f t="shared" si="19"/>
        <v>15.296015023999999</v>
      </c>
      <c r="AE6" s="10">
        <f t="shared" si="20"/>
        <v>15.556215854356184</v>
      </c>
      <c r="AF6" s="10">
        <f t="shared" si="21"/>
        <v>79.50585149679324</v>
      </c>
      <c r="AG6" s="10">
        <f t="shared" si="22"/>
        <v>0.5270159465032691</v>
      </c>
      <c r="AH6" s="10">
        <f t="shared" si="23"/>
        <v>-79.50585149679324</v>
      </c>
      <c r="AI6" s="10">
        <f t="shared" si="0"/>
        <v>8.981385411084467</v>
      </c>
      <c r="AJ6" s="10">
        <f t="shared" si="1"/>
        <v>79.50585149679324</v>
      </c>
      <c r="AK6" s="10">
        <f t="shared" si="24"/>
        <v>1.6358255910384605</v>
      </c>
      <c r="AL6" s="10">
        <f t="shared" si="25"/>
        <v>8.83115839163496</v>
      </c>
      <c r="AM6" s="10">
        <f t="shared" si="26"/>
        <v>5.398594104417167</v>
      </c>
      <c r="AN6" s="10">
        <f t="shared" si="2"/>
        <v>0.7694432818947728</v>
      </c>
      <c r="AO6" s="10">
        <f t="shared" si="27"/>
        <v>4.4307046119999995</v>
      </c>
      <c r="AP6" s="10">
        <f t="shared" si="27"/>
        <v>22.321501947999998</v>
      </c>
      <c r="AQ6" s="10">
        <f t="shared" si="28"/>
        <v>22.756989971728814</v>
      </c>
      <c r="AR6" s="10">
        <f t="shared" si="29"/>
        <v>78.77300981064396</v>
      </c>
      <c r="AS6" s="14">
        <f t="shared" si="30"/>
        <v>1.0807721714529368</v>
      </c>
      <c r="AT6" s="14">
        <f t="shared" si="31"/>
        <v>-78.77300981064396</v>
      </c>
      <c r="AU6" s="10">
        <f t="shared" si="32"/>
        <v>7.585663323909604</v>
      </c>
      <c r="AV6" s="10">
        <f t="shared" si="33"/>
        <v>78.77300981064396</v>
      </c>
      <c r="AW6" s="10">
        <f t="shared" si="34"/>
        <v>1.476901537333333</v>
      </c>
      <c r="AX6" s="10">
        <f t="shared" si="35"/>
        <v>7.440500649333332</v>
      </c>
      <c r="AY6" s="10">
        <f t="shared" si="36"/>
        <v>5.037912454724482</v>
      </c>
      <c r="AZ6" s="10">
        <f t="shared" si="37"/>
        <v>1.5455042051776995</v>
      </c>
      <c r="BA6" s="13">
        <v>1</v>
      </c>
      <c r="BB6" s="13">
        <v>120</v>
      </c>
      <c r="BC6" s="10">
        <f t="shared" si="38"/>
        <v>7.778107927178092</v>
      </c>
      <c r="BD6" s="10">
        <f t="shared" si="39"/>
        <v>79.50585149679324</v>
      </c>
      <c r="BE6" s="10">
        <f t="shared" si="40"/>
        <v>7.778107927178092</v>
      </c>
      <c r="BF6" s="10">
        <f t="shared" si="41"/>
        <v>199.50585149679324</v>
      </c>
      <c r="BG6" s="10">
        <f t="shared" si="42"/>
        <v>-7.33170205272622</v>
      </c>
      <c r="BH6" s="10">
        <f t="shared" si="43"/>
        <v>-2.5971345627211577</v>
      </c>
      <c r="BI6" s="10">
        <f t="shared" si="3"/>
        <v>8.92907362872622</v>
      </c>
      <c r="BJ6" s="10">
        <f t="shared" si="4"/>
        <v>9.622621486721156</v>
      </c>
      <c r="BK6" s="10">
        <f t="shared" si="44"/>
        <v>13.127193155580583</v>
      </c>
      <c r="BL6" s="10">
        <f t="shared" si="45"/>
        <v>47.14098323534849</v>
      </c>
      <c r="BM6" s="10">
        <f t="shared" si="46"/>
        <v>60.49896292683067</v>
      </c>
      <c r="BN6" s="10">
        <f t="shared" si="47"/>
        <v>159.01170299358648</v>
      </c>
      <c r="BO6" s="10">
        <f t="shared" si="48"/>
        <v>-56.48507488038618</v>
      </c>
      <c r="BP6" s="10">
        <f t="shared" si="49"/>
        <v>21.669352343325777</v>
      </c>
      <c r="BQ6" s="10">
        <f t="shared" si="50"/>
        <v>2.833333036</v>
      </c>
      <c r="BR6" s="10">
        <f t="shared" si="50"/>
        <v>15.296015023999999</v>
      </c>
      <c r="BS6" s="10">
        <f t="shared" si="51"/>
        <v>15.556215854356184</v>
      </c>
      <c r="BT6" s="10">
        <f t="shared" si="52"/>
        <v>79.50585149679324</v>
      </c>
      <c r="BU6" s="10">
        <f t="shared" si="53"/>
        <v>1.597371576</v>
      </c>
      <c r="BV6" s="10">
        <f t="shared" si="53"/>
        <v>7.025486923999999</v>
      </c>
      <c r="BW6" s="10">
        <f t="shared" si="54"/>
        <v>7.204794408663421</v>
      </c>
      <c r="BX6" s="10">
        <f t="shared" si="55"/>
        <v>77.19053826943195</v>
      </c>
      <c r="BY6" s="10">
        <f t="shared" si="56"/>
        <v>112.0793370074267</v>
      </c>
      <c r="BZ6" s="10">
        <f t="shared" si="57"/>
        <v>156.6963897662252</v>
      </c>
      <c r="CA6" s="10">
        <f t="shared" si="58"/>
        <v>-102.93606788337136</v>
      </c>
      <c r="CB6" s="10">
        <f t="shared" si="59"/>
        <v>44.33896382116176</v>
      </c>
      <c r="CC6" s="10">
        <f t="shared" si="60"/>
        <v>-159.42114276375753</v>
      </c>
      <c r="CD6" s="10">
        <f t="shared" si="60"/>
        <v>66.00831616448754</v>
      </c>
      <c r="CE6" s="10">
        <f t="shared" si="61"/>
        <v>172.54622152621397</v>
      </c>
      <c r="CF6" s="10">
        <f t="shared" si="62"/>
        <v>-22.491998065032487</v>
      </c>
      <c r="CG6" s="10">
        <f t="shared" si="63"/>
        <v>0.07607928495603854</v>
      </c>
      <c r="CH6" s="10">
        <f t="shared" si="64"/>
        <v>69.63298130038098</v>
      </c>
      <c r="CI6" s="10">
        <f t="shared" si="65"/>
        <v>1.0803258463757472</v>
      </c>
      <c r="CJ6" s="10">
        <f t="shared" si="66"/>
        <v>69.63298130038098</v>
      </c>
      <c r="CK6" s="10">
        <f t="shared" si="67"/>
        <v>7.58879725963829</v>
      </c>
      <c r="CL6" s="10">
        <f t="shared" si="68"/>
        <v>69.63298130038098</v>
      </c>
      <c r="CM6" s="10">
        <f t="shared" si="69"/>
        <v>2.64114777742194</v>
      </c>
      <c r="CN6" s="10">
        <f t="shared" si="70"/>
        <v>7.114364501887204</v>
      </c>
      <c r="CO6" s="10">
        <f t="shared" si="71"/>
        <v>2.693663930017438</v>
      </c>
      <c r="CP6" s="10">
        <f>1.18*CI6</f>
        <v>1.2747844987233816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2.75">
      <c r="A7" s="2" t="s">
        <v>6</v>
      </c>
      <c r="B7" s="1">
        <v>3</v>
      </c>
      <c r="C7" s="10">
        <v>0.31329</v>
      </c>
      <c r="D7" s="10">
        <v>0.2381</v>
      </c>
      <c r="E7" s="10">
        <v>0.4004</v>
      </c>
      <c r="F7" s="10">
        <v>0.1692</v>
      </c>
      <c r="G7" s="10">
        <v>2.5058</v>
      </c>
      <c r="H7" s="10">
        <f t="shared" si="5"/>
        <v>0.074594349</v>
      </c>
      <c r="I7" s="10">
        <f t="shared" si="6"/>
        <v>0.125441316</v>
      </c>
      <c r="J7" s="10">
        <f t="shared" si="7"/>
        <v>0.053008668</v>
      </c>
      <c r="K7" s="10">
        <f t="shared" si="8"/>
        <v>0.7850420819999999</v>
      </c>
      <c r="L7" s="3">
        <v>5</v>
      </c>
      <c r="M7" s="7">
        <f t="shared" si="9"/>
        <v>1.5075399999999999</v>
      </c>
      <c r="N7" s="7">
        <f t="shared" si="10"/>
        <v>1.0320690979314406</v>
      </c>
      <c r="O7" s="10">
        <f t="shared" si="11"/>
        <v>1.4925632739999999</v>
      </c>
      <c r="P7" s="10">
        <f t="shared" si="11"/>
        <v>7.7756390159999995</v>
      </c>
      <c r="Q7" s="10">
        <f t="shared" si="11"/>
        <v>1.651305768</v>
      </c>
      <c r="R7" s="10">
        <f t="shared" si="11"/>
        <v>7.824235731999999</v>
      </c>
      <c r="S7" s="10">
        <v>0</v>
      </c>
      <c r="T7" s="10">
        <v>0</v>
      </c>
      <c r="U7" s="10">
        <f t="shared" si="12"/>
        <v>1.4925632739999999</v>
      </c>
      <c r="V7" s="10">
        <f t="shared" si="12"/>
        <v>7.7756390159999995</v>
      </c>
      <c r="W7" s="10">
        <f t="shared" si="13"/>
        <v>7.9175947884464914</v>
      </c>
      <c r="X7" s="10">
        <f t="shared" si="14"/>
        <v>79.13402893196292</v>
      </c>
      <c r="Y7" s="10">
        <f t="shared" si="15"/>
        <v>1.0354626678364385</v>
      </c>
      <c r="Z7" s="10">
        <f t="shared" si="16"/>
        <v>-79.13402893196292</v>
      </c>
      <c r="AA7" s="10">
        <f t="shared" si="17"/>
        <v>5.209587527342577</v>
      </c>
      <c r="AB7" s="10">
        <f t="shared" si="18"/>
        <v>1.5014208683628358</v>
      </c>
      <c r="AC7" s="10">
        <f t="shared" si="19"/>
        <v>2.9851265479999998</v>
      </c>
      <c r="AD7" s="10">
        <f t="shared" si="19"/>
        <v>15.551278031999999</v>
      </c>
      <c r="AE7" s="10">
        <f t="shared" si="20"/>
        <v>15.835189576892983</v>
      </c>
      <c r="AF7" s="10">
        <f t="shared" si="21"/>
        <v>79.13402893196292</v>
      </c>
      <c r="AG7" s="10">
        <f t="shared" si="22"/>
        <v>0.5177313339182192</v>
      </c>
      <c r="AH7" s="10">
        <f t="shared" si="23"/>
        <v>-79.13402893196292</v>
      </c>
      <c r="AI7" s="10">
        <f t="shared" si="0"/>
        <v>9.14245096488792</v>
      </c>
      <c r="AJ7" s="10">
        <f t="shared" si="1"/>
        <v>79.13402893196292</v>
      </c>
      <c r="AK7" s="10">
        <f t="shared" si="24"/>
        <v>1.7234636160528973</v>
      </c>
      <c r="AL7" s="10">
        <f t="shared" si="25"/>
        <v>8.978534558017914</v>
      </c>
      <c r="AM7" s="10">
        <f t="shared" si="26"/>
        <v>5.209587527342579</v>
      </c>
      <c r="AN7" s="10">
        <f t="shared" si="2"/>
        <v>0.7558877475206001</v>
      </c>
      <c r="AO7" s="10">
        <f t="shared" si="27"/>
        <v>4.636432316</v>
      </c>
      <c r="AP7" s="10">
        <f t="shared" si="27"/>
        <v>23.375513763999997</v>
      </c>
      <c r="AQ7" s="10">
        <f t="shared" si="28"/>
        <v>23.830886436551253</v>
      </c>
      <c r="AR7" s="10">
        <f t="shared" si="29"/>
        <v>78.78123607157634</v>
      </c>
      <c r="AS7" s="14">
        <f t="shared" si="30"/>
        <v>1.0320690979314406</v>
      </c>
      <c r="AT7" s="14">
        <f t="shared" si="31"/>
        <v>-78.78123607157634</v>
      </c>
      <c r="AU7" s="10">
        <f t="shared" si="32"/>
        <v>7.943628812183751</v>
      </c>
      <c r="AV7" s="10">
        <f t="shared" si="33"/>
        <v>78.78123607157634</v>
      </c>
      <c r="AW7" s="10">
        <f t="shared" si="34"/>
        <v>1.5454774386666668</v>
      </c>
      <c r="AX7" s="10">
        <f t="shared" si="35"/>
        <v>7.791837921333332</v>
      </c>
      <c r="AY7" s="10">
        <f t="shared" si="36"/>
        <v>5.041702794481169</v>
      </c>
      <c r="AZ7" s="10">
        <f t="shared" si="37"/>
        <v>1.47585881004196</v>
      </c>
      <c r="BA7" s="13">
        <v>1</v>
      </c>
      <c r="BB7" s="13">
        <v>120</v>
      </c>
      <c r="BC7" s="10">
        <f t="shared" si="38"/>
        <v>7.9175947884464914</v>
      </c>
      <c r="BD7" s="10">
        <f t="shared" si="39"/>
        <v>79.13402893196292</v>
      </c>
      <c r="BE7" s="10">
        <f t="shared" si="40"/>
        <v>7.9175947884464914</v>
      </c>
      <c r="BF7" s="10">
        <f t="shared" si="41"/>
        <v>199.13402893196292</v>
      </c>
      <c r="BG7" s="10">
        <f t="shared" si="42"/>
        <v>-7.480182555513435</v>
      </c>
      <c r="BH7" s="10">
        <f t="shared" si="43"/>
        <v>-2.595221795960325</v>
      </c>
      <c r="BI7" s="10">
        <f t="shared" si="3"/>
        <v>9.131488323513436</v>
      </c>
      <c r="BJ7" s="10">
        <f t="shared" si="4"/>
        <v>10.419457527960324</v>
      </c>
      <c r="BK7" s="10">
        <f t="shared" si="44"/>
        <v>13.854572320336391</v>
      </c>
      <c r="BL7" s="10">
        <f t="shared" si="45"/>
        <v>48.769061798832986</v>
      </c>
      <c r="BM7" s="10">
        <f t="shared" si="46"/>
        <v>62.688307234035044</v>
      </c>
      <c r="BN7" s="10">
        <f t="shared" si="47"/>
        <v>158.26805786392583</v>
      </c>
      <c r="BO7" s="10">
        <f t="shared" si="48"/>
        <v>-58.232816980247854</v>
      </c>
      <c r="BP7" s="10">
        <f t="shared" si="49"/>
        <v>23.211266454326182</v>
      </c>
      <c r="BQ7" s="10">
        <f t="shared" si="50"/>
        <v>2.9851265479999998</v>
      </c>
      <c r="BR7" s="10">
        <f t="shared" si="50"/>
        <v>15.551278031999999</v>
      </c>
      <c r="BS7" s="10">
        <f t="shared" si="51"/>
        <v>15.835189576892983</v>
      </c>
      <c r="BT7" s="10">
        <f t="shared" si="52"/>
        <v>79.13402893196292</v>
      </c>
      <c r="BU7" s="10">
        <f t="shared" si="53"/>
        <v>1.651305768</v>
      </c>
      <c r="BV7" s="10">
        <f t="shared" si="53"/>
        <v>7.824235731999999</v>
      </c>
      <c r="BW7" s="10">
        <f t="shared" si="54"/>
        <v>7.996591494464103</v>
      </c>
      <c r="BX7" s="10">
        <f t="shared" si="55"/>
        <v>78.08260779190442</v>
      </c>
      <c r="BY7" s="10">
        <f t="shared" si="56"/>
        <v>126.62754228380905</v>
      </c>
      <c r="BZ7" s="10">
        <f t="shared" si="57"/>
        <v>157.21663672386734</v>
      </c>
      <c r="CA7" s="10">
        <f t="shared" si="58"/>
        <v>-116.7475085693187</v>
      </c>
      <c r="CB7" s="10">
        <f t="shared" si="59"/>
        <v>49.03624891541671</v>
      </c>
      <c r="CC7" s="10">
        <f t="shared" si="60"/>
        <v>-174.98032554956654</v>
      </c>
      <c r="CD7" s="10">
        <f t="shared" si="60"/>
        <v>72.24751536974289</v>
      </c>
      <c r="CE7" s="10">
        <f t="shared" si="61"/>
        <v>189.30878956491566</v>
      </c>
      <c r="CF7" s="10">
        <f t="shared" si="62"/>
        <v>-22.43520977540137</v>
      </c>
      <c r="CG7" s="10">
        <f t="shared" si="63"/>
        <v>0.07318504519614784</v>
      </c>
      <c r="CH7" s="10">
        <f t="shared" si="64"/>
        <v>71.20427157423435</v>
      </c>
      <c r="CI7" s="10">
        <f t="shared" si="65"/>
        <v>1.0392276417852992</v>
      </c>
      <c r="CJ7" s="10">
        <f t="shared" si="66"/>
        <v>71.20427157423435</v>
      </c>
      <c r="CK7" s="10">
        <f t="shared" si="67"/>
        <v>7.8889104685558795</v>
      </c>
      <c r="CL7" s="10">
        <f t="shared" si="68"/>
        <v>71.20427157423435</v>
      </c>
      <c r="CM7" s="10">
        <f t="shared" si="69"/>
        <v>2.5417684453025844</v>
      </c>
      <c r="CN7" s="10">
        <f t="shared" si="70"/>
        <v>7.468220775482915</v>
      </c>
      <c r="CO7" s="10">
        <f t="shared" si="71"/>
        <v>2.938198713295405</v>
      </c>
      <c r="CP7" s="10">
        <f aca="true" t="shared" si="72" ref="CP7:CP20">1.18*CI7</f>
        <v>1.226288617306653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2.75">
      <c r="A8" s="2" t="s">
        <v>7</v>
      </c>
      <c r="B8" s="1">
        <v>3</v>
      </c>
      <c r="C8" s="10">
        <v>0.1971</v>
      </c>
      <c r="D8" s="10">
        <v>0.2381</v>
      </c>
      <c r="E8" s="10">
        <v>0.4004</v>
      </c>
      <c r="F8" s="10">
        <v>0.1692</v>
      </c>
      <c r="G8" s="10">
        <v>2.5058</v>
      </c>
      <c r="H8" s="10">
        <f t="shared" si="5"/>
        <v>0.04692951</v>
      </c>
      <c r="I8" s="10">
        <f t="shared" si="6"/>
        <v>0.07891883999999999</v>
      </c>
      <c r="J8" s="10">
        <f t="shared" si="7"/>
        <v>0.033349319999999995</v>
      </c>
      <c r="K8" s="10">
        <f t="shared" si="8"/>
        <v>0.49389317999999993</v>
      </c>
      <c r="L8" s="3">
        <v>6</v>
      </c>
      <c r="M8" s="7">
        <f t="shared" si="9"/>
        <v>1.82083</v>
      </c>
      <c r="N8" s="7">
        <f t="shared" si="10"/>
        <v>0.9882974608369751</v>
      </c>
      <c r="O8" s="10">
        <f t="shared" si="11"/>
        <v>1.567157623</v>
      </c>
      <c r="P8" s="10">
        <f t="shared" si="11"/>
        <v>7.901080331999999</v>
      </c>
      <c r="Q8" s="10">
        <f t="shared" si="11"/>
        <v>1.704314436</v>
      </c>
      <c r="R8" s="10">
        <f t="shared" si="11"/>
        <v>8.609277813999999</v>
      </c>
      <c r="S8" s="10">
        <v>0</v>
      </c>
      <c r="T8" s="10">
        <v>0</v>
      </c>
      <c r="U8" s="10">
        <f t="shared" si="12"/>
        <v>1.567157623</v>
      </c>
      <c r="V8" s="10">
        <f t="shared" si="12"/>
        <v>7.901080331999999</v>
      </c>
      <c r="W8" s="10">
        <f t="shared" si="13"/>
        <v>8.055001764620801</v>
      </c>
      <c r="X8" s="10">
        <f t="shared" si="14"/>
        <v>78.78114939142033</v>
      </c>
      <c r="Y8" s="10">
        <f t="shared" si="15"/>
        <v>1.0177991342598587</v>
      </c>
      <c r="Z8" s="10">
        <f t="shared" si="16"/>
        <v>-78.78114939142033</v>
      </c>
      <c r="AA8" s="10">
        <f t="shared" si="17"/>
        <v>5.041662827045445</v>
      </c>
      <c r="AB8" s="10">
        <f t="shared" si="18"/>
        <v>1.4758087446767951</v>
      </c>
      <c r="AC8" s="10">
        <f t="shared" si="19"/>
        <v>3.134315246</v>
      </c>
      <c r="AD8" s="10">
        <f t="shared" si="19"/>
        <v>15.802160663999999</v>
      </c>
      <c r="AE8" s="10">
        <f t="shared" si="20"/>
        <v>16.110003529241602</v>
      </c>
      <c r="AF8" s="10">
        <f t="shared" si="21"/>
        <v>78.78114939142033</v>
      </c>
      <c r="AG8" s="10">
        <f t="shared" si="22"/>
        <v>0.5088995671299293</v>
      </c>
      <c r="AH8" s="10">
        <f t="shared" si="23"/>
        <v>-78.78114939142033</v>
      </c>
      <c r="AI8" s="10">
        <f t="shared" si="0"/>
        <v>9.30111487425346</v>
      </c>
      <c r="AJ8" s="10">
        <f t="shared" si="1"/>
        <v>78.78114939142033</v>
      </c>
      <c r="AK8" s="10">
        <f t="shared" si="24"/>
        <v>1.8095977510032473</v>
      </c>
      <c r="AL8" s="10">
        <f t="shared" si="25"/>
        <v>9.123381713138116</v>
      </c>
      <c r="AM8" s="10">
        <f t="shared" si="26"/>
        <v>5.041662827045448</v>
      </c>
      <c r="AN8" s="10">
        <f t="shared" si="2"/>
        <v>0.7429933680096968</v>
      </c>
      <c r="AO8" s="10">
        <f t="shared" si="27"/>
        <v>4.838629682</v>
      </c>
      <c r="AP8" s="10">
        <f t="shared" si="27"/>
        <v>24.411438477999997</v>
      </c>
      <c r="AQ8" s="10">
        <f t="shared" si="28"/>
        <v>24.886355011626556</v>
      </c>
      <c r="AR8" s="10">
        <f t="shared" si="29"/>
        <v>78.7886293782524</v>
      </c>
      <c r="AS8" s="14">
        <f t="shared" si="30"/>
        <v>0.9882974608369751</v>
      </c>
      <c r="AT8" s="14">
        <f t="shared" si="31"/>
        <v>-78.7886293782524</v>
      </c>
      <c r="AU8" s="10">
        <f t="shared" si="32"/>
        <v>8.295451670542185</v>
      </c>
      <c r="AV8" s="10">
        <f t="shared" si="33"/>
        <v>78.7886293782524</v>
      </c>
      <c r="AW8" s="10">
        <f t="shared" si="34"/>
        <v>1.612876560666666</v>
      </c>
      <c r="AX8" s="10">
        <f t="shared" si="35"/>
        <v>8.137146159333332</v>
      </c>
      <c r="AY8" s="10">
        <f t="shared" si="36"/>
        <v>5.0451140265625325</v>
      </c>
      <c r="AZ8" s="10">
        <f t="shared" si="37"/>
        <v>1.4132653689968744</v>
      </c>
      <c r="BA8" s="13">
        <v>1</v>
      </c>
      <c r="BB8" s="13">
        <v>120</v>
      </c>
      <c r="BC8" s="10">
        <f t="shared" si="38"/>
        <v>8.055001764620801</v>
      </c>
      <c r="BD8" s="10">
        <f t="shared" si="39"/>
        <v>78.78114939142033</v>
      </c>
      <c r="BE8" s="10">
        <f t="shared" si="40"/>
        <v>8.055001764620801</v>
      </c>
      <c r="BF8" s="10">
        <f t="shared" si="41"/>
        <v>198.78114939142034</v>
      </c>
      <c r="BG8" s="10">
        <f t="shared" si="42"/>
        <v>-7.626115096353585</v>
      </c>
      <c r="BH8" s="10">
        <f t="shared" si="43"/>
        <v>-2.5933418527475656</v>
      </c>
      <c r="BI8" s="10">
        <f t="shared" si="3"/>
        <v>9.330429532353586</v>
      </c>
      <c r="BJ8" s="10">
        <f t="shared" si="4"/>
        <v>11.202619666747564</v>
      </c>
      <c r="BK8" s="10">
        <f t="shared" si="44"/>
        <v>14.57928676774057</v>
      </c>
      <c r="BL8" s="10">
        <f t="shared" si="45"/>
        <v>50.20978646654997</v>
      </c>
      <c r="BM8" s="10">
        <f t="shared" si="46"/>
        <v>64.88305342804422</v>
      </c>
      <c r="BN8" s="10">
        <f t="shared" si="47"/>
        <v>157.56229878284066</v>
      </c>
      <c r="BO8" s="10">
        <f t="shared" si="48"/>
        <v>-59.9710873973902</v>
      </c>
      <c r="BP8" s="10">
        <f t="shared" si="49"/>
        <v>24.764476544458326</v>
      </c>
      <c r="BQ8" s="10">
        <f t="shared" si="50"/>
        <v>3.134315246</v>
      </c>
      <c r="BR8" s="10">
        <f t="shared" si="50"/>
        <v>15.802160663999999</v>
      </c>
      <c r="BS8" s="10">
        <f t="shared" si="51"/>
        <v>16.110003529241602</v>
      </c>
      <c r="BT8" s="10">
        <f t="shared" si="52"/>
        <v>78.78114939142033</v>
      </c>
      <c r="BU8" s="10">
        <f t="shared" si="53"/>
        <v>1.704314436</v>
      </c>
      <c r="BV8" s="10">
        <f t="shared" si="53"/>
        <v>8.609277813999999</v>
      </c>
      <c r="BW8" s="10">
        <f t="shared" si="54"/>
        <v>8.77635187167143</v>
      </c>
      <c r="BX8" s="10">
        <f t="shared" si="55"/>
        <v>78.80235975470453</v>
      </c>
      <c r="BY8" s="10">
        <f t="shared" si="56"/>
        <v>141.38705962649288</v>
      </c>
      <c r="BZ8" s="10">
        <f t="shared" si="57"/>
        <v>157.58350914612487</v>
      </c>
      <c r="CA8" s="10">
        <f t="shared" si="58"/>
        <v>-130.703332497106</v>
      </c>
      <c r="CB8" s="10">
        <f t="shared" si="59"/>
        <v>53.91604124911626</v>
      </c>
      <c r="CC8" s="10">
        <f t="shared" si="60"/>
        <v>-190.6744198944962</v>
      </c>
      <c r="CD8" s="10">
        <f t="shared" si="60"/>
        <v>78.68051779357458</v>
      </c>
      <c r="CE8" s="10">
        <f t="shared" si="61"/>
        <v>206.27011000716428</v>
      </c>
      <c r="CF8" s="10">
        <f t="shared" si="62"/>
        <v>-22.42316265477653</v>
      </c>
      <c r="CG8" s="10">
        <f t="shared" si="63"/>
        <v>0.07068055942392329</v>
      </c>
      <c r="CH8" s="10">
        <f t="shared" si="64"/>
        <v>72.6329491213265</v>
      </c>
      <c r="CI8" s="10">
        <f t="shared" si="65"/>
        <v>1.0036639438197106</v>
      </c>
      <c r="CJ8" s="10">
        <f t="shared" si="66"/>
        <v>72.6329491213265</v>
      </c>
      <c r="CK8" s="10">
        <f t="shared" si="67"/>
        <v>8.168445098557182</v>
      </c>
      <c r="CL8" s="10">
        <f t="shared" si="68"/>
        <v>72.6329491213265</v>
      </c>
      <c r="CM8" s="10">
        <f t="shared" si="69"/>
        <v>2.438215410050497</v>
      </c>
      <c r="CN8" s="10">
        <f t="shared" si="70"/>
        <v>7.796063169467981</v>
      </c>
      <c r="CO8" s="10">
        <f t="shared" si="71"/>
        <v>3.197446434524224</v>
      </c>
      <c r="CP8" s="10">
        <f t="shared" si="72"/>
        <v>1.1843234537072584</v>
      </c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2.75">
      <c r="A9" s="2" t="s">
        <v>8</v>
      </c>
      <c r="B9" s="1">
        <v>3</v>
      </c>
      <c r="C9" s="10">
        <v>0.35082</v>
      </c>
      <c r="D9" s="10">
        <v>0.2381</v>
      </c>
      <c r="E9" s="10">
        <v>0.4004</v>
      </c>
      <c r="F9" s="10">
        <v>0.1692</v>
      </c>
      <c r="G9" s="10">
        <v>2.5058</v>
      </c>
      <c r="H9" s="10">
        <f t="shared" si="5"/>
        <v>0.083530242</v>
      </c>
      <c r="I9" s="10">
        <f t="shared" si="6"/>
        <v>0.140468328</v>
      </c>
      <c r="J9" s="10">
        <f t="shared" si="7"/>
        <v>0.059358744</v>
      </c>
      <c r="K9" s="10">
        <f t="shared" si="8"/>
        <v>0.879084756</v>
      </c>
      <c r="L9" s="3">
        <v>7</v>
      </c>
      <c r="M9" s="7">
        <f t="shared" si="9"/>
        <v>2.01793</v>
      </c>
      <c r="N9" s="7">
        <f t="shared" si="10"/>
        <v>0.9626126828744255</v>
      </c>
      <c r="O9" s="10">
        <f t="shared" si="11"/>
        <v>1.614087133</v>
      </c>
      <c r="P9" s="10">
        <f t="shared" si="11"/>
        <v>7.979999171999999</v>
      </c>
      <c r="Q9" s="10">
        <f t="shared" si="11"/>
        <v>1.737663756</v>
      </c>
      <c r="R9" s="10">
        <f t="shared" si="11"/>
        <v>9.103170994</v>
      </c>
      <c r="S9" s="10">
        <v>0</v>
      </c>
      <c r="T9" s="10">
        <v>0</v>
      </c>
      <c r="U9" s="10">
        <f t="shared" si="12"/>
        <v>1.614087133</v>
      </c>
      <c r="V9" s="10">
        <f t="shared" si="12"/>
        <v>7.979999171999999</v>
      </c>
      <c r="W9" s="10">
        <f t="shared" si="13"/>
        <v>8.14160082895476</v>
      </c>
      <c r="X9" s="10">
        <f t="shared" si="14"/>
        <v>78.56525154083536</v>
      </c>
      <c r="Y9" s="10">
        <f t="shared" si="15"/>
        <v>1.006973197867429</v>
      </c>
      <c r="Z9" s="10">
        <f t="shared" si="16"/>
        <v>-78.56525154083536</v>
      </c>
      <c r="AA9" s="10">
        <f t="shared" si="17"/>
        <v>4.943970501250504</v>
      </c>
      <c r="AB9" s="10">
        <f t="shared" si="18"/>
        <v>1.460111136907772</v>
      </c>
      <c r="AC9" s="10">
        <f t="shared" si="19"/>
        <v>3.228174266</v>
      </c>
      <c r="AD9" s="10">
        <f t="shared" si="19"/>
        <v>15.959998343999999</v>
      </c>
      <c r="AE9" s="10">
        <f t="shared" si="20"/>
        <v>16.28320165790952</v>
      </c>
      <c r="AF9" s="10">
        <f t="shared" si="21"/>
        <v>78.56525154083536</v>
      </c>
      <c r="AG9" s="10">
        <f t="shared" si="22"/>
        <v>0.5034865989337145</v>
      </c>
      <c r="AH9" s="10">
        <f t="shared" si="23"/>
        <v>-78.56525154083536</v>
      </c>
      <c r="AI9" s="10">
        <f t="shared" si="0"/>
        <v>9.401110860463023</v>
      </c>
      <c r="AJ9" s="10">
        <f t="shared" si="1"/>
        <v>78.56525154083536</v>
      </c>
      <c r="AK9" s="10">
        <f t="shared" si="24"/>
        <v>1.863787281466122</v>
      </c>
      <c r="AL9" s="10">
        <f t="shared" si="25"/>
        <v>9.214509340174383</v>
      </c>
      <c r="AM9" s="10">
        <f t="shared" si="26"/>
        <v>4.943970501250506</v>
      </c>
      <c r="AN9" s="10">
        <f t="shared" si="2"/>
        <v>0.7350904344432232</v>
      </c>
      <c r="AO9" s="10">
        <f t="shared" si="27"/>
        <v>4.965838022</v>
      </c>
      <c r="AP9" s="10">
        <f t="shared" si="27"/>
        <v>25.063169337999998</v>
      </c>
      <c r="AQ9" s="10">
        <f t="shared" si="28"/>
        <v>25.550381690417154</v>
      </c>
      <c r="AR9" s="10">
        <f t="shared" si="29"/>
        <v>78.79296769858954</v>
      </c>
      <c r="AS9" s="14">
        <f t="shared" si="30"/>
        <v>0.9626126828744255</v>
      </c>
      <c r="AT9" s="14">
        <f t="shared" si="31"/>
        <v>-78.79296769858954</v>
      </c>
      <c r="AU9" s="10">
        <f t="shared" si="32"/>
        <v>8.516793896805718</v>
      </c>
      <c r="AV9" s="10">
        <f t="shared" si="33"/>
        <v>78.79296769858954</v>
      </c>
      <c r="AW9" s="10">
        <f t="shared" si="34"/>
        <v>1.6552793406666664</v>
      </c>
      <c r="AX9" s="10">
        <f t="shared" si="35"/>
        <v>8.354389779333331</v>
      </c>
      <c r="AY9" s="10">
        <f t="shared" si="36"/>
        <v>5.047117772863998</v>
      </c>
      <c r="AZ9" s="10">
        <f t="shared" si="37"/>
        <v>1.3765361365104283</v>
      </c>
      <c r="BA9" s="13">
        <v>1</v>
      </c>
      <c r="BB9" s="13">
        <v>120</v>
      </c>
      <c r="BC9" s="10">
        <f t="shared" si="38"/>
        <v>8.14160082895476</v>
      </c>
      <c r="BD9" s="10">
        <f t="shared" si="39"/>
        <v>78.56525154083536</v>
      </c>
      <c r="BE9" s="10">
        <f t="shared" si="40"/>
        <v>8.14160082895476</v>
      </c>
      <c r="BF9" s="10">
        <f t="shared" si="41"/>
        <v>198.56525154083536</v>
      </c>
      <c r="BG9" s="10">
        <f t="shared" si="42"/>
        <v>-7.7179255716307855</v>
      </c>
      <c r="BH9" s="10">
        <f t="shared" si="43"/>
        <v>-2.5921591249004066</v>
      </c>
      <c r="BI9" s="10">
        <f t="shared" si="3"/>
        <v>9.455589327630786</v>
      </c>
      <c r="BJ9" s="10">
        <f t="shared" si="4"/>
        <v>11.695330118900406</v>
      </c>
      <c r="BK9" s="10">
        <f t="shared" si="44"/>
        <v>15.03957832264137</v>
      </c>
      <c r="BL9" s="10">
        <f t="shared" si="45"/>
        <v>51.044712784348945</v>
      </c>
      <c r="BM9" s="10">
        <f t="shared" si="46"/>
        <v>66.28566405803683</v>
      </c>
      <c r="BN9" s="10">
        <f t="shared" si="47"/>
        <v>157.13050308167072</v>
      </c>
      <c r="BO9" s="10">
        <f t="shared" si="48"/>
        <v>-61.07510951220451</v>
      </c>
      <c r="BP9" s="10">
        <f t="shared" si="49"/>
        <v>25.760827969751695</v>
      </c>
      <c r="BQ9" s="10">
        <f t="shared" si="50"/>
        <v>3.228174266</v>
      </c>
      <c r="BR9" s="10">
        <f t="shared" si="50"/>
        <v>15.959998343999999</v>
      </c>
      <c r="BS9" s="10">
        <f t="shared" si="51"/>
        <v>16.28320165790952</v>
      </c>
      <c r="BT9" s="10">
        <f t="shared" si="52"/>
        <v>78.56525154083536</v>
      </c>
      <c r="BU9" s="10">
        <f t="shared" si="53"/>
        <v>1.737663756</v>
      </c>
      <c r="BV9" s="10">
        <f t="shared" si="53"/>
        <v>9.103170994</v>
      </c>
      <c r="BW9" s="10">
        <f t="shared" si="54"/>
        <v>9.267534595291187</v>
      </c>
      <c r="BX9" s="10">
        <f t="shared" si="55"/>
        <v>79.19307070909656</v>
      </c>
      <c r="BY9" s="10">
        <f t="shared" si="56"/>
        <v>150.90513468677926</v>
      </c>
      <c r="BZ9" s="10">
        <f t="shared" si="57"/>
        <v>157.75832224993192</v>
      </c>
      <c r="CA9" s="10">
        <f t="shared" si="58"/>
        <v>-139.6771125693087</v>
      </c>
      <c r="CB9" s="10">
        <f t="shared" si="59"/>
        <v>57.119733010017256</v>
      </c>
      <c r="CC9" s="10">
        <f t="shared" si="60"/>
        <v>-200.7522220815132</v>
      </c>
      <c r="CD9" s="10">
        <f t="shared" si="60"/>
        <v>82.88056097976894</v>
      </c>
      <c r="CE9" s="10">
        <f t="shared" si="61"/>
        <v>217.18803387614705</v>
      </c>
      <c r="CF9" s="10">
        <f t="shared" si="62"/>
        <v>-22.433284324939383</v>
      </c>
      <c r="CG9" s="10">
        <f t="shared" si="63"/>
        <v>0.0692468091092799</v>
      </c>
      <c r="CH9" s="10">
        <f t="shared" si="64"/>
        <v>73.47799710928832</v>
      </c>
      <c r="CI9" s="10">
        <f t="shared" si="65"/>
        <v>0.9833046893517745</v>
      </c>
      <c r="CJ9" s="10">
        <f t="shared" si="66"/>
        <v>73.47799710928832</v>
      </c>
      <c r="CK9" s="10">
        <f t="shared" si="67"/>
        <v>8.337572180091314</v>
      </c>
      <c r="CL9" s="10">
        <f t="shared" si="68"/>
        <v>73.47799710928832</v>
      </c>
      <c r="CM9" s="10">
        <f t="shared" si="69"/>
        <v>2.3710682288482334</v>
      </c>
      <c r="CN9" s="10">
        <f t="shared" si="70"/>
        <v>7.993318792115021</v>
      </c>
      <c r="CO9" s="10">
        <f t="shared" si="71"/>
        <v>3.371188856930466</v>
      </c>
      <c r="CP9" s="10">
        <f t="shared" si="72"/>
        <v>1.1602995334350938</v>
      </c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2.75">
      <c r="A10" s="2" t="s">
        <v>9</v>
      </c>
      <c r="B10" s="1">
        <v>3</v>
      </c>
      <c r="C10" s="10">
        <v>0.12588</v>
      </c>
      <c r="D10" s="10">
        <v>0.2381</v>
      </c>
      <c r="E10" s="10">
        <v>0.4004</v>
      </c>
      <c r="F10" s="10">
        <v>0.1692</v>
      </c>
      <c r="G10" s="10">
        <v>2.5058</v>
      </c>
      <c r="H10" s="10">
        <f t="shared" si="5"/>
        <v>0.029972027999999998</v>
      </c>
      <c r="I10" s="10">
        <f t="shared" si="6"/>
        <v>0.05040235199999999</v>
      </c>
      <c r="J10" s="10">
        <f t="shared" si="7"/>
        <v>0.021298895999999998</v>
      </c>
      <c r="K10" s="10">
        <f t="shared" si="8"/>
        <v>0.31543010399999993</v>
      </c>
      <c r="L10" s="3">
        <v>8</v>
      </c>
      <c r="M10" s="7">
        <f>M7+C9</f>
        <v>1.8583599999999998</v>
      </c>
      <c r="N10" s="7">
        <f t="shared" si="10"/>
        <v>0.9833016852504778</v>
      </c>
      <c r="O10" s="10">
        <f>O7+H9</f>
        <v>1.5760935159999998</v>
      </c>
      <c r="P10" s="10">
        <f>P7+I9</f>
        <v>7.916107343999999</v>
      </c>
      <c r="Q10" s="10">
        <f>Q7+J9</f>
        <v>1.7106645120000001</v>
      </c>
      <c r="R10" s="10">
        <f>R7+K9</f>
        <v>8.703320488</v>
      </c>
      <c r="S10" s="10">
        <v>0</v>
      </c>
      <c r="T10" s="10">
        <v>0</v>
      </c>
      <c r="U10" s="10">
        <f t="shared" si="12"/>
        <v>1.5760935159999998</v>
      </c>
      <c r="V10" s="10">
        <f t="shared" si="12"/>
        <v>7.916107343999999</v>
      </c>
      <c r="W10" s="10">
        <f t="shared" si="13"/>
        <v>8.07148228350332</v>
      </c>
      <c r="X10" s="10">
        <f t="shared" si="14"/>
        <v>78.73968304449807</v>
      </c>
      <c r="Y10" s="10">
        <f t="shared" si="15"/>
        <v>1.0157209710103323</v>
      </c>
      <c r="Z10" s="10">
        <f t="shared" si="16"/>
        <v>-78.73968304449807</v>
      </c>
      <c r="AA10" s="10">
        <f t="shared" si="17"/>
        <v>5.02261272166797</v>
      </c>
      <c r="AB10" s="10">
        <f t="shared" si="18"/>
        <v>1.4727954079649819</v>
      </c>
      <c r="AC10" s="10">
        <f t="shared" si="19"/>
        <v>3.1521870319999996</v>
      </c>
      <c r="AD10" s="10">
        <f t="shared" si="19"/>
        <v>15.832214687999999</v>
      </c>
      <c r="AE10" s="10">
        <f t="shared" si="20"/>
        <v>16.14296456700664</v>
      </c>
      <c r="AF10" s="10">
        <f t="shared" si="21"/>
        <v>78.73968304449807</v>
      </c>
      <c r="AG10" s="10">
        <f t="shared" si="22"/>
        <v>0.5078604855051662</v>
      </c>
      <c r="AH10" s="10">
        <f t="shared" si="23"/>
        <v>-78.73968304449807</v>
      </c>
      <c r="AI10" s="10">
        <f t="shared" si="0"/>
        <v>9.320144938279874</v>
      </c>
      <c r="AJ10" s="10">
        <f t="shared" si="1"/>
        <v>78.73968304449807</v>
      </c>
      <c r="AK10" s="10">
        <f t="shared" si="24"/>
        <v>1.819916031461248</v>
      </c>
      <c r="AL10" s="10">
        <f t="shared" si="25"/>
        <v>9.140733411984746</v>
      </c>
      <c r="AM10" s="10">
        <f t="shared" si="26"/>
        <v>5.022612721667968</v>
      </c>
      <c r="AN10" s="10">
        <f t="shared" si="2"/>
        <v>0.7414763088375426</v>
      </c>
      <c r="AO10" s="10">
        <f t="shared" si="27"/>
        <v>4.862851544</v>
      </c>
      <c r="AP10" s="10">
        <f t="shared" si="27"/>
        <v>24.535535175999996</v>
      </c>
      <c r="AQ10" s="10">
        <f t="shared" si="28"/>
        <v>25.01279295703933</v>
      </c>
      <c r="AR10" s="10">
        <f t="shared" si="29"/>
        <v>78.78947319620418</v>
      </c>
      <c r="AS10" s="14">
        <f t="shared" si="30"/>
        <v>0.9833016852504778</v>
      </c>
      <c r="AT10" s="14">
        <f t="shared" si="31"/>
        <v>-78.78947319620418</v>
      </c>
      <c r="AU10" s="10">
        <f t="shared" si="32"/>
        <v>8.337597652346444</v>
      </c>
      <c r="AV10" s="10">
        <f t="shared" si="33"/>
        <v>78.78947319620418</v>
      </c>
      <c r="AW10" s="10">
        <f t="shared" si="34"/>
        <v>1.620950514666666</v>
      </c>
      <c r="AX10" s="10">
        <f t="shared" si="35"/>
        <v>8.178511725333333</v>
      </c>
      <c r="AY10" s="10">
        <f t="shared" si="36"/>
        <v>5.045503642049906</v>
      </c>
      <c r="AZ10" s="10">
        <f t="shared" si="37"/>
        <v>1.4061214099081831</v>
      </c>
      <c r="BA10" s="13">
        <v>1</v>
      </c>
      <c r="BB10" s="13">
        <v>120</v>
      </c>
      <c r="BC10" s="10">
        <f t="shared" si="38"/>
        <v>8.07148228350332</v>
      </c>
      <c r="BD10" s="10">
        <f t="shared" si="39"/>
        <v>78.73968304449807</v>
      </c>
      <c r="BE10" s="10">
        <f t="shared" si="40"/>
        <v>8.07148228350332</v>
      </c>
      <c r="BF10" s="10">
        <f t="shared" si="41"/>
        <v>198.73968304449807</v>
      </c>
      <c r="BG10" s="10">
        <f t="shared" si="42"/>
        <v>-7.643596816988562</v>
      </c>
      <c r="BH10" s="10">
        <f t="shared" si="43"/>
        <v>-2.59311664840406</v>
      </c>
      <c r="BI10" s="10">
        <f t="shared" si="3"/>
        <v>9.354261328988562</v>
      </c>
      <c r="BJ10" s="10">
        <f t="shared" si="4"/>
        <v>11.296437136404059</v>
      </c>
      <c r="BK10" s="10">
        <f t="shared" si="44"/>
        <v>14.666686639719947</v>
      </c>
      <c r="BL10" s="10">
        <f t="shared" si="45"/>
        <v>50.37280198624827</v>
      </c>
      <c r="BM10" s="10">
        <f t="shared" si="46"/>
        <v>65.14882625290797</v>
      </c>
      <c r="BN10" s="10">
        <f t="shared" si="47"/>
        <v>157.47936608899613</v>
      </c>
      <c r="BO10" s="10">
        <f t="shared" si="48"/>
        <v>-60.18068471055348</v>
      </c>
      <c r="BP10" s="10">
        <f t="shared" si="49"/>
        <v>24.953050913676766</v>
      </c>
      <c r="BQ10" s="10">
        <f t="shared" si="50"/>
        <v>3.1521870319999996</v>
      </c>
      <c r="BR10" s="10">
        <f t="shared" si="50"/>
        <v>15.832214687999999</v>
      </c>
      <c r="BS10" s="10">
        <f t="shared" si="51"/>
        <v>16.14296456700664</v>
      </c>
      <c r="BT10" s="10">
        <f t="shared" si="52"/>
        <v>78.73968304449807</v>
      </c>
      <c r="BU10" s="10">
        <f t="shared" si="53"/>
        <v>1.7106645120000001</v>
      </c>
      <c r="BV10" s="10">
        <f t="shared" si="53"/>
        <v>8.703320488</v>
      </c>
      <c r="BW10" s="10">
        <f t="shared" si="54"/>
        <v>8.869845578670281</v>
      </c>
      <c r="BX10" s="10">
        <f t="shared" si="55"/>
        <v>78.88009043204774</v>
      </c>
      <c r="BY10" s="10">
        <f t="shared" si="56"/>
        <v>143.18560289129485</v>
      </c>
      <c r="BZ10" s="10">
        <f t="shared" si="57"/>
        <v>157.6197734765458</v>
      </c>
      <c r="CA10" s="10">
        <f t="shared" si="58"/>
        <v>-132.40050397365587</v>
      </c>
      <c r="CB10" s="10">
        <f t="shared" si="59"/>
        <v>54.51810179074027</v>
      </c>
      <c r="CC10" s="10">
        <f t="shared" si="60"/>
        <v>-192.58118868420934</v>
      </c>
      <c r="CD10" s="10">
        <f t="shared" si="60"/>
        <v>79.47115270441704</v>
      </c>
      <c r="CE10" s="10">
        <f t="shared" si="61"/>
        <v>208.33429469770888</v>
      </c>
      <c r="CF10" s="10">
        <f t="shared" si="62"/>
        <v>-22.424133688374997</v>
      </c>
      <c r="CG10" s="10">
        <f t="shared" si="63"/>
        <v>0.07039977100746266</v>
      </c>
      <c r="CH10" s="10">
        <f t="shared" si="64"/>
        <v>72.79693567462327</v>
      </c>
      <c r="CI10" s="10">
        <f t="shared" si="65"/>
        <v>0.9996767483059696</v>
      </c>
      <c r="CJ10" s="10">
        <f t="shared" si="66"/>
        <v>72.79693567462327</v>
      </c>
      <c r="CK10" s="10">
        <f t="shared" si="67"/>
        <v>8.201024817657778</v>
      </c>
      <c r="CL10" s="10">
        <f t="shared" si="68"/>
        <v>72.79693567462327</v>
      </c>
      <c r="CM10" s="10">
        <f t="shared" si="69"/>
        <v>2.4255280501437637</v>
      </c>
      <c r="CN10" s="10">
        <f t="shared" si="70"/>
        <v>7.834131843274313</v>
      </c>
      <c r="CO10" s="10">
        <f t="shared" si="71"/>
        <v>3.229866520327388</v>
      </c>
      <c r="CP10" s="10">
        <f t="shared" si="72"/>
        <v>1.179618563001044</v>
      </c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2.75">
      <c r="A11" s="2" t="s">
        <v>10</v>
      </c>
      <c r="B11" s="1">
        <v>3</v>
      </c>
      <c r="C11" s="10">
        <v>0.12204</v>
      </c>
      <c r="D11" s="10">
        <v>0.2381</v>
      </c>
      <c r="E11" s="10">
        <v>0.4004</v>
      </c>
      <c r="F11" s="10">
        <v>0.1692</v>
      </c>
      <c r="G11" s="10">
        <v>2.5058</v>
      </c>
      <c r="H11" s="10">
        <f t="shared" si="5"/>
        <v>0.029057724</v>
      </c>
      <c r="I11" s="10">
        <f t="shared" si="6"/>
        <v>0.048864816</v>
      </c>
      <c r="J11" s="10">
        <f t="shared" si="7"/>
        <v>0.020649168</v>
      </c>
      <c r="K11" s="10">
        <f t="shared" si="8"/>
        <v>0.30580783199999995</v>
      </c>
      <c r="L11" s="3">
        <v>9</v>
      </c>
      <c r="M11" s="7">
        <f>M10+C10</f>
        <v>1.9842399999999998</v>
      </c>
      <c r="N11" s="7">
        <f t="shared" si="10"/>
        <v>0.9669079253102104</v>
      </c>
      <c r="O11" s="10">
        <f t="shared" si="11"/>
        <v>1.6060655439999998</v>
      </c>
      <c r="P11" s="10">
        <f>P10+I10</f>
        <v>7.966509695999999</v>
      </c>
      <c r="Q11" s="10">
        <f>Q10+J10</f>
        <v>1.7319634080000001</v>
      </c>
      <c r="R11" s="10">
        <f>R10+K10</f>
        <v>9.018750592</v>
      </c>
      <c r="S11" s="10">
        <v>0</v>
      </c>
      <c r="T11" s="10">
        <v>0</v>
      </c>
      <c r="U11" s="10">
        <f t="shared" si="12"/>
        <v>1.6060655439999998</v>
      </c>
      <c r="V11" s="10">
        <f t="shared" si="12"/>
        <v>7.966509695999999</v>
      </c>
      <c r="W11" s="10">
        <f t="shared" si="13"/>
        <v>8.126790465373524</v>
      </c>
      <c r="X11" s="10">
        <f t="shared" si="14"/>
        <v>78.6018285578731</v>
      </c>
      <c r="Y11" s="10">
        <f t="shared" si="15"/>
        <v>1.008808318292955</v>
      </c>
      <c r="Z11" s="10">
        <f t="shared" si="16"/>
        <v>-78.6018285578731</v>
      </c>
      <c r="AA11" s="10">
        <f t="shared" si="17"/>
        <v>4.960264371377361</v>
      </c>
      <c r="AB11" s="10">
        <f t="shared" si="18"/>
        <v>1.4627720615247848</v>
      </c>
      <c r="AC11" s="10">
        <f t="shared" si="19"/>
        <v>3.2121310879999996</v>
      </c>
      <c r="AD11" s="10">
        <f t="shared" si="19"/>
        <v>15.933019391999999</v>
      </c>
      <c r="AE11" s="10">
        <f t="shared" si="20"/>
        <v>16.25358093074705</v>
      </c>
      <c r="AF11" s="10">
        <f t="shared" si="21"/>
        <v>78.6018285578731</v>
      </c>
      <c r="AG11" s="10">
        <f t="shared" si="22"/>
        <v>0.5044041591464775</v>
      </c>
      <c r="AH11" s="10">
        <f t="shared" si="23"/>
        <v>-78.6018285578731</v>
      </c>
      <c r="AI11" s="10">
        <f t="shared" si="0"/>
        <v>9.384009325662177</v>
      </c>
      <c r="AJ11" s="10">
        <f t="shared" si="1"/>
        <v>78.6018285578731</v>
      </c>
      <c r="AK11" s="10">
        <f t="shared" si="24"/>
        <v>1.8545247483291647</v>
      </c>
      <c r="AL11" s="10">
        <f t="shared" si="25"/>
        <v>9.198933034974727</v>
      </c>
      <c r="AM11" s="10">
        <f t="shared" si="26"/>
        <v>4.960264371377363</v>
      </c>
      <c r="AN11" s="10">
        <f t="shared" si="2"/>
        <v>0.7364300723538572</v>
      </c>
      <c r="AO11" s="10">
        <f t="shared" si="27"/>
        <v>4.944094496</v>
      </c>
      <c r="AP11" s="10">
        <f t="shared" si="27"/>
        <v>24.951769984</v>
      </c>
      <c r="AQ11" s="10">
        <f t="shared" si="28"/>
        <v>25.436880620858776</v>
      </c>
      <c r="AR11" s="10">
        <f t="shared" si="29"/>
        <v>78.7922422052271</v>
      </c>
      <c r="AS11" s="14">
        <f t="shared" si="30"/>
        <v>0.9669079253102104</v>
      </c>
      <c r="AT11" s="14">
        <f t="shared" si="31"/>
        <v>-78.7922422052271</v>
      </c>
      <c r="AU11" s="10">
        <f t="shared" si="32"/>
        <v>8.478960206952925</v>
      </c>
      <c r="AV11" s="10">
        <f t="shared" si="33"/>
        <v>78.7922422052271</v>
      </c>
      <c r="AW11" s="10">
        <f t="shared" si="34"/>
        <v>1.6480314986666666</v>
      </c>
      <c r="AX11" s="10">
        <f t="shared" si="35"/>
        <v>8.317256661333333</v>
      </c>
      <c r="AY11" s="10">
        <f t="shared" si="36"/>
        <v>5.046782581560108</v>
      </c>
      <c r="AZ11" s="10">
        <f t="shared" si="37"/>
        <v>1.3826783331936008</v>
      </c>
      <c r="BA11" s="13">
        <v>1</v>
      </c>
      <c r="BB11" s="13">
        <v>120</v>
      </c>
      <c r="BC11" s="10">
        <f t="shared" si="38"/>
        <v>8.126790465373524</v>
      </c>
      <c r="BD11" s="10">
        <f t="shared" si="39"/>
        <v>78.6018285578731</v>
      </c>
      <c r="BE11" s="10">
        <f t="shared" si="40"/>
        <v>8.126790465373524</v>
      </c>
      <c r="BF11" s="10">
        <f t="shared" si="41"/>
        <v>198.6018285578731</v>
      </c>
      <c r="BG11" s="10">
        <f t="shared" si="42"/>
        <v>-7.702232548231045</v>
      </c>
      <c r="BH11" s="10">
        <f t="shared" si="43"/>
        <v>-2.5923612867531247</v>
      </c>
      <c r="BI11" s="10">
        <f t="shared" si="3"/>
        <v>9.434195956231045</v>
      </c>
      <c r="BJ11" s="10">
        <f t="shared" si="4"/>
        <v>11.611111878753125</v>
      </c>
      <c r="BK11" s="10">
        <f t="shared" si="44"/>
        <v>14.960680880277078</v>
      </c>
      <c r="BL11" s="10">
        <f t="shared" si="45"/>
        <v>50.90564308604636</v>
      </c>
      <c r="BM11" s="10">
        <f t="shared" si="46"/>
        <v>66.04472326808603</v>
      </c>
      <c r="BN11" s="10">
        <f t="shared" si="47"/>
        <v>157.2036571157462</v>
      </c>
      <c r="BO11" s="10">
        <f t="shared" si="48"/>
        <v>-60.88583020483801</v>
      </c>
      <c r="BP11" s="10">
        <f t="shared" si="49"/>
        <v>25.58947345737502</v>
      </c>
      <c r="BQ11" s="10">
        <f t="shared" si="50"/>
        <v>3.2121310879999996</v>
      </c>
      <c r="BR11" s="10">
        <f t="shared" si="50"/>
        <v>15.933019391999999</v>
      </c>
      <c r="BS11" s="10">
        <f t="shared" si="51"/>
        <v>16.25358093074705</v>
      </c>
      <c r="BT11" s="10">
        <f t="shared" si="52"/>
        <v>78.6018285578731</v>
      </c>
      <c r="BU11" s="10">
        <f t="shared" si="53"/>
        <v>1.7319634080000001</v>
      </c>
      <c r="BV11" s="10">
        <f t="shared" si="53"/>
        <v>9.018750592</v>
      </c>
      <c r="BW11" s="10">
        <f t="shared" si="54"/>
        <v>9.183548305930085</v>
      </c>
      <c r="BX11" s="10">
        <f t="shared" si="55"/>
        <v>79.12924873831882</v>
      </c>
      <c r="BY11" s="10">
        <f t="shared" si="56"/>
        <v>149.2655456218596</v>
      </c>
      <c r="BZ11" s="10">
        <f t="shared" si="57"/>
        <v>157.73107729619193</v>
      </c>
      <c r="CA11" s="10">
        <f t="shared" si="58"/>
        <v>-138.13263456783224</v>
      </c>
      <c r="CB11" s="10">
        <f t="shared" si="59"/>
        <v>56.564815717379986</v>
      </c>
      <c r="CC11" s="10">
        <f t="shared" si="60"/>
        <v>-199.01846477267026</v>
      </c>
      <c r="CD11" s="10">
        <f t="shared" si="60"/>
        <v>82.15428917475501</v>
      </c>
      <c r="CE11" s="10">
        <f t="shared" si="61"/>
        <v>215.3083290313681</v>
      </c>
      <c r="CF11" s="10">
        <f t="shared" si="62"/>
        <v>-22.430704063445507</v>
      </c>
      <c r="CG11" s="10">
        <f t="shared" si="63"/>
        <v>0.06948491471547981</v>
      </c>
      <c r="CH11" s="10">
        <f t="shared" si="64"/>
        <v>73.33634714949187</v>
      </c>
      <c r="CI11" s="10">
        <f t="shared" si="65"/>
        <v>0.9866857889598133</v>
      </c>
      <c r="CJ11" s="10">
        <f t="shared" si="66"/>
        <v>73.33634714949187</v>
      </c>
      <c r="CK11" s="10">
        <f t="shared" si="67"/>
        <v>8.309001623643125</v>
      </c>
      <c r="CL11" s="10">
        <f t="shared" si="68"/>
        <v>73.33634714949187</v>
      </c>
      <c r="CM11" s="10">
        <f t="shared" si="69"/>
        <v>2.3826298222311477</v>
      </c>
      <c r="CN11" s="10">
        <f t="shared" si="70"/>
        <v>7.960061753021697</v>
      </c>
      <c r="CO11" s="10">
        <f t="shared" si="71"/>
        <v>3.3408722071512216</v>
      </c>
      <c r="CP11" s="10">
        <f t="shared" si="72"/>
        <v>1.1642892309725796</v>
      </c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2.75">
      <c r="A12" s="2" t="s">
        <v>11</v>
      </c>
      <c r="B12" s="1">
        <v>3</v>
      </c>
      <c r="C12" s="10">
        <v>0.22405</v>
      </c>
      <c r="D12" s="10">
        <v>0.2381</v>
      </c>
      <c r="E12" s="10">
        <v>0.4004</v>
      </c>
      <c r="F12" s="10">
        <v>0.1692</v>
      </c>
      <c r="G12" s="10">
        <v>2.5058</v>
      </c>
      <c r="H12" s="10">
        <f t="shared" si="5"/>
        <v>0.053346305000000004</v>
      </c>
      <c r="I12" s="10">
        <f t="shared" si="6"/>
        <v>0.08970961999999999</v>
      </c>
      <c r="J12" s="10">
        <f t="shared" si="7"/>
        <v>0.03790926</v>
      </c>
      <c r="K12" s="10">
        <f t="shared" si="8"/>
        <v>0.5614244899999999</v>
      </c>
      <c r="L12" s="3">
        <v>10</v>
      </c>
      <c r="M12" s="7">
        <f>M10+C11</f>
        <v>1.9803999999999997</v>
      </c>
      <c r="N12" s="7">
        <f t="shared" si="10"/>
        <v>0.9673999335319463</v>
      </c>
      <c r="O12" s="10">
        <f>O10+H11</f>
        <v>1.6051512399999999</v>
      </c>
      <c r="P12" s="10">
        <f>P10+I11</f>
        <v>7.964972159999999</v>
      </c>
      <c r="Q12" s="10">
        <f>Q10+J11</f>
        <v>1.7313136800000002</v>
      </c>
      <c r="R12" s="10">
        <f>R10+K11</f>
        <v>9.009128319999999</v>
      </c>
      <c r="S12" s="10">
        <v>0</v>
      </c>
      <c r="T12" s="10">
        <v>0</v>
      </c>
      <c r="U12" s="10">
        <f t="shared" si="12"/>
        <v>1.6051512399999999</v>
      </c>
      <c r="V12" s="10">
        <f t="shared" si="12"/>
        <v>7.964972159999999</v>
      </c>
      <c r="W12" s="10">
        <f t="shared" si="13"/>
        <v>8.125102584758459</v>
      </c>
      <c r="X12" s="10">
        <f t="shared" si="14"/>
        <v>78.60600608637542</v>
      </c>
      <c r="Y12" s="10">
        <f t="shared" si="15"/>
        <v>1.0090178846322106</v>
      </c>
      <c r="Z12" s="10">
        <f t="shared" si="16"/>
        <v>-78.60600608637542</v>
      </c>
      <c r="AA12" s="10">
        <f t="shared" si="17"/>
        <v>4.9621318923193805</v>
      </c>
      <c r="AB12" s="10">
        <f t="shared" si="18"/>
        <v>1.4630759327167053</v>
      </c>
      <c r="AC12" s="10">
        <f t="shared" si="19"/>
        <v>3.2103024799999997</v>
      </c>
      <c r="AD12" s="10">
        <f t="shared" si="19"/>
        <v>15.929944319999999</v>
      </c>
      <c r="AE12" s="10">
        <f t="shared" si="20"/>
        <v>16.250205169516917</v>
      </c>
      <c r="AF12" s="10">
        <f t="shared" si="21"/>
        <v>78.60600608637542</v>
      </c>
      <c r="AG12" s="10">
        <f t="shared" si="22"/>
        <v>0.5045089423161053</v>
      </c>
      <c r="AH12" s="10">
        <f t="shared" si="23"/>
        <v>-78.60600608637542</v>
      </c>
      <c r="AI12" s="10">
        <f t="shared" si="0"/>
        <v>9.38206032900724</v>
      </c>
      <c r="AJ12" s="10">
        <f t="shared" si="1"/>
        <v>78.60600608637542</v>
      </c>
      <c r="AK12" s="10">
        <f t="shared" si="24"/>
        <v>1.8534690010081236</v>
      </c>
      <c r="AL12" s="10">
        <f t="shared" si="25"/>
        <v>9.197157641327749</v>
      </c>
      <c r="AM12" s="10">
        <f t="shared" si="26"/>
        <v>4.962131892319379</v>
      </c>
      <c r="AN12" s="10">
        <f t="shared" si="2"/>
        <v>0.7365830557815137</v>
      </c>
      <c r="AO12" s="10">
        <f t="shared" si="27"/>
        <v>4.94161616</v>
      </c>
      <c r="AP12" s="10">
        <f t="shared" si="27"/>
        <v>24.93907264</v>
      </c>
      <c r="AQ12" s="10">
        <f t="shared" si="28"/>
        <v>25.423943722718743</v>
      </c>
      <c r="AR12" s="10">
        <f t="shared" si="29"/>
        <v>78.79215910195373</v>
      </c>
      <c r="AS12" s="14">
        <f t="shared" si="30"/>
        <v>0.9673999335319463</v>
      </c>
      <c r="AT12" s="14">
        <f t="shared" si="31"/>
        <v>-78.79215910195373</v>
      </c>
      <c r="AU12" s="10">
        <f t="shared" si="32"/>
        <v>8.474647907572914</v>
      </c>
      <c r="AV12" s="10">
        <f t="shared" si="33"/>
        <v>78.79215910195373</v>
      </c>
      <c r="AW12" s="10">
        <f t="shared" si="34"/>
        <v>1.6472053866666678</v>
      </c>
      <c r="AX12" s="10">
        <f t="shared" si="35"/>
        <v>8.313024213333332</v>
      </c>
      <c r="AY12" s="10">
        <f t="shared" si="36"/>
        <v>5.046744189050891</v>
      </c>
      <c r="AZ12" s="10">
        <f t="shared" si="37"/>
        <v>1.3833819049506832</v>
      </c>
      <c r="BA12" s="13">
        <v>1</v>
      </c>
      <c r="BB12" s="13">
        <v>120</v>
      </c>
      <c r="BC12" s="10">
        <f t="shared" si="38"/>
        <v>8.125102584758459</v>
      </c>
      <c r="BD12" s="10">
        <f t="shared" si="39"/>
        <v>78.60600608637542</v>
      </c>
      <c r="BE12" s="10">
        <f t="shared" si="40"/>
        <v>8.125102584758459</v>
      </c>
      <c r="BF12" s="10">
        <f t="shared" si="41"/>
        <v>198.60600608637543</v>
      </c>
      <c r="BG12" s="10">
        <f t="shared" si="42"/>
        <v>-7.700443850995811</v>
      </c>
      <c r="BH12" s="10">
        <f t="shared" si="43"/>
        <v>-2.59238432924391</v>
      </c>
      <c r="BI12" s="10">
        <f t="shared" si="3"/>
        <v>9.43175753099581</v>
      </c>
      <c r="BJ12" s="10">
        <f t="shared" si="4"/>
        <v>11.601512649243908</v>
      </c>
      <c r="BK12" s="10">
        <f t="shared" si="44"/>
        <v>14.951693745996224</v>
      </c>
      <c r="BL12" s="10">
        <f t="shared" si="45"/>
        <v>50.88969870840867</v>
      </c>
      <c r="BM12" s="10">
        <f t="shared" si="46"/>
        <v>66.01729201284859</v>
      </c>
      <c r="BN12" s="10">
        <f t="shared" si="47"/>
        <v>157.21201217275083</v>
      </c>
      <c r="BO12" s="10">
        <f t="shared" si="48"/>
        <v>-60.86427100630151</v>
      </c>
      <c r="BP12" s="10">
        <f t="shared" si="49"/>
        <v>25.569969878378963</v>
      </c>
      <c r="BQ12" s="10">
        <f t="shared" si="50"/>
        <v>3.2103024799999997</v>
      </c>
      <c r="BR12" s="10">
        <f t="shared" si="50"/>
        <v>15.929944319999999</v>
      </c>
      <c r="BS12" s="10">
        <f t="shared" si="51"/>
        <v>16.250205169516917</v>
      </c>
      <c r="BT12" s="10">
        <f t="shared" si="52"/>
        <v>78.60600608637542</v>
      </c>
      <c r="BU12" s="10">
        <f t="shared" si="53"/>
        <v>1.7313136800000002</v>
      </c>
      <c r="BV12" s="10">
        <f t="shared" si="53"/>
        <v>9.009128319999999</v>
      </c>
      <c r="BW12" s="10">
        <f t="shared" si="54"/>
        <v>9.173976245052149</v>
      </c>
      <c r="BX12" s="10">
        <f t="shared" si="55"/>
        <v>79.12190009886355</v>
      </c>
      <c r="BY12" s="10">
        <f t="shared" si="56"/>
        <v>149.07899620237183</v>
      </c>
      <c r="BZ12" s="10">
        <f t="shared" si="57"/>
        <v>157.72790618523896</v>
      </c>
      <c r="CA12" s="10">
        <f t="shared" si="58"/>
        <v>-137.95687190877317</v>
      </c>
      <c r="CB12" s="10">
        <f t="shared" si="59"/>
        <v>56.5017575111885</v>
      </c>
      <c r="CC12" s="10">
        <f t="shared" si="60"/>
        <v>-198.8211429150747</v>
      </c>
      <c r="CD12" s="10">
        <f t="shared" si="60"/>
        <v>82.07172738956746</v>
      </c>
      <c r="CE12" s="10">
        <f t="shared" si="61"/>
        <v>215.0944334629886</v>
      </c>
      <c r="CF12" s="10">
        <f t="shared" si="62"/>
        <v>-22.430431286713727</v>
      </c>
      <c r="CG12" s="10">
        <f t="shared" si="63"/>
        <v>0.06951223007158373</v>
      </c>
      <c r="CH12" s="10">
        <f t="shared" si="64"/>
        <v>73.3201299951224</v>
      </c>
      <c r="CI12" s="10">
        <f t="shared" si="65"/>
        <v>0.9870736670164889</v>
      </c>
      <c r="CJ12" s="10">
        <f t="shared" si="66"/>
        <v>73.3201299951224</v>
      </c>
      <c r="CK12" s="10">
        <f t="shared" si="67"/>
        <v>8.305736538664782</v>
      </c>
      <c r="CL12" s="10">
        <f t="shared" si="68"/>
        <v>73.3201299951224</v>
      </c>
      <c r="CM12" s="10">
        <f t="shared" si="69"/>
        <v>2.383945606737999</v>
      </c>
      <c r="CN12" s="10">
        <f t="shared" si="70"/>
        <v>7.956259346817814</v>
      </c>
      <c r="CO12" s="10">
        <f t="shared" si="71"/>
        <v>3.3374332553268795</v>
      </c>
      <c r="CP12" s="10">
        <f t="shared" si="72"/>
        <v>1.1647469270794568</v>
      </c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136" ht="12.75">
      <c r="A13" s="2" t="s">
        <v>12</v>
      </c>
      <c r="B13" s="1">
        <v>3</v>
      </c>
      <c r="C13" s="10">
        <v>0.25424</v>
      </c>
      <c r="D13" s="10">
        <v>0.2381</v>
      </c>
      <c r="E13" s="10">
        <v>0.4004</v>
      </c>
      <c r="F13" s="10">
        <v>0.1692</v>
      </c>
      <c r="G13" s="10">
        <v>2.5058</v>
      </c>
      <c r="H13" s="10">
        <f t="shared" si="5"/>
        <v>0.06053454400000001</v>
      </c>
      <c r="I13" s="10">
        <f t="shared" si="6"/>
        <v>0.10179769600000001</v>
      </c>
      <c r="J13" s="10">
        <f t="shared" si="7"/>
        <v>0.043017408</v>
      </c>
      <c r="K13" s="10">
        <f t="shared" si="8"/>
        <v>0.637074592</v>
      </c>
      <c r="L13" s="3">
        <v>11</v>
      </c>
      <c r="M13" s="7">
        <f>M7+C12</f>
        <v>1.73159</v>
      </c>
      <c r="N13" s="7">
        <f t="shared" si="10"/>
        <v>1.0003829260899686</v>
      </c>
      <c r="O13" s="10">
        <f>O7+H12</f>
        <v>1.545909579</v>
      </c>
      <c r="P13" s="10">
        <f>P7+I12</f>
        <v>7.865348635999999</v>
      </c>
      <c r="Q13" s="10">
        <f>Q7+J12</f>
        <v>1.689215028</v>
      </c>
      <c r="R13" s="10">
        <f>R7+K12</f>
        <v>8.385660221999998</v>
      </c>
      <c r="S13" s="10">
        <v>0</v>
      </c>
      <c r="T13" s="10">
        <v>0</v>
      </c>
      <c r="U13" s="10">
        <f t="shared" si="12"/>
        <v>1.545909579</v>
      </c>
      <c r="V13" s="10">
        <f t="shared" si="12"/>
        <v>7.865348635999999</v>
      </c>
      <c r="W13" s="10">
        <f t="shared" si="13"/>
        <v>8.015830935858803</v>
      </c>
      <c r="X13" s="10">
        <f t="shared" si="14"/>
        <v>78.8804339484566</v>
      </c>
      <c r="Y13" s="10">
        <f t="shared" si="15"/>
        <v>1.0227727964941573</v>
      </c>
      <c r="Z13" s="10">
        <f t="shared" si="16"/>
        <v>-78.8804339484566</v>
      </c>
      <c r="AA13" s="10">
        <f t="shared" si="17"/>
        <v>5.087845203137848</v>
      </c>
      <c r="AB13" s="10">
        <f t="shared" si="18"/>
        <v>1.483020554916528</v>
      </c>
      <c r="AC13" s="10">
        <f t="shared" si="19"/>
        <v>3.091819158</v>
      </c>
      <c r="AD13" s="10">
        <f t="shared" si="19"/>
        <v>15.730697271999999</v>
      </c>
      <c r="AE13" s="10">
        <f t="shared" si="20"/>
        <v>16.031661871717606</v>
      </c>
      <c r="AF13" s="10">
        <f t="shared" si="21"/>
        <v>78.8804339484566</v>
      </c>
      <c r="AG13" s="10">
        <f t="shared" si="22"/>
        <v>0.5113863982470787</v>
      </c>
      <c r="AH13" s="10">
        <f t="shared" si="23"/>
        <v>-78.8804339484566</v>
      </c>
      <c r="AI13" s="10">
        <f t="shared" si="0"/>
        <v>9.25588429719322</v>
      </c>
      <c r="AJ13" s="10">
        <f t="shared" si="1"/>
        <v>78.8804339484566</v>
      </c>
      <c r="AK13" s="10">
        <f t="shared" si="24"/>
        <v>1.7850626231569426</v>
      </c>
      <c r="AL13" s="10">
        <f t="shared" si="25"/>
        <v>9.08212230452971</v>
      </c>
      <c r="AM13" s="10">
        <f t="shared" si="26"/>
        <v>5.087845203137845</v>
      </c>
      <c r="AN13" s="10">
        <f t="shared" si="2"/>
        <v>0.7466241414407349</v>
      </c>
      <c r="AO13" s="10">
        <f t="shared" si="27"/>
        <v>4.781034185999999</v>
      </c>
      <c r="AP13" s="10">
        <f t="shared" si="27"/>
        <v>24.116357494</v>
      </c>
      <c r="AQ13" s="10">
        <f t="shared" si="28"/>
        <v>24.585706958843193</v>
      </c>
      <c r="AR13" s="10">
        <f t="shared" si="29"/>
        <v>78.78658806692657</v>
      </c>
      <c r="AS13" s="14">
        <f t="shared" si="30"/>
        <v>1.0003829260899686</v>
      </c>
      <c r="AT13" s="14">
        <f t="shared" si="31"/>
        <v>-78.78658806692657</v>
      </c>
      <c r="AU13" s="10">
        <f t="shared" si="32"/>
        <v>8.195235652947732</v>
      </c>
      <c r="AV13" s="10">
        <f t="shared" si="33"/>
        <v>78.78658806692657</v>
      </c>
      <c r="AW13" s="10">
        <f t="shared" si="34"/>
        <v>1.5936780620000004</v>
      </c>
      <c r="AX13" s="10">
        <f t="shared" si="35"/>
        <v>8.038785831333334</v>
      </c>
      <c r="AY13" s="10">
        <f t="shared" si="36"/>
        <v>5.044171732680431</v>
      </c>
      <c r="AZ13" s="10">
        <f t="shared" si="37"/>
        <v>1.430547584308655</v>
      </c>
      <c r="BA13" s="13">
        <v>1</v>
      </c>
      <c r="BB13" s="13">
        <v>120</v>
      </c>
      <c r="BC13" s="10">
        <f t="shared" si="38"/>
        <v>8.015830935858803</v>
      </c>
      <c r="BD13" s="10">
        <f t="shared" si="39"/>
        <v>78.8804339484566</v>
      </c>
      <c r="BE13" s="10">
        <f t="shared" si="40"/>
        <v>8.015830935858803</v>
      </c>
      <c r="BF13" s="10">
        <f t="shared" si="41"/>
        <v>198.88043394845658</v>
      </c>
      <c r="BG13" s="10">
        <f t="shared" si="42"/>
        <v>-7.584546517897284</v>
      </c>
      <c r="BH13" s="10">
        <f t="shared" si="43"/>
        <v>-2.5938773506322925</v>
      </c>
      <c r="BI13" s="10">
        <f t="shared" si="3"/>
        <v>9.273761545897283</v>
      </c>
      <c r="BJ13" s="10">
        <f t="shared" si="4"/>
        <v>10.97953757263229</v>
      </c>
      <c r="BK13" s="10">
        <f t="shared" si="44"/>
        <v>14.371948320217664</v>
      </c>
      <c r="BL13" s="10">
        <f t="shared" si="45"/>
        <v>49.81421115329347</v>
      </c>
      <c r="BM13" s="10">
        <f t="shared" si="46"/>
        <v>64.25354559227101</v>
      </c>
      <c r="BN13" s="10">
        <f t="shared" si="47"/>
        <v>157.7608678969132</v>
      </c>
      <c r="BO13" s="10">
        <f t="shared" si="48"/>
        <v>-59.47387273938309</v>
      </c>
      <c r="BP13" s="10">
        <f t="shared" si="49"/>
        <v>24.318235597133977</v>
      </c>
      <c r="BQ13" s="10">
        <f t="shared" si="50"/>
        <v>3.091819158</v>
      </c>
      <c r="BR13" s="10">
        <f t="shared" si="50"/>
        <v>15.730697271999999</v>
      </c>
      <c r="BS13" s="10">
        <f t="shared" si="51"/>
        <v>16.031661871717606</v>
      </c>
      <c r="BT13" s="10">
        <f t="shared" si="52"/>
        <v>78.8804339484566</v>
      </c>
      <c r="BU13" s="10">
        <f t="shared" si="53"/>
        <v>1.689215028</v>
      </c>
      <c r="BV13" s="10">
        <f t="shared" si="53"/>
        <v>8.385660221999998</v>
      </c>
      <c r="BW13" s="10">
        <f t="shared" si="54"/>
        <v>8.554106894916274</v>
      </c>
      <c r="BX13" s="10">
        <f t="shared" si="55"/>
        <v>78.61070680318177</v>
      </c>
      <c r="BY13" s="10">
        <f t="shared" si="56"/>
        <v>137.1365493538259</v>
      </c>
      <c r="BZ13" s="10">
        <f t="shared" si="57"/>
        <v>157.49114075163837</v>
      </c>
      <c r="CA13" s="10">
        <f t="shared" si="58"/>
        <v>-126.6895349925824</v>
      </c>
      <c r="CB13" s="10">
        <f t="shared" si="59"/>
        <v>52.49947515963913</v>
      </c>
      <c r="CC13" s="10">
        <f t="shared" si="60"/>
        <v>-186.1634077319655</v>
      </c>
      <c r="CD13" s="10">
        <f t="shared" si="60"/>
        <v>76.81771075677311</v>
      </c>
      <c r="CE13" s="10">
        <f t="shared" si="61"/>
        <v>201.38961012000914</v>
      </c>
      <c r="CF13" s="10">
        <f t="shared" si="62"/>
        <v>-22.422802833046404</v>
      </c>
      <c r="CG13" s="10">
        <f t="shared" si="63"/>
        <v>0.07136390160174273</v>
      </c>
      <c r="CH13" s="10">
        <f t="shared" si="64"/>
        <v>72.23701398633987</v>
      </c>
      <c r="CI13" s="10">
        <f t="shared" si="65"/>
        <v>1.0133674027447468</v>
      </c>
      <c r="CJ13" s="10">
        <f t="shared" si="66"/>
        <v>72.23701398633987</v>
      </c>
      <c r="CK13" s="10">
        <f aca="true" t="shared" si="73" ref="CK13:CK38">(1/(SQRT(3)))*(CE13/BK13)</f>
        <v>8.090228480102141</v>
      </c>
      <c r="CL13" s="10">
        <f t="shared" si="68"/>
        <v>72.23701398633987</v>
      </c>
      <c r="CM13" s="10">
        <f t="shared" si="69"/>
        <v>2.4681681219731586</v>
      </c>
      <c r="CN13" s="10">
        <f t="shared" si="70"/>
        <v>7.7045404134141116</v>
      </c>
      <c r="CO13" s="10">
        <f t="shared" si="71"/>
        <v>3.121562240766149</v>
      </c>
      <c r="CP13" s="10">
        <f t="shared" si="72"/>
        <v>1.1957735352388013</v>
      </c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</row>
    <row r="14" spans="1:136" ht="12.75">
      <c r="A14" s="2" t="s">
        <v>13</v>
      </c>
      <c r="B14" s="1">
        <v>3</v>
      </c>
      <c r="C14" s="10">
        <v>0.24355</v>
      </c>
      <c r="D14" s="10">
        <v>0.2381</v>
      </c>
      <c r="E14" s="10">
        <v>0.4004</v>
      </c>
      <c r="F14" s="10">
        <v>0.1692</v>
      </c>
      <c r="G14" s="10">
        <v>2.5058</v>
      </c>
      <c r="H14" s="10">
        <f t="shared" si="5"/>
        <v>0.057989254999999996</v>
      </c>
      <c r="I14" s="10">
        <f t="shared" si="6"/>
        <v>0.09751742</v>
      </c>
      <c r="J14" s="10">
        <f t="shared" si="7"/>
        <v>0.041208659999999994</v>
      </c>
      <c r="K14" s="10">
        <f t="shared" si="8"/>
        <v>0.6102875899999999</v>
      </c>
      <c r="L14" s="3">
        <v>12</v>
      </c>
      <c r="M14" s="7">
        <f>M13+C13</f>
        <v>1.98583</v>
      </c>
      <c r="N14" s="7">
        <f t="shared" si="10"/>
        <v>1.0415694801548725</v>
      </c>
      <c r="O14" s="10">
        <f>O6+H13</f>
        <v>1.477201062</v>
      </c>
      <c r="P14" s="10">
        <f>P6+I13</f>
        <v>7.749805208</v>
      </c>
      <c r="Q14" s="10">
        <f>Q6+J13</f>
        <v>1.640388984</v>
      </c>
      <c r="R14" s="10">
        <f>R6+K13</f>
        <v>7.662561515999999</v>
      </c>
      <c r="S14" s="10">
        <v>0</v>
      </c>
      <c r="T14" s="10">
        <v>0</v>
      </c>
      <c r="U14" s="10">
        <f t="shared" si="12"/>
        <v>1.477201062</v>
      </c>
      <c r="V14" s="10">
        <f t="shared" si="12"/>
        <v>7.749805208</v>
      </c>
      <c r="W14" s="10">
        <f t="shared" si="13"/>
        <v>7.889334809698334</v>
      </c>
      <c r="X14" s="10">
        <f t="shared" si="14"/>
        <v>79.20822774088376</v>
      </c>
      <c r="Y14" s="10">
        <f t="shared" si="15"/>
        <v>1.039171745178624</v>
      </c>
      <c r="Z14" s="10">
        <f t="shared" si="16"/>
        <v>-79.20822774088376</v>
      </c>
      <c r="AA14" s="10">
        <f t="shared" si="17"/>
        <v>5.246276493673411</v>
      </c>
      <c r="AB14" s="10">
        <f t="shared" si="18"/>
        <v>1.5067990305090047</v>
      </c>
      <c r="AC14" s="10">
        <f t="shared" si="19"/>
        <v>2.954402124</v>
      </c>
      <c r="AD14" s="10">
        <f t="shared" si="19"/>
        <v>15.499610416</v>
      </c>
      <c r="AE14" s="10">
        <f t="shared" si="20"/>
        <v>15.778669619396668</v>
      </c>
      <c r="AF14" s="10">
        <f t="shared" si="21"/>
        <v>79.20822774088376</v>
      </c>
      <c r="AG14" s="10">
        <f t="shared" si="22"/>
        <v>0.519585872589312</v>
      </c>
      <c r="AH14" s="10">
        <f t="shared" si="23"/>
        <v>-79.20822774088376</v>
      </c>
      <c r="AI14" s="10">
        <f t="shared" si="0"/>
        <v>9.109819152212836</v>
      </c>
      <c r="AJ14" s="10">
        <f t="shared" si="1"/>
        <v>79.20822774088376</v>
      </c>
      <c r="AK14" s="10">
        <f t="shared" si="24"/>
        <v>1.7057248615858027</v>
      </c>
      <c r="AL14" s="10">
        <f t="shared" si="25"/>
        <v>8.948704246011927</v>
      </c>
      <c r="AM14" s="10">
        <f t="shared" si="26"/>
        <v>5.24627649367341</v>
      </c>
      <c r="AN14" s="10">
        <f t="shared" si="2"/>
        <v>0.7585953739803954</v>
      </c>
      <c r="AO14" s="10">
        <f t="shared" si="27"/>
        <v>4.594791108</v>
      </c>
      <c r="AP14" s="10">
        <f t="shared" si="27"/>
        <v>23.162171932</v>
      </c>
      <c r="AQ14" s="10">
        <f t="shared" si="28"/>
        <v>23.613519727767915</v>
      </c>
      <c r="AR14" s="10">
        <f t="shared" si="29"/>
        <v>78.77963139648136</v>
      </c>
      <c r="AS14" s="14">
        <f t="shared" si="30"/>
        <v>1.0415694801548725</v>
      </c>
      <c r="AT14" s="14">
        <f t="shared" si="31"/>
        <v>-78.77963139648136</v>
      </c>
      <c r="AU14" s="10">
        <f t="shared" si="32"/>
        <v>7.871173242589305</v>
      </c>
      <c r="AV14" s="10">
        <f t="shared" si="33"/>
        <v>78.77963139648136</v>
      </c>
      <c r="AW14" s="10">
        <f t="shared" si="34"/>
        <v>1.5315970360000006</v>
      </c>
      <c r="AX14" s="10">
        <f t="shared" si="35"/>
        <v>7.720723977333333</v>
      </c>
      <c r="AY14" s="10">
        <f t="shared" si="36"/>
        <v>5.0409629921308685</v>
      </c>
      <c r="AZ14" s="10">
        <f t="shared" si="37"/>
        <v>1.4894443566214677</v>
      </c>
      <c r="BA14" s="13">
        <v>1</v>
      </c>
      <c r="BB14" s="13">
        <v>120</v>
      </c>
      <c r="BC14" s="10">
        <f t="shared" si="38"/>
        <v>7.889334809698334</v>
      </c>
      <c r="BD14" s="10">
        <f t="shared" si="39"/>
        <v>79.20822774088376</v>
      </c>
      <c r="BE14" s="10">
        <f t="shared" si="40"/>
        <v>7.889334809698334</v>
      </c>
      <c r="BF14" s="10">
        <f t="shared" si="41"/>
        <v>199.20822774088376</v>
      </c>
      <c r="BG14" s="10">
        <f t="shared" si="42"/>
        <v>-7.450128715508947</v>
      </c>
      <c r="BH14" s="10">
        <f t="shared" si="43"/>
        <v>-2.5956089578106445</v>
      </c>
      <c r="BI14" s="10">
        <f t="shared" si="3"/>
        <v>9.090517699508947</v>
      </c>
      <c r="BJ14" s="10">
        <f t="shared" si="4"/>
        <v>10.258170473810644</v>
      </c>
      <c r="BK14" s="10">
        <f t="shared" si="44"/>
        <v>13.706479253070277</v>
      </c>
      <c r="BL14" s="10">
        <f t="shared" si="45"/>
        <v>48.45349187026447</v>
      </c>
      <c r="BM14" s="10">
        <f t="shared" si="46"/>
        <v>62.24160373951785</v>
      </c>
      <c r="BN14" s="10">
        <f t="shared" si="47"/>
        <v>158.4164554817675</v>
      </c>
      <c r="BO14" s="10">
        <f t="shared" si="48"/>
        <v>-57.877357784369984</v>
      </c>
      <c r="BP14" s="10">
        <f t="shared" si="49"/>
        <v>22.89604096710147</v>
      </c>
      <c r="BQ14" s="10">
        <f t="shared" si="50"/>
        <v>2.954402124</v>
      </c>
      <c r="BR14" s="10">
        <f t="shared" si="50"/>
        <v>15.499610416</v>
      </c>
      <c r="BS14" s="10">
        <f t="shared" si="51"/>
        <v>15.778669619396668</v>
      </c>
      <c r="BT14" s="10">
        <f t="shared" si="52"/>
        <v>79.20822774088376</v>
      </c>
      <c r="BU14" s="10">
        <f t="shared" si="53"/>
        <v>1.640388984</v>
      </c>
      <c r="BV14" s="10">
        <f t="shared" si="53"/>
        <v>7.662561515999999</v>
      </c>
      <c r="BW14" s="10">
        <f t="shared" si="54"/>
        <v>7.8361805112767</v>
      </c>
      <c r="BX14" s="10">
        <f t="shared" si="55"/>
        <v>77.91659962094312</v>
      </c>
      <c r="BY14" s="10">
        <f t="shared" si="56"/>
        <v>123.64450336538991</v>
      </c>
      <c r="BZ14" s="10">
        <f t="shared" si="57"/>
        <v>157.12482736182687</v>
      </c>
      <c r="CA14" s="10">
        <f t="shared" si="58"/>
        <v>-113.92034958811853</v>
      </c>
      <c r="CB14" s="10">
        <f t="shared" si="59"/>
        <v>48.06367820084911</v>
      </c>
      <c r="CC14" s="10">
        <f t="shared" si="60"/>
        <v>-171.7977073724885</v>
      </c>
      <c r="CD14" s="10">
        <f t="shared" si="60"/>
        <v>70.95971916795058</v>
      </c>
      <c r="CE14" s="10">
        <f t="shared" si="61"/>
        <v>185.87558743104918</v>
      </c>
      <c r="CF14" s="10">
        <f t="shared" si="62"/>
        <v>-22.442695404192765</v>
      </c>
      <c r="CG14" s="10">
        <f t="shared" si="63"/>
        <v>0.07374007228439676</v>
      </c>
      <c r="CH14" s="10">
        <f t="shared" si="64"/>
        <v>70.89618727445723</v>
      </c>
      <c r="CI14" s="10">
        <f t="shared" si="65"/>
        <v>1.047109026438434</v>
      </c>
      <c r="CJ14" s="10">
        <f t="shared" si="66"/>
        <v>70.89618727445723</v>
      </c>
      <c r="CK14" s="10">
        <f t="shared" si="73"/>
        <v>7.829532183843437</v>
      </c>
      <c r="CL14" s="10">
        <f t="shared" si="68"/>
        <v>70.89618727445723</v>
      </c>
      <c r="CM14" s="10">
        <f t="shared" si="69"/>
        <v>2.5624553963688896</v>
      </c>
      <c r="CN14" s="10">
        <f t="shared" si="70"/>
        <v>7.398337418600218</v>
      </c>
      <c r="CO14" s="10">
        <f t="shared" si="71"/>
        <v>2.8872063213603574</v>
      </c>
      <c r="CP14" s="10">
        <f t="shared" si="72"/>
        <v>1.235588651197352</v>
      </c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</row>
    <row r="15" spans="1:136" ht="12.75">
      <c r="A15" s="2" t="s">
        <v>14</v>
      </c>
      <c r="B15" s="1">
        <v>3</v>
      </c>
      <c r="C15" s="10">
        <v>0.18663</v>
      </c>
      <c r="D15" s="10">
        <v>0.2381</v>
      </c>
      <c r="E15" s="10">
        <v>0.4004</v>
      </c>
      <c r="F15" s="10">
        <v>0.1692</v>
      </c>
      <c r="G15" s="10">
        <v>2.5058</v>
      </c>
      <c r="H15" s="10">
        <f t="shared" si="5"/>
        <v>0.044436603</v>
      </c>
      <c r="I15" s="10">
        <f t="shared" si="6"/>
        <v>0.07472665199999999</v>
      </c>
      <c r="J15" s="10">
        <f t="shared" si="7"/>
        <v>0.031577796</v>
      </c>
      <c r="K15" s="10">
        <f t="shared" si="8"/>
        <v>0.4676574539999999</v>
      </c>
      <c r="L15" s="3">
        <v>13</v>
      </c>
      <c r="M15" s="7">
        <f aca="true" t="shared" si="74" ref="M15:M20">M14+C18</f>
        <v>2.08956</v>
      </c>
      <c r="N15" s="7">
        <f t="shared" si="10"/>
        <v>1.0263797379239203</v>
      </c>
      <c r="O15" s="10">
        <f aca="true" t="shared" si="75" ref="O15:R20">O14+H18</f>
        <v>1.501899175</v>
      </c>
      <c r="P15" s="10">
        <f t="shared" si="75"/>
        <v>7.7913387</v>
      </c>
      <c r="Q15" s="10">
        <f t="shared" si="75"/>
        <v>1.6579401</v>
      </c>
      <c r="R15" s="10">
        <f t="shared" si="75"/>
        <v>7.9224881499999995</v>
      </c>
      <c r="S15" s="10">
        <v>0</v>
      </c>
      <c r="T15" s="10">
        <v>0</v>
      </c>
      <c r="U15" s="10">
        <f t="shared" si="12"/>
        <v>1.501899175</v>
      </c>
      <c r="V15" s="10">
        <f t="shared" si="12"/>
        <v>7.7913387</v>
      </c>
      <c r="W15" s="10">
        <f t="shared" si="13"/>
        <v>7.9347753509461985</v>
      </c>
      <c r="X15" s="10">
        <f t="shared" si="14"/>
        <v>79.08919517926373</v>
      </c>
      <c r="Y15" s="10">
        <f t="shared" si="15"/>
        <v>1.0332206596769062</v>
      </c>
      <c r="Z15" s="10">
        <f t="shared" si="16"/>
        <v>-79.08919517926373</v>
      </c>
      <c r="AA15" s="10">
        <f t="shared" si="17"/>
        <v>5.187657620226072</v>
      </c>
      <c r="AB15" s="10">
        <f t="shared" si="18"/>
        <v>1.498169956531514</v>
      </c>
      <c r="AC15" s="10">
        <f t="shared" si="19"/>
        <v>3.00379835</v>
      </c>
      <c r="AD15" s="10">
        <f t="shared" si="19"/>
        <v>15.5826774</v>
      </c>
      <c r="AE15" s="10">
        <f t="shared" si="20"/>
        <v>15.869550701892397</v>
      </c>
      <c r="AF15" s="10">
        <f t="shared" si="21"/>
        <v>79.08919517926373</v>
      </c>
      <c r="AG15" s="10">
        <f t="shared" si="22"/>
        <v>0.5166103298384531</v>
      </c>
      <c r="AH15" s="10">
        <f t="shared" si="23"/>
        <v>-79.08919517926373</v>
      </c>
      <c r="AI15" s="10">
        <f t="shared" si="0"/>
        <v>9.16228936965599</v>
      </c>
      <c r="AJ15" s="10">
        <f t="shared" si="1"/>
        <v>79.08919517926373</v>
      </c>
      <c r="AK15" s="10">
        <f t="shared" si="24"/>
        <v>1.7342437859638515</v>
      </c>
      <c r="AL15" s="10">
        <f t="shared" si="25"/>
        <v>8.996662991585099</v>
      </c>
      <c r="AM15" s="10">
        <f t="shared" si="26"/>
        <v>5.187657620226079</v>
      </c>
      <c r="AN15" s="10">
        <f t="shared" si="2"/>
        <v>0.7542510815641416</v>
      </c>
      <c r="AO15" s="10">
        <f t="shared" si="27"/>
        <v>4.66173845</v>
      </c>
      <c r="AP15" s="10">
        <f t="shared" si="27"/>
        <v>23.50516555</v>
      </c>
      <c r="AQ15" s="10">
        <f t="shared" si="28"/>
        <v>23.96298422377971</v>
      </c>
      <c r="AR15" s="10">
        <f t="shared" si="29"/>
        <v>78.78219704066929</v>
      </c>
      <c r="AS15" s="14">
        <f t="shared" si="30"/>
        <v>1.0263797379239203</v>
      </c>
      <c r="AT15" s="14">
        <f t="shared" si="31"/>
        <v>-78.78219704066929</v>
      </c>
      <c r="AU15" s="10">
        <f t="shared" si="32"/>
        <v>7.98766140792657</v>
      </c>
      <c r="AV15" s="10">
        <f t="shared" si="33"/>
        <v>78.78219704066929</v>
      </c>
      <c r="AW15" s="10">
        <f t="shared" si="34"/>
        <v>1.553912816666666</v>
      </c>
      <c r="AX15" s="10">
        <f t="shared" si="35"/>
        <v>7.835055183333334</v>
      </c>
      <c r="AY15" s="10">
        <f t="shared" si="36"/>
        <v>5.042145929486887</v>
      </c>
      <c r="AZ15" s="10">
        <f t="shared" si="37"/>
        <v>1.4677230252312061</v>
      </c>
      <c r="BA15" s="13">
        <v>1</v>
      </c>
      <c r="BB15" s="13">
        <v>120</v>
      </c>
      <c r="BC15" s="10">
        <f t="shared" si="38"/>
        <v>7.9347753509461985</v>
      </c>
      <c r="BD15" s="10">
        <f t="shared" si="39"/>
        <v>79.08919517926373</v>
      </c>
      <c r="BE15" s="10">
        <f t="shared" si="40"/>
        <v>7.9347753509461985</v>
      </c>
      <c r="BF15" s="10">
        <f t="shared" si="41"/>
        <v>199.08919517926373</v>
      </c>
      <c r="BG15" s="10">
        <f t="shared" si="42"/>
        <v>-7.498446831188824</v>
      </c>
      <c r="BH15" s="10">
        <f t="shared" si="43"/>
        <v>-2.594986510527107</v>
      </c>
      <c r="BI15" s="10">
        <f t="shared" si="3"/>
        <v>9.156386931188823</v>
      </c>
      <c r="BJ15" s="10">
        <f t="shared" si="4"/>
        <v>10.517474660527107</v>
      </c>
      <c r="BK15" s="10">
        <f t="shared" si="44"/>
        <v>13.944773030367875</v>
      </c>
      <c r="BL15" s="10">
        <f t="shared" si="45"/>
        <v>48.957561708285475</v>
      </c>
      <c r="BM15" s="10">
        <f t="shared" si="46"/>
        <v>62.96065986998337</v>
      </c>
      <c r="BN15" s="10">
        <f t="shared" si="47"/>
        <v>158.17839035852745</v>
      </c>
      <c r="BO15" s="10">
        <f t="shared" si="48"/>
        <v>-58.44925760625202</v>
      </c>
      <c r="BP15" s="10">
        <f t="shared" si="49"/>
        <v>23.40361033135111</v>
      </c>
      <c r="BQ15" s="10">
        <f t="shared" si="50"/>
        <v>3.00379835</v>
      </c>
      <c r="BR15" s="10">
        <f t="shared" si="50"/>
        <v>15.5826774</v>
      </c>
      <c r="BS15" s="10">
        <f t="shared" si="51"/>
        <v>15.869550701892397</v>
      </c>
      <c r="BT15" s="10">
        <f t="shared" si="52"/>
        <v>79.08919517926373</v>
      </c>
      <c r="BU15" s="10">
        <f t="shared" si="53"/>
        <v>1.6579401</v>
      </c>
      <c r="BV15" s="10">
        <f t="shared" si="53"/>
        <v>7.9224881499999995</v>
      </c>
      <c r="BW15" s="10">
        <f t="shared" si="54"/>
        <v>8.09410797198051</v>
      </c>
      <c r="BX15" s="10">
        <f t="shared" si="55"/>
        <v>78.18027909663004</v>
      </c>
      <c r="BY15" s="10">
        <f t="shared" si="56"/>
        <v>128.44985684793613</v>
      </c>
      <c r="BZ15" s="10">
        <f t="shared" si="57"/>
        <v>157.26947427589377</v>
      </c>
      <c r="CA15" s="10">
        <f t="shared" si="58"/>
        <v>-118.47345930999398</v>
      </c>
      <c r="CB15" s="10">
        <f t="shared" si="59"/>
        <v>49.63270255968827</v>
      </c>
      <c r="CC15" s="10">
        <f t="shared" si="60"/>
        <v>-176.922716916246</v>
      </c>
      <c r="CD15" s="10">
        <f t="shared" si="60"/>
        <v>73.03631289103939</v>
      </c>
      <c r="CE15" s="10">
        <f t="shared" si="61"/>
        <v>191.40520045637194</v>
      </c>
      <c r="CF15" s="10">
        <f t="shared" si="62"/>
        <v>-22.431558842780298</v>
      </c>
      <c r="CG15" s="10">
        <f t="shared" si="63"/>
        <v>0.07285472389004595</v>
      </c>
      <c r="CH15" s="10">
        <f t="shared" si="64"/>
        <v>71.38912055106577</v>
      </c>
      <c r="CI15" s="10">
        <f t="shared" si="65"/>
        <v>1.0345370792386523</v>
      </c>
      <c r="CJ15" s="10">
        <f t="shared" si="66"/>
        <v>71.38912055106577</v>
      </c>
      <c r="CK15" s="10">
        <f t="shared" si="73"/>
        <v>7.924678570753715</v>
      </c>
      <c r="CL15" s="10">
        <f t="shared" si="68"/>
        <v>71.38912055106577</v>
      </c>
      <c r="CM15" s="10">
        <f t="shared" si="69"/>
        <v>2.5290761174302108</v>
      </c>
      <c r="CN15" s="10">
        <f t="shared" si="70"/>
        <v>7.510279917686642</v>
      </c>
      <c r="CO15" s="10">
        <f t="shared" si="71"/>
        <v>2.969574488457003</v>
      </c>
      <c r="CP15" s="10">
        <f t="shared" si="72"/>
        <v>1.2207537535016098</v>
      </c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</row>
    <row r="16" spans="1:136" ht="12.75">
      <c r="A16" s="2" t="s">
        <v>15</v>
      </c>
      <c r="B16" s="1">
        <v>3</v>
      </c>
      <c r="C16" s="10">
        <v>0.04487</v>
      </c>
      <c r="D16" s="10">
        <v>0.2381</v>
      </c>
      <c r="E16" s="10">
        <v>0.4004</v>
      </c>
      <c r="F16" s="10">
        <v>0.1692</v>
      </c>
      <c r="G16" s="10">
        <v>2.5058</v>
      </c>
      <c r="H16" s="10">
        <f t="shared" si="5"/>
        <v>0.010683547</v>
      </c>
      <c r="I16" s="10">
        <f t="shared" si="6"/>
        <v>0.017965948</v>
      </c>
      <c r="J16" s="10">
        <f t="shared" si="7"/>
        <v>0.007592003999999999</v>
      </c>
      <c r="K16" s="10">
        <f t="shared" si="8"/>
        <v>0.11243524599999999</v>
      </c>
      <c r="L16" s="3">
        <v>14</v>
      </c>
      <c r="M16" s="7">
        <f t="shared" si="74"/>
        <v>2.19329</v>
      </c>
      <c r="N16" s="7">
        <f t="shared" si="10"/>
        <v>1.0116266651596353</v>
      </c>
      <c r="O16" s="10">
        <f t="shared" si="75"/>
        <v>1.5265972879999998</v>
      </c>
      <c r="P16" s="10">
        <f t="shared" si="75"/>
        <v>7.832872192</v>
      </c>
      <c r="Q16" s="10">
        <f t="shared" si="75"/>
        <v>1.675491216</v>
      </c>
      <c r="R16" s="10">
        <f t="shared" si="75"/>
        <v>8.182414783999999</v>
      </c>
      <c r="S16" s="10">
        <v>0</v>
      </c>
      <c r="T16" s="10">
        <v>0</v>
      </c>
      <c r="U16" s="10">
        <f t="shared" si="12"/>
        <v>1.5265972879999998</v>
      </c>
      <c r="V16" s="10">
        <f t="shared" si="12"/>
        <v>7.832872192</v>
      </c>
      <c r="W16" s="10">
        <f t="shared" si="13"/>
        <v>7.980249748970006</v>
      </c>
      <c r="X16" s="10">
        <f t="shared" si="14"/>
        <v>78.9715186971845</v>
      </c>
      <c r="Y16" s="10">
        <f t="shared" si="15"/>
        <v>1.027332988363031</v>
      </c>
      <c r="Z16" s="10">
        <f t="shared" si="16"/>
        <v>-78.9715186971845</v>
      </c>
      <c r="AA16" s="10">
        <f t="shared" si="17"/>
        <v>5.130935482180681</v>
      </c>
      <c r="AB16" s="10">
        <f t="shared" si="18"/>
        <v>1.489632833126395</v>
      </c>
      <c r="AC16" s="10">
        <f t="shared" si="19"/>
        <v>3.0531945759999997</v>
      </c>
      <c r="AD16" s="10">
        <f t="shared" si="19"/>
        <v>15.665744384</v>
      </c>
      <c r="AE16" s="10">
        <f t="shared" si="20"/>
        <v>15.960499497940011</v>
      </c>
      <c r="AF16" s="10">
        <f t="shared" si="21"/>
        <v>78.9715186971845</v>
      </c>
      <c r="AG16" s="10">
        <f t="shared" si="22"/>
        <v>0.5136664941815156</v>
      </c>
      <c r="AH16" s="10">
        <f t="shared" si="23"/>
        <v>-78.9715186971845</v>
      </c>
      <c r="AI16" s="10">
        <f t="shared" si="0"/>
        <v>9.214798681536553</v>
      </c>
      <c r="AJ16" s="10">
        <f t="shared" si="1"/>
        <v>78.9715186971845</v>
      </c>
      <c r="AK16" s="10">
        <f t="shared" si="24"/>
        <v>1.7627627103419061</v>
      </c>
      <c r="AL16" s="10">
        <f t="shared" si="25"/>
        <v>9.044621737158268</v>
      </c>
      <c r="AM16" s="10">
        <f t="shared" si="26"/>
        <v>5.1309354821806785</v>
      </c>
      <c r="AN16" s="10">
        <f t="shared" si="2"/>
        <v>0.7499530815050127</v>
      </c>
      <c r="AO16" s="10">
        <f t="shared" si="27"/>
        <v>4.728685791999999</v>
      </c>
      <c r="AP16" s="10">
        <f t="shared" si="27"/>
        <v>23.848159168</v>
      </c>
      <c r="AQ16" s="10">
        <f t="shared" si="28"/>
        <v>24.312448766459642</v>
      </c>
      <c r="AR16" s="10">
        <f t="shared" si="29"/>
        <v>78.78468892827085</v>
      </c>
      <c r="AS16" s="14">
        <f t="shared" si="30"/>
        <v>1.0116266651596353</v>
      </c>
      <c r="AT16" s="14">
        <f t="shared" si="31"/>
        <v>-78.78468892827085</v>
      </c>
      <c r="AU16" s="10">
        <f t="shared" si="32"/>
        <v>8.104149588819881</v>
      </c>
      <c r="AV16" s="10">
        <f t="shared" si="33"/>
        <v>78.78468892827085</v>
      </c>
      <c r="AW16" s="10">
        <f t="shared" si="34"/>
        <v>1.5762285973333332</v>
      </c>
      <c r="AX16" s="10">
        <f t="shared" si="35"/>
        <v>7.949386389333333</v>
      </c>
      <c r="AY16" s="10">
        <f t="shared" si="36"/>
        <v>5.0432953714848985</v>
      </c>
      <c r="AZ16" s="10">
        <f t="shared" si="37"/>
        <v>1.4466261311782784</v>
      </c>
      <c r="BA16" s="13">
        <v>1</v>
      </c>
      <c r="BB16" s="13">
        <v>120</v>
      </c>
      <c r="BC16" s="10">
        <f t="shared" si="38"/>
        <v>7.980249748970006</v>
      </c>
      <c r="BD16" s="10">
        <f t="shared" si="39"/>
        <v>78.9715186971845</v>
      </c>
      <c r="BE16" s="10">
        <f t="shared" si="40"/>
        <v>7.980249748970006</v>
      </c>
      <c r="BF16" s="10">
        <f t="shared" si="41"/>
        <v>198.97151869718448</v>
      </c>
      <c r="BG16" s="10">
        <f t="shared" si="42"/>
        <v>-7.546764946868701</v>
      </c>
      <c r="BH16" s="10">
        <f t="shared" si="43"/>
        <v>-2.5943640632435705</v>
      </c>
      <c r="BI16" s="10">
        <f t="shared" si="3"/>
        <v>9.222256162868701</v>
      </c>
      <c r="BJ16" s="10">
        <f t="shared" si="4"/>
        <v>10.77677884724357</v>
      </c>
      <c r="BK16" s="10">
        <f t="shared" si="44"/>
        <v>14.184109808372403</v>
      </c>
      <c r="BL16" s="10">
        <f t="shared" si="45"/>
        <v>49.44465726583633</v>
      </c>
      <c r="BM16" s="10">
        <f t="shared" si="46"/>
        <v>63.68438605593584</v>
      </c>
      <c r="BN16" s="10">
        <f t="shared" si="47"/>
        <v>157.943037394369</v>
      </c>
      <c r="BO16" s="10">
        <f t="shared" si="48"/>
        <v>-59.02338749647793</v>
      </c>
      <c r="BP16" s="10">
        <f t="shared" si="49"/>
        <v>23.91528289111564</v>
      </c>
      <c r="BQ16" s="10">
        <f t="shared" si="50"/>
        <v>3.0531945759999997</v>
      </c>
      <c r="BR16" s="10">
        <f t="shared" si="50"/>
        <v>15.665744384</v>
      </c>
      <c r="BS16" s="10">
        <f t="shared" si="51"/>
        <v>15.960499497940011</v>
      </c>
      <c r="BT16" s="10">
        <f t="shared" si="52"/>
        <v>78.9715186971845</v>
      </c>
      <c r="BU16" s="10">
        <f t="shared" si="53"/>
        <v>1.675491216</v>
      </c>
      <c r="BV16" s="10">
        <f t="shared" si="53"/>
        <v>8.182414783999999</v>
      </c>
      <c r="BW16" s="10">
        <f t="shared" si="54"/>
        <v>8.352196268785528</v>
      </c>
      <c r="BX16" s="10">
        <f t="shared" si="55"/>
        <v>78.42766781077464</v>
      </c>
      <c r="BY16" s="10">
        <f t="shared" si="56"/>
        <v>133.30522435464786</v>
      </c>
      <c r="BZ16" s="10">
        <f t="shared" si="57"/>
        <v>157.39918650795914</v>
      </c>
      <c r="CA16" s="10">
        <f t="shared" si="58"/>
        <v>-123.0680177571797</v>
      </c>
      <c r="CB16" s="10">
        <f t="shared" si="59"/>
        <v>51.23032154458435</v>
      </c>
      <c r="CC16" s="10">
        <f t="shared" si="60"/>
        <v>-182.09140525365763</v>
      </c>
      <c r="CD16" s="10">
        <f t="shared" si="60"/>
        <v>75.1456044357</v>
      </c>
      <c r="CE16" s="10">
        <f t="shared" si="61"/>
        <v>196.98766898782895</v>
      </c>
      <c r="CF16" s="10">
        <f t="shared" si="62"/>
        <v>-22.424993633589096</v>
      </c>
      <c r="CG16" s="10">
        <f t="shared" si="63"/>
        <v>0.07200506448578149</v>
      </c>
      <c r="CH16" s="10">
        <f t="shared" si="64"/>
        <v>71.86965089942542</v>
      </c>
      <c r="CI16" s="10">
        <f t="shared" si="65"/>
        <v>1.022471915698097</v>
      </c>
      <c r="CJ16" s="10">
        <f t="shared" si="66"/>
        <v>71.86965089942542</v>
      </c>
      <c r="CK16" s="10">
        <f t="shared" si="73"/>
        <v>8.018189738634739</v>
      </c>
      <c r="CL16" s="10">
        <f t="shared" si="68"/>
        <v>71.86965089942542</v>
      </c>
      <c r="CM16" s="10">
        <f t="shared" si="69"/>
        <v>2.4950992112032235</v>
      </c>
      <c r="CN16" s="10">
        <f t="shared" si="70"/>
        <v>7.620094921390446</v>
      </c>
      <c r="CO16" s="10">
        <f t="shared" si="71"/>
        <v>3.0540248208069336</v>
      </c>
      <c r="CP16" s="10">
        <f t="shared" si="72"/>
        <v>1.2065168605237544</v>
      </c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</row>
    <row r="17" spans="1:136" ht="12.75">
      <c r="A17" s="2" t="s">
        <v>16</v>
      </c>
      <c r="B17" s="1">
        <v>3</v>
      </c>
      <c r="C17" s="10">
        <v>0.04311</v>
      </c>
      <c r="D17" s="10">
        <v>0.2381</v>
      </c>
      <c r="E17" s="10">
        <v>0.4004</v>
      </c>
      <c r="F17" s="10">
        <v>0.1692</v>
      </c>
      <c r="G17" s="10">
        <v>2.5058</v>
      </c>
      <c r="H17" s="10">
        <f t="shared" si="5"/>
        <v>0.010264491</v>
      </c>
      <c r="I17" s="10">
        <f t="shared" si="6"/>
        <v>0.017261244</v>
      </c>
      <c r="J17" s="10">
        <f t="shared" si="7"/>
        <v>0.007294212</v>
      </c>
      <c r="K17" s="10">
        <f t="shared" si="8"/>
        <v>0.108025038</v>
      </c>
      <c r="L17" s="3">
        <v>15</v>
      </c>
      <c r="M17" s="7">
        <f t="shared" si="74"/>
        <v>2.30397</v>
      </c>
      <c r="N17" s="7">
        <f t="shared" si="10"/>
        <v>0.9963457516448487</v>
      </c>
      <c r="O17" s="10">
        <f t="shared" si="75"/>
        <v>1.5529501959999998</v>
      </c>
      <c r="P17" s="10">
        <f t="shared" si="75"/>
        <v>7.877188464</v>
      </c>
      <c r="Q17" s="10">
        <f t="shared" si="75"/>
        <v>1.6942182719999999</v>
      </c>
      <c r="R17" s="10">
        <f t="shared" si="75"/>
        <v>8.459756727999999</v>
      </c>
      <c r="S17" s="10">
        <v>0</v>
      </c>
      <c r="T17" s="10">
        <v>0</v>
      </c>
      <c r="U17" s="10">
        <f t="shared" si="12"/>
        <v>1.5529501959999998</v>
      </c>
      <c r="V17" s="10">
        <f t="shared" si="12"/>
        <v>7.877188464</v>
      </c>
      <c r="W17" s="10">
        <f t="shared" si="13"/>
        <v>8.028807657967098</v>
      </c>
      <c r="X17" s="10">
        <f t="shared" si="14"/>
        <v>78.84742833127714</v>
      </c>
      <c r="Y17" s="10">
        <f t="shared" si="15"/>
        <v>1.0211197193592407</v>
      </c>
      <c r="Z17" s="10">
        <f t="shared" si="16"/>
        <v>-78.84742833127714</v>
      </c>
      <c r="AA17" s="10">
        <f t="shared" si="17"/>
        <v>5.072402504787089</v>
      </c>
      <c r="AB17" s="10">
        <f t="shared" si="18"/>
        <v>1.480623593070899</v>
      </c>
      <c r="AC17" s="10">
        <f t="shared" si="19"/>
        <v>3.1059003919999997</v>
      </c>
      <c r="AD17" s="10">
        <f t="shared" si="19"/>
        <v>15.754376928</v>
      </c>
      <c r="AE17" s="10">
        <f t="shared" si="20"/>
        <v>16.057615315934196</v>
      </c>
      <c r="AF17" s="10">
        <f t="shared" si="21"/>
        <v>78.84742833127714</v>
      </c>
      <c r="AG17" s="10">
        <f t="shared" si="22"/>
        <v>0.5105598596796204</v>
      </c>
      <c r="AH17" s="10">
        <f t="shared" si="23"/>
        <v>-78.84742833127714</v>
      </c>
      <c r="AI17" s="10">
        <f t="shared" si="0"/>
        <v>9.270868525198066</v>
      </c>
      <c r="AJ17" s="10">
        <f t="shared" si="1"/>
        <v>78.84742833127714</v>
      </c>
      <c r="AK17" s="10">
        <f t="shared" si="24"/>
        <v>1.7931924273973643</v>
      </c>
      <c r="AL17" s="10">
        <f t="shared" si="25"/>
        <v>9.09579376029563</v>
      </c>
      <c r="AM17" s="10">
        <f t="shared" si="26"/>
        <v>5.072402504787088</v>
      </c>
      <c r="AN17" s="10">
        <f t="shared" si="2"/>
        <v>0.7454173951322457</v>
      </c>
      <c r="AO17" s="10">
        <f t="shared" si="27"/>
        <v>4.800118663999999</v>
      </c>
      <c r="AP17" s="10">
        <f t="shared" si="27"/>
        <v>24.214133655999998</v>
      </c>
      <c r="AQ17" s="10">
        <f t="shared" si="28"/>
        <v>24.68532778593618</v>
      </c>
      <c r="AR17" s="10">
        <f t="shared" si="29"/>
        <v>78.78726997118375</v>
      </c>
      <c r="AS17" s="14">
        <f t="shared" si="30"/>
        <v>0.9963457516448487</v>
      </c>
      <c r="AT17" s="14">
        <f t="shared" si="31"/>
        <v>-78.78726997118375</v>
      </c>
      <c r="AU17" s="10">
        <f t="shared" si="32"/>
        <v>8.22844259531206</v>
      </c>
      <c r="AV17" s="10">
        <f t="shared" si="33"/>
        <v>78.78726997118375</v>
      </c>
      <c r="AW17" s="10">
        <f t="shared" si="34"/>
        <v>1.6000395546666664</v>
      </c>
      <c r="AX17" s="10">
        <f t="shared" si="35"/>
        <v>8.071377885333332</v>
      </c>
      <c r="AY17" s="10">
        <f t="shared" si="36"/>
        <v>5.0444864702203125</v>
      </c>
      <c r="AZ17" s="10">
        <f t="shared" si="37"/>
        <v>1.4247744248521337</v>
      </c>
      <c r="BA17" s="13">
        <v>1</v>
      </c>
      <c r="BB17" s="13">
        <v>120</v>
      </c>
      <c r="BC17" s="10">
        <f t="shared" si="38"/>
        <v>8.028807657967098</v>
      </c>
      <c r="BD17" s="10">
        <f t="shared" si="39"/>
        <v>78.84742833127714</v>
      </c>
      <c r="BE17" s="10">
        <f t="shared" si="40"/>
        <v>8.028807657967098</v>
      </c>
      <c r="BF17" s="10">
        <f t="shared" si="41"/>
        <v>198.84742833127714</v>
      </c>
      <c r="BG17" s="10">
        <f t="shared" si="42"/>
        <v>-7.598320418221723</v>
      </c>
      <c r="BH17" s="10">
        <f t="shared" si="43"/>
        <v>-2.593699911451972</v>
      </c>
      <c r="BI17" s="10">
        <f t="shared" si="3"/>
        <v>9.292538690221724</v>
      </c>
      <c r="BJ17" s="10">
        <f t="shared" si="4"/>
        <v>11.053456639451971</v>
      </c>
      <c r="BK17" s="10">
        <f t="shared" si="44"/>
        <v>14.440574053323244</v>
      </c>
      <c r="BL17" s="10">
        <f t="shared" si="45"/>
        <v>49.9465446230934</v>
      </c>
      <c r="BM17" s="10">
        <f t="shared" si="46"/>
        <v>64.46175240863111</v>
      </c>
      <c r="BN17" s="10">
        <f t="shared" si="47"/>
        <v>157.6948566625543</v>
      </c>
      <c r="BO17" s="10">
        <f t="shared" si="48"/>
        <v>-59.63844378611824</v>
      </c>
      <c r="BP17" s="10">
        <f t="shared" si="49"/>
        <v>24.465762738195473</v>
      </c>
      <c r="BQ17" s="10">
        <f t="shared" si="50"/>
        <v>3.1059003919999997</v>
      </c>
      <c r="BR17" s="10">
        <f t="shared" si="50"/>
        <v>15.754376928</v>
      </c>
      <c r="BS17" s="10">
        <f t="shared" si="51"/>
        <v>16.057615315934196</v>
      </c>
      <c r="BT17" s="10">
        <f t="shared" si="52"/>
        <v>78.84742833127714</v>
      </c>
      <c r="BU17" s="10">
        <f t="shared" si="53"/>
        <v>1.6942182719999999</v>
      </c>
      <c r="BV17" s="10">
        <f t="shared" si="53"/>
        <v>8.459756727999999</v>
      </c>
      <c r="BW17" s="10">
        <f t="shared" si="54"/>
        <v>8.627737794469644</v>
      </c>
      <c r="BX17" s="10">
        <f t="shared" si="55"/>
        <v>78.6753054835335</v>
      </c>
      <c r="BY17" s="10">
        <f t="shared" si="56"/>
        <v>138.54089455034008</v>
      </c>
      <c r="BZ17" s="10">
        <f t="shared" si="57"/>
        <v>157.52273381481064</v>
      </c>
      <c r="CA17" s="10">
        <f t="shared" si="58"/>
        <v>-128.01612301695758</v>
      </c>
      <c r="CB17" s="10">
        <f t="shared" si="59"/>
        <v>52.9665149931127</v>
      </c>
      <c r="CC17" s="10">
        <f t="shared" si="60"/>
        <v>-187.65456680307582</v>
      </c>
      <c r="CD17" s="10">
        <f t="shared" si="60"/>
        <v>77.43227773130818</v>
      </c>
      <c r="CE17" s="10">
        <f t="shared" si="61"/>
        <v>203.00244845003346</v>
      </c>
      <c r="CF17" s="10">
        <f t="shared" si="62"/>
        <v>-22.422610069098397</v>
      </c>
      <c r="CG17" s="10">
        <f t="shared" si="63"/>
        <v>0.07113497479257061</v>
      </c>
      <c r="CH17" s="10">
        <f t="shared" si="64"/>
        <v>72.3691546921918</v>
      </c>
      <c r="CI17" s="10">
        <f t="shared" si="65"/>
        <v>1.0101166420545027</v>
      </c>
      <c r="CJ17" s="10">
        <f t="shared" si="66"/>
        <v>72.3691546921918</v>
      </c>
      <c r="CK17" s="10">
        <f t="shared" si="73"/>
        <v>8.116264479929566</v>
      </c>
      <c r="CL17" s="10">
        <f t="shared" si="68"/>
        <v>72.3691546921918</v>
      </c>
      <c r="CM17" s="10">
        <f t="shared" si="69"/>
        <v>2.4582785278417125</v>
      </c>
      <c r="CN17" s="10">
        <f t="shared" si="70"/>
        <v>7.735025260961901</v>
      </c>
      <c r="CO17" s="10">
        <f t="shared" si="71"/>
        <v>3.1465211013956984</v>
      </c>
      <c r="CP17" s="10">
        <f t="shared" si="72"/>
        <v>1.1919376376243132</v>
      </c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</row>
    <row r="18" spans="1:136" ht="12.75">
      <c r="A18" s="2" t="s">
        <v>17</v>
      </c>
      <c r="B18" s="1">
        <v>3</v>
      </c>
      <c r="C18" s="10">
        <v>0.10373</v>
      </c>
      <c r="D18" s="10">
        <v>0.2381</v>
      </c>
      <c r="E18" s="10">
        <v>0.4004</v>
      </c>
      <c r="F18" s="10">
        <v>0.1692</v>
      </c>
      <c r="G18" s="10">
        <v>2.5058</v>
      </c>
      <c r="H18" s="10">
        <f t="shared" si="5"/>
        <v>0.024698113</v>
      </c>
      <c r="I18" s="10">
        <f t="shared" si="6"/>
        <v>0.041533492</v>
      </c>
      <c r="J18" s="10">
        <f t="shared" si="7"/>
        <v>0.017551116</v>
      </c>
      <c r="K18" s="10">
        <f t="shared" si="8"/>
        <v>0.259926634</v>
      </c>
      <c r="L18" s="3">
        <v>16</v>
      </c>
      <c r="M18" s="7">
        <f t="shared" si="74"/>
        <v>2.3857</v>
      </c>
      <c r="N18" s="7">
        <f t="shared" si="10"/>
        <v>0.9853548303670168</v>
      </c>
      <c r="O18" s="10">
        <f t="shared" si="75"/>
        <v>1.5724101089999998</v>
      </c>
      <c r="P18" s="10">
        <f t="shared" si="75"/>
        <v>7.909913156</v>
      </c>
      <c r="Q18" s="10">
        <f t="shared" si="75"/>
        <v>1.7080469879999998</v>
      </c>
      <c r="R18" s="10">
        <f t="shared" si="75"/>
        <v>8.664555761999999</v>
      </c>
      <c r="S18" s="10">
        <v>0</v>
      </c>
      <c r="T18" s="10">
        <v>0</v>
      </c>
      <c r="U18" s="10">
        <f t="shared" si="12"/>
        <v>1.5724101089999998</v>
      </c>
      <c r="V18" s="10">
        <f t="shared" si="12"/>
        <v>7.909913156</v>
      </c>
      <c r="W18" s="10">
        <f t="shared" si="13"/>
        <v>8.064688443228745</v>
      </c>
      <c r="X18" s="10">
        <f t="shared" si="14"/>
        <v>78.75675508923872</v>
      </c>
      <c r="Y18" s="10">
        <f t="shared" si="15"/>
        <v>1.0165766328364718</v>
      </c>
      <c r="Z18" s="10">
        <f t="shared" si="16"/>
        <v>-78.75675508923872</v>
      </c>
      <c r="AA18" s="10">
        <f t="shared" si="17"/>
        <v>5.030439012523546</v>
      </c>
      <c r="AB18" s="10">
        <f t="shared" si="18"/>
        <v>1.474036117612884</v>
      </c>
      <c r="AC18" s="10">
        <f t="shared" si="19"/>
        <v>3.1448202179999996</v>
      </c>
      <c r="AD18" s="10">
        <f t="shared" si="19"/>
        <v>15.819826312</v>
      </c>
      <c r="AE18" s="10">
        <f t="shared" si="20"/>
        <v>16.12937688645749</v>
      </c>
      <c r="AF18" s="10">
        <f t="shared" si="21"/>
        <v>78.75675508923872</v>
      </c>
      <c r="AG18" s="10">
        <f t="shared" si="22"/>
        <v>0.5082883164182359</v>
      </c>
      <c r="AH18" s="10">
        <f t="shared" si="23"/>
        <v>-78.75675508923872</v>
      </c>
      <c r="AI18" s="10">
        <f t="shared" si="0"/>
        <v>9.31230008725716</v>
      </c>
      <c r="AJ18" s="10">
        <f t="shared" si="1"/>
        <v>78.75675508923872</v>
      </c>
      <c r="AK18" s="10">
        <f t="shared" si="24"/>
        <v>1.8156627994152768</v>
      </c>
      <c r="AL18" s="10">
        <f t="shared" si="25"/>
        <v>9.133580979766325</v>
      </c>
      <c r="AM18" s="10">
        <f t="shared" si="26"/>
        <v>5.030439012523548</v>
      </c>
      <c r="AN18" s="10">
        <f t="shared" si="2"/>
        <v>0.7421009419706244</v>
      </c>
      <c r="AO18" s="10">
        <f t="shared" si="27"/>
        <v>4.852867205999999</v>
      </c>
      <c r="AP18" s="10">
        <f t="shared" si="27"/>
        <v>24.484382074</v>
      </c>
      <c r="AQ18" s="10">
        <f t="shared" si="28"/>
        <v>24.960674783841135</v>
      </c>
      <c r="AR18" s="10">
        <f t="shared" si="29"/>
        <v>78.78912640707101</v>
      </c>
      <c r="AS18" s="14">
        <f t="shared" si="30"/>
        <v>0.9853548303670168</v>
      </c>
      <c r="AT18" s="14">
        <f t="shared" si="31"/>
        <v>-78.78912640707101</v>
      </c>
      <c r="AU18" s="10">
        <f t="shared" si="32"/>
        <v>8.320224927947045</v>
      </c>
      <c r="AV18" s="10">
        <f t="shared" si="33"/>
        <v>78.78912640707101</v>
      </c>
      <c r="AW18" s="10">
        <f t="shared" si="34"/>
        <v>1.617622402</v>
      </c>
      <c r="AX18" s="10">
        <f t="shared" si="35"/>
        <v>8.161460691333334</v>
      </c>
      <c r="AY18" s="10">
        <f t="shared" si="36"/>
        <v>5.045343512331831</v>
      </c>
      <c r="AZ18" s="10">
        <f t="shared" si="37"/>
        <v>1.4090574074248339</v>
      </c>
      <c r="BA18" s="13">
        <v>1</v>
      </c>
      <c r="BB18" s="13">
        <v>120</v>
      </c>
      <c r="BC18" s="10">
        <f t="shared" si="38"/>
        <v>8.064688443228745</v>
      </c>
      <c r="BD18" s="10">
        <f t="shared" si="39"/>
        <v>78.75675508923872</v>
      </c>
      <c r="BE18" s="10">
        <f t="shared" si="40"/>
        <v>8.064688443228745</v>
      </c>
      <c r="BF18" s="10">
        <f t="shared" si="41"/>
        <v>198.7567550892387</v>
      </c>
      <c r="BG18" s="10">
        <f t="shared" si="42"/>
        <v>-7.636390789324744</v>
      </c>
      <c r="BH18" s="10">
        <f t="shared" si="43"/>
        <v>-2.5932094784385393</v>
      </c>
      <c r="BI18" s="10">
        <f t="shared" si="3"/>
        <v>9.344437777324744</v>
      </c>
      <c r="BJ18" s="10">
        <f t="shared" si="4"/>
        <v>11.257765240438538</v>
      </c>
      <c r="BK18" s="10">
        <f t="shared" si="44"/>
        <v>14.63064576780943</v>
      </c>
      <c r="BL18" s="10">
        <f t="shared" si="45"/>
        <v>50.30584236352015</v>
      </c>
      <c r="BM18" s="10">
        <f t="shared" si="46"/>
        <v>65.03919968634727</v>
      </c>
      <c r="BN18" s="10">
        <f t="shared" si="47"/>
        <v>157.51351017847745</v>
      </c>
      <c r="BO18" s="10">
        <f t="shared" si="48"/>
        <v>-60.094252584576495</v>
      </c>
      <c r="BP18" s="10">
        <f t="shared" si="49"/>
        <v>24.875254815612976</v>
      </c>
      <c r="BQ18" s="10">
        <f t="shared" si="50"/>
        <v>3.1448202179999996</v>
      </c>
      <c r="BR18" s="10">
        <f t="shared" si="50"/>
        <v>15.819826312</v>
      </c>
      <c r="BS18" s="10">
        <f t="shared" si="51"/>
        <v>16.12937688645749</v>
      </c>
      <c r="BT18" s="10">
        <f t="shared" si="52"/>
        <v>78.75675508923872</v>
      </c>
      <c r="BU18" s="10">
        <f t="shared" si="53"/>
        <v>1.7080469879999998</v>
      </c>
      <c r="BV18" s="10">
        <f t="shared" si="53"/>
        <v>8.664555761999999</v>
      </c>
      <c r="BW18" s="10">
        <f t="shared" si="54"/>
        <v>8.831305173417078</v>
      </c>
      <c r="BX18" s="10">
        <f t="shared" si="55"/>
        <v>78.84824895354139</v>
      </c>
      <c r="BY18" s="10">
        <f t="shared" si="56"/>
        <v>142.44344954136588</v>
      </c>
      <c r="BZ18" s="10">
        <f t="shared" si="57"/>
        <v>157.6050040427801</v>
      </c>
      <c r="CA18" s="10">
        <f t="shared" si="58"/>
        <v>-131.7002665243224</v>
      </c>
      <c r="CB18" s="10">
        <f t="shared" si="59"/>
        <v>54.26947682322076</v>
      </c>
      <c r="CC18" s="10">
        <f t="shared" si="60"/>
        <v>-191.7945191088989</v>
      </c>
      <c r="CD18" s="10">
        <f t="shared" si="60"/>
        <v>79.14473163883373</v>
      </c>
      <c r="CE18" s="10">
        <f t="shared" si="61"/>
        <v>207.48259229727392</v>
      </c>
      <c r="CF18" s="10">
        <f t="shared" si="62"/>
        <v>-22.423676365364244</v>
      </c>
      <c r="CG18" s="10">
        <f t="shared" si="63"/>
        <v>0.07051505191745022</v>
      </c>
      <c r="CH18" s="10">
        <f t="shared" si="64"/>
        <v>72.72951872888439</v>
      </c>
      <c r="CI18" s="10">
        <f t="shared" si="65"/>
        <v>1.0013137372277932</v>
      </c>
      <c r="CJ18" s="10">
        <f t="shared" si="66"/>
        <v>72.72951872888439</v>
      </c>
      <c r="CK18" s="10">
        <f t="shared" si="73"/>
        <v>8.187617444648723</v>
      </c>
      <c r="CL18" s="10">
        <f t="shared" si="68"/>
        <v>72.72951872888439</v>
      </c>
      <c r="CM18" s="10">
        <f t="shared" si="69"/>
        <v>2.430763961608393</v>
      </c>
      <c r="CN18" s="10">
        <f t="shared" si="70"/>
        <v>7.8184695422353565</v>
      </c>
      <c r="CO18" s="10">
        <f t="shared" si="71"/>
        <v>3.2164659612042357</v>
      </c>
      <c r="CP18" s="10">
        <f t="shared" si="72"/>
        <v>1.1815502099287958</v>
      </c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2.75">
      <c r="A19" s="2" t="s">
        <v>18</v>
      </c>
      <c r="B19" s="1">
        <v>3</v>
      </c>
      <c r="C19" s="10">
        <v>0.10373</v>
      </c>
      <c r="D19" s="10">
        <v>0.2381</v>
      </c>
      <c r="E19" s="10">
        <v>0.4004</v>
      </c>
      <c r="F19" s="10">
        <v>0.1692</v>
      </c>
      <c r="G19" s="10">
        <v>2.5058</v>
      </c>
      <c r="H19" s="10">
        <f t="shared" si="5"/>
        <v>0.024698113</v>
      </c>
      <c r="I19" s="10">
        <f t="shared" si="6"/>
        <v>0.041533492</v>
      </c>
      <c r="J19" s="10">
        <f t="shared" si="7"/>
        <v>0.017551116</v>
      </c>
      <c r="K19" s="10">
        <f t="shared" si="8"/>
        <v>0.259926634</v>
      </c>
      <c r="L19" s="3">
        <v>17</v>
      </c>
      <c r="M19" s="7">
        <f t="shared" si="74"/>
        <v>2.5950699999999998</v>
      </c>
      <c r="N19" s="7">
        <f t="shared" si="10"/>
        <v>0.9582749231386893</v>
      </c>
      <c r="O19" s="10">
        <f t="shared" si="75"/>
        <v>1.6222611059999998</v>
      </c>
      <c r="P19" s="10">
        <f t="shared" si="75"/>
        <v>7.993744904</v>
      </c>
      <c r="Q19" s="10">
        <f t="shared" si="75"/>
        <v>1.7434723919999997</v>
      </c>
      <c r="R19" s="10">
        <f t="shared" si="75"/>
        <v>9.189195108</v>
      </c>
      <c r="S19" s="10">
        <v>0</v>
      </c>
      <c r="T19" s="10">
        <v>0</v>
      </c>
      <c r="U19" s="10">
        <f t="shared" si="12"/>
        <v>1.6222611059999998</v>
      </c>
      <c r="V19" s="10">
        <f t="shared" si="12"/>
        <v>7.993744904</v>
      </c>
      <c r="W19" s="10">
        <f t="shared" si="13"/>
        <v>8.15669594175646</v>
      </c>
      <c r="X19" s="10">
        <f t="shared" si="14"/>
        <v>78.52811633230604</v>
      </c>
      <c r="Y19" s="10">
        <f t="shared" si="15"/>
        <v>1.005109652368291</v>
      </c>
      <c r="Z19" s="10">
        <f t="shared" si="16"/>
        <v>-78.52811633230604</v>
      </c>
      <c r="AA19" s="10">
        <f t="shared" si="17"/>
        <v>4.927532857956591</v>
      </c>
      <c r="AB19" s="10">
        <f t="shared" si="18"/>
        <v>1.457408995934022</v>
      </c>
      <c r="AC19" s="10">
        <f t="shared" si="19"/>
        <v>3.2445222119999997</v>
      </c>
      <c r="AD19" s="10">
        <f t="shared" si="19"/>
        <v>15.987489808</v>
      </c>
      <c r="AE19" s="10">
        <f t="shared" si="20"/>
        <v>16.31339188351292</v>
      </c>
      <c r="AF19" s="10">
        <f t="shared" si="21"/>
        <v>78.52811633230604</v>
      </c>
      <c r="AG19" s="10">
        <f t="shared" si="22"/>
        <v>0.5025548261841455</v>
      </c>
      <c r="AH19" s="10">
        <f t="shared" si="23"/>
        <v>-78.52811633230604</v>
      </c>
      <c r="AI19" s="10">
        <f t="shared" si="0"/>
        <v>9.41854119534204</v>
      </c>
      <c r="AJ19" s="10">
        <f t="shared" si="1"/>
        <v>78.52811633230604</v>
      </c>
      <c r="AK19" s="10">
        <f t="shared" si="24"/>
        <v>1.873225772489919</v>
      </c>
      <c r="AL19" s="10">
        <f t="shared" si="25"/>
        <v>9.230381544315199</v>
      </c>
      <c r="AM19" s="10">
        <f t="shared" si="26"/>
        <v>4.927532857956594</v>
      </c>
      <c r="AN19" s="10">
        <f t="shared" si="2"/>
        <v>0.7337300462288524</v>
      </c>
      <c r="AO19" s="10">
        <f t="shared" si="27"/>
        <v>4.987994603999999</v>
      </c>
      <c r="AP19" s="10">
        <f t="shared" si="27"/>
        <v>25.176684916</v>
      </c>
      <c r="AQ19" s="10">
        <f t="shared" si="28"/>
        <v>25.66603891388531</v>
      </c>
      <c r="AR19" s="10">
        <f t="shared" si="29"/>
        <v>78.7937003733639</v>
      </c>
      <c r="AS19" s="14">
        <f t="shared" si="30"/>
        <v>0.9582749231386893</v>
      </c>
      <c r="AT19" s="14">
        <f t="shared" si="31"/>
        <v>-78.7937003733639</v>
      </c>
      <c r="AU19" s="10">
        <f t="shared" si="32"/>
        <v>8.555346304628436</v>
      </c>
      <c r="AV19" s="10">
        <f t="shared" si="33"/>
        <v>78.7937003733639</v>
      </c>
      <c r="AW19" s="10">
        <f t="shared" si="34"/>
        <v>1.6626648679999991</v>
      </c>
      <c r="AX19" s="10">
        <f t="shared" si="35"/>
        <v>8.392228305333333</v>
      </c>
      <c r="AY19" s="10">
        <f t="shared" si="36"/>
        <v>5.0474563255963005</v>
      </c>
      <c r="AZ19" s="10">
        <f t="shared" si="37"/>
        <v>1.3703331400883256</v>
      </c>
      <c r="BA19" s="13">
        <v>1</v>
      </c>
      <c r="BB19" s="13">
        <v>120</v>
      </c>
      <c r="BC19" s="10">
        <f t="shared" si="38"/>
        <v>8.15669594175646</v>
      </c>
      <c r="BD19" s="10">
        <f t="shared" si="39"/>
        <v>78.52811633230604</v>
      </c>
      <c r="BE19" s="10">
        <f t="shared" si="40"/>
        <v>8.15669594175646</v>
      </c>
      <c r="BF19" s="10">
        <f t="shared" si="41"/>
        <v>198.52811633230604</v>
      </c>
      <c r="BG19" s="10">
        <f t="shared" si="42"/>
        <v>-7.733916711236398</v>
      </c>
      <c r="BH19" s="10">
        <f t="shared" si="43"/>
        <v>-2.5919531226325625</v>
      </c>
      <c r="BI19" s="10">
        <f t="shared" si="3"/>
        <v>9.477389103236398</v>
      </c>
      <c r="BJ19" s="10">
        <f t="shared" si="4"/>
        <v>11.781148230632562</v>
      </c>
      <c r="BK19" s="10">
        <f t="shared" si="44"/>
        <v>15.120064743455325</v>
      </c>
      <c r="BL19" s="10">
        <f t="shared" si="45"/>
        <v>51.18493054292606</v>
      </c>
      <c r="BM19" s="10">
        <f t="shared" si="46"/>
        <v>66.5316886862663</v>
      </c>
      <c r="BN19" s="10">
        <f t="shared" si="47"/>
        <v>157.05623266461208</v>
      </c>
      <c r="BO19" s="10">
        <f t="shared" si="48"/>
        <v>-61.268226494185626</v>
      </c>
      <c r="BP19" s="10">
        <f t="shared" si="49"/>
        <v>25.93588289808979</v>
      </c>
      <c r="BQ19" s="10">
        <f t="shared" si="50"/>
        <v>3.2445222119999997</v>
      </c>
      <c r="BR19" s="10">
        <f t="shared" si="50"/>
        <v>15.987489808</v>
      </c>
      <c r="BS19" s="10">
        <f t="shared" si="51"/>
        <v>16.31339188351292</v>
      </c>
      <c r="BT19" s="10">
        <f t="shared" si="52"/>
        <v>78.52811633230604</v>
      </c>
      <c r="BU19" s="10">
        <f t="shared" si="53"/>
        <v>1.7434723919999997</v>
      </c>
      <c r="BV19" s="10">
        <f t="shared" si="53"/>
        <v>9.189195108</v>
      </c>
      <c r="BW19" s="10">
        <f t="shared" si="54"/>
        <v>9.353127964192371</v>
      </c>
      <c r="BX19" s="10">
        <f t="shared" si="55"/>
        <v>79.25692596385407</v>
      </c>
      <c r="BY19" s="10">
        <f t="shared" si="56"/>
        <v>152.58124181651354</v>
      </c>
      <c r="BZ19" s="10">
        <f t="shared" si="57"/>
        <v>157.7850422961601</v>
      </c>
      <c r="CA19" s="10">
        <f t="shared" si="58"/>
        <v>-141.25542823102063</v>
      </c>
      <c r="CB19" s="10">
        <f t="shared" si="59"/>
        <v>57.68829473593718</v>
      </c>
      <c r="CC19" s="10">
        <f t="shared" si="60"/>
        <v>-202.52365472520626</v>
      </c>
      <c r="CD19" s="10">
        <f t="shared" si="60"/>
        <v>83.62417763402696</v>
      </c>
      <c r="CE19" s="10">
        <f t="shared" si="61"/>
        <v>219.10918239138644</v>
      </c>
      <c r="CF19" s="10">
        <f t="shared" si="62"/>
        <v>-22.436252621532585</v>
      </c>
      <c r="CG19" s="10">
        <f t="shared" si="63"/>
        <v>0.06900698810717538</v>
      </c>
      <c r="CH19" s="10">
        <f t="shared" si="64"/>
        <v>73.62118316445864</v>
      </c>
      <c r="CI19" s="10">
        <f t="shared" si="65"/>
        <v>0.9798992311218904</v>
      </c>
      <c r="CJ19" s="10">
        <f t="shared" si="66"/>
        <v>73.62118316445864</v>
      </c>
      <c r="CK19" s="10">
        <f t="shared" si="73"/>
        <v>8.366547867484638</v>
      </c>
      <c r="CL19" s="10">
        <f t="shared" si="68"/>
        <v>73.62118316445864</v>
      </c>
      <c r="CM19" s="10">
        <f t="shared" si="69"/>
        <v>2.359255757846395</v>
      </c>
      <c r="CN19" s="10">
        <f t="shared" si="70"/>
        <v>8.027019091043721</v>
      </c>
      <c r="CO19" s="10">
        <f t="shared" si="71"/>
        <v>3.4023522309302505</v>
      </c>
      <c r="CP19" s="10">
        <f t="shared" si="72"/>
        <v>1.1562810927238305</v>
      </c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2.75">
      <c r="A20" s="2" t="s">
        <v>19</v>
      </c>
      <c r="B20" s="1">
        <v>3</v>
      </c>
      <c r="C20" s="10">
        <v>0.11068</v>
      </c>
      <c r="D20" s="10">
        <v>0.2381</v>
      </c>
      <c r="E20" s="10">
        <v>0.4004</v>
      </c>
      <c r="F20" s="10">
        <v>0.1692</v>
      </c>
      <c r="G20" s="10">
        <v>2.5058</v>
      </c>
      <c r="H20" s="10">
        <f t="shared" si="5"/>
        <v>0.026352908</v>
      </c>
      <c r="I20" s="10">
        <f t="shared" si="6"/>
        <v>0.044316272</v>
      </c>
      <c r="J20" s="10">
        <f t="shared" si="7"/>
        <v>0.018727056</v>
      </c>
      <c r="K20" s="10">
        <f t="shared" si="8"/>
        <v>0.277341944</v>
      </c>
      <c r="L20" s="3">
        <v>18</v>
      </c>
      <c r="M20" s="7">
        <f t="shared" si="74"/>
        <v>2.64987</v>
      </c>
      <c r="N20" s="7">
        <f t="shared" si="10"/>
        <v>0.9514311116616261</v>
      </c>
      <c r="O20" s="10">
        <f t="shared" si="75"/>
        <v>1.6353089859999999</v>
      </c>
      <c r="P20" s="10">
        <f t="shared" si="75"/>
        <v>8.015686824</v>
      </c>
      <c r="Q20" s="10">
        <f t="shared" si="75"/>
        <v>1.7527445519999998</v>
      </c>
      <c r="R20" s="10">
        <f t="shared" si="75"/>
        <v>9.326512948</v>
      </c>
      <c r="S20" s="10">
        <v>0</v>
      </c>
      <c r="T20" s="10">
        <v>0</v>
      </c>
      <c r="U20" s="10">
        <f t="shared" si="12"/>
        <v>1.6353089859999999</v>
      </c>
      <c r="V20" s="10">
        <f t="shared" si="12"/>
        <v>8.015686824</v>
      </c>
      <c r="W20" s="10">
        <f t="shared" si="13"/>
        <v>8.180798905983421</v>
      </c>
      <c r="X20" s="10">
        <f t="shared" si="14"/>
        <v>78.46912247996853</v>
      </c>
      <c r="Y20" s="10">
        <f t="shared" si="15"/>
        <v>1.0021483129840059</v>
      </c>
      <c r="Z20" s="10">
        <f t="shared" si="16"/>
        <v>-78.46912247996853</v>
      </c>
      <c r="AA20" s="10">
        <f t="shared" si="17"/>
        <v>4.90163442665752</v>
      </c>
      <c r="AB20" s="10">
        <f t="shared" si="18"/>
        <v>1.4531150538268085</v>
      </c>
      <c r="AC20" s="10">
        <f t="shared" si="19"/>
        <v>3.2706179719999997</v>
      </c>
      <c r="AD20" s="10">
        <f t="shared" si="19"/>
        <v>16.031373648</v>
      </c>
      <c r="AE20" s="10">
        <f t="shared" si="20"/>
        <v>16.361597811966842</v>
      </c>
      <c r="AF20" s="10">
        <f t="shared" si="21"/>
        <v>78.46912247996853</v>
      </c>
      <c r="AG20" s="10">
        <f t="shared" si="22"/>
        <v>0.5010741564920029</v>
      </c>
      <c r="AH20" s="10">
        <f t="shared" si="23"/>
        <v>-78.46912247996853</v>
      </c>
      <c r="AI20" s="10">
        <f t="shared" si="0"/>
        <v>9.446372901111449</v>
      </c>
      <c r="AJ20" s="10">
        <f t="shared" si="1"/>
        <v>78.46912247996853</v>
      </c>
      <c r="AK20" s="10">
        <f t="shared" si="24"/>
        <v>1.888292166550628</v>
      </c>
      <c r="AL20" s="10">
        <f t="shared" si="25"/>
        <v>9.255717891152273</v>
      </c>
      <c r="AM20" s="10">
        <f t="shared" si="26"/>
        <v>4.90163442665752</v>
      </c>
      <c r="AN20" s="10">
        <f t="shared" si="2"/>
        <v>0.7315682684783242</v>
      </c>
      <c r="AO20" s="10">
        <f t="shared" si="27"/>
        <v>5.0233625239999995</v>
      </c>
      <c r="AP20" s="10">
        <f t="shared" si="27"/>
        <v>25.357886596</v>
      </c>
      <c r="AQ20" s="10">
        <f t="shared" si="28"/>
        <v>25.85065925006796</v>
      </c>
      <c r="AR20" s="10">
        <f t="shared" si="29"/>
        <v>78.79485633591186</v>
      </c>
      <c r="AS20" s="14">
        <f t="shared" si="30"/>
        <v>0.9514311116616261</v>
      </c>
      <c r="AT20" s="14">
        <f t="shared" si="31"/>
        <v>-78.79485633591186</v>
      </c>
      <c r="AU20" s="10">
        <f t="shared" si="32"/>
        <v>8.61688641668932</v>
      </c>
      <c r="AV20" s="10">
        <f t="shared" si="33"/>
        <v>78.79485633591186</v>
      </c>
      <c r="AW20" s="10">
        <f t="shared" si="34"/>
        <v>1.674454174666668</v>
      </c>
      <c r="AX20" s="10">
        <f t="shared" si="35"/>
        <v>8.452628865333335</v>
      </c>
      <c r="AY20" s="10">
        <f t="shared" si="36"/>
        <v>5.04799055908233</v>
      </c>
      <c r="AZ20" s="10">
        <f t="shared" si="37"/>
        <v>1.3605464896761252</v>
      </c>
      <c r="BA20" s="13">
        <v>1</v>
      </c>
      <c r="BB20" s="13">
        <v>120</v>
      </c>
      <c r="BC20" s="10">
        <f>SQRT(O20*O20+P20*P20)</f>
        <v>8.180798905983421</v>
      </c>
      <c r="BD20" s="10">
        <f t="shared" si="39"/>
        <v>78.46912247996853</v>
      </c>
      <c r="BE20" s="10">
        <f t="shared" si="40"/>
        <v>8.180798905983421</v>
      </c>
      <c r="BF20" s="10">
        <f t="shared" si="41"/>
        <v>198.46912247996852</v>
      </c>
      <c r="BG20" s="10">
        <f t="shared" si="42"/>
        <v>-7.759442911364205</v>
      </c>
      <c r="BH20" s="10">
        <f t="shared" si="43"/>
        <v>-2.5916242870870247</v>
      </c>
      <c r="BI20" s="10">
        <f t="shared" si="3"/>
        <v>9.512187463364205</v>
      </c>
      <c r="BJ20" s="10">
        <f t="shared" si="4"/>
        <v>11.918137235087023</v>
      </c>
      <c r="BK20" s="10">
        <f t="shared" si="44"/>
        <v>15.248727995887096</v>
      </c>
      <c r="BL20" s="10">
        <f t="shared" si="45"/>
        <v>51.405686513674326</v>
      </c>
      <c r="BM20" s="10">
        <f t="shared" si="46"/>
        <v>66.92547074013953</v>
      </c>
      <c r="BN20" s="10">
        <f t="shared" si="47"/>
        <v>156.93824495993707</v>
      </c>
      <c r="BO20" s="10">
        <f t="shared" si="48"/>
        <v>-61.57699978075483</v>
      </c>
      <c r="BP20" s="10">
        <f t="shared" si="49"/>
        <v>26.216249384497996</v>
      </c>
      <c r="BQ20" s="10">
        <f t="shared" si="50"/>
        <v>3.2706179719999997</v>
      </c>
      <c r="BR20" s="10">
        <f t="shared" si="50"/>
        <v>16.031373648</v>
      </c>
      <c r="BS20" s="10">
        <f t="shared" si="51"/>
        <v>16.361597811966842</v>
      </c>
      <c r="BT20" s="10">
        <f t="shared" si="52"/>
        <v>78.46912247996853</v>
      </c>
      <c r="BU20" s="10">
        <f t="shared" si="53"/>
        <v>1.7527445519999998</v>
      </c>
      <c r="BV20" s="10">
        <f t="shared" si="53"/>
        <v>9.326512948</v>
      </c>
      <c r="BW20" s="10">
        <f t="shared" si="54"/>
        <v>9.489781727404342</v>
      </c>
      <c r="BX20" s="10">
        <f t="shared" si="55"/>
        <v>79.35646914556125</v>
      </c>
      <c r="BY20" s="10">
        <f t="shared" si="56"/>
        <v>155.2679919471418</v>
      </c>
      <c r="BZ20" s="10">
        <f t="shared" si="57"/>
        <v>157.8255916255298</v>
      </c>
      <c r="CA20" s="10">
        <f t="shared" si="58"/>
        <v>-143.7842560702017</v>
      </c>
      <c r="CB20" s="10">
        <f t="shared" si="59"/>
        <v>58.60236368642785</v>
      </c>
      <c r="CC20" s="10">
        <f t="shared" si="60"/>
        <v>-205.36125585095652</v>
      </c>
      <c r="CD20" s="10">
        <f t="shared" si="60"/>
        <v>84.81861307092585</v>
      </c>
      <c r="CE20" s="10">
        <f t="shared" si="61"/>
        <v>222.1878541413942</v>
      </c>
      <c r="CF20" s="10">
        <f t="shared" si="62"/>
        <v>-22.441677415599457</v>
      </c>
      <c r="CG20" s="10">
        <f t="shared" si="63"/>
        <v>0.068629890030727</v>
      </c>
      <c r="CH20" s="10">
        <f t="shared" si="64"/>
        <v>73.84736392927378</v>
      </c>
      <c r="CI20" s="10">
        <f t="shared" si="65"/>
        <v>0.9745444384363234</v>
      </c>
      <c r="CJ20" s="10">
        <f t="shared" si="66"/>
        <v>73.84736392927378</v>
      </c>
      <c r="CK20" s="10">
        <f t="shared" si="73"/>
        <v>8.412519223491897</v>
      </c>
      <c r="CL20" s="10">
        <f t="shared" si="68"/>
        <v>73.84736392927378</v>
      </c>
      <c r="CM20" s="10">
        <f t="shared" si="69"/>
        <v>2.340339105950367</v>
      </c>
      <c r="CN20" s="10">
        <f t="shared" si="70"/>
        <v>8.080426508222208</v>
      </c>
      <c r="CO20" s="10">
        <f t="shared" si="71"/>
        <v>3.4526733701443244</v>
      </c>
      <c r="CP20" s="10">
        <f t="shared" si="72"/>
        <v>1.1499624373548616</v>
      </c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2.75">
      <c r="A21" s="2" t="s">
        <v>20</v>
      </c>
      <c r="B21" s="1">
        <v>3</v>
      </c>
      <c r="C21" s="10">
        <v>0.08173</v>
      </c>
      <c r="D21" s="10">
        <v>0.2381</v>
      </c>
      <c r="E21" s="10">
        <v>0.4004</v>
      </c>
      <c r="F21" s="10">
        <v>0.1692</v>
      </c>
      <c r="G21" s="10">
        <v>2.5058</v>
      </c>
      <c r="H21" s="10">
        <f t="shared" si="5"/>
        <v>0.019459913</v>
      </c>
      <c r="I21" s="10">
        <f t="shared" si="6"/>
        <v>0.032724692</v>
      </c>
      <c r="J21" s="10">
        <f t="shared" si="7"/>
        <v>0.013828715999999998</v>
      </c>
      <c r="K21" s="10">
        <f t="shared" si="8"/>
        <v>0.20479903399999996</v>
      </c>
      <c r="L21" s="3">
        <v>19</v>
      </c>
      <c r="M21" s="7">
        <f>M20+C26</f>
        <v>2.73703</v>
      </c>
      <c r="N21" s="7">
        <f t="shared" si="10"/>
        <v>0.9407450773718607</v>
      </c>
      <c r="O21" s="10">
        <f aca="true" t="shared" si="76" ref="O21:R23">O20+H26</f>
        <v>1.6560617819999999</v>
      </c>
      <c r="P21" s="10">
        <f t="shared" si="76"/>
        <v>8.050585688</v>
      </c>
      <c r="Q21" s="10">
        <f t="shared" si="76"/>
        <v>1.7674920239999998</v>
      </c>
      <c r="R21" s="10">
        <f t="shared" si="76"/>
        <v>9.544918476</v>
      </c>
      <c r="S21" s="10">
        <v>0</v>
      </c>
      <c r="T21" s="10">
        <v>0</v>
      </c>
      <c r="U21" s="10">
        <f t="shared" si="12"/>
        <v>1.6560617819999999</v>
      </c>
      <c r="V21" s="10">
        <f t="shared" si="12"/>
        <v>8.050585688</v>
      </c>
      <c r="W21" s="10">
        <f t="shared" si="13"/>
        <v>8.21915266591584</v>
      </c>
      <c r="X21" s="10">
        <f t="shared" si="14"/>
        <v>78.37600509729283</v>
      </c>
      <c r="Y21" s="10">
        <f t="shared" si="15"/>
        <v>0.9974718995658372</v>
      </c>
      <c r="Z21" s="10">
        <f t="shared" si="16"/>
        <v>-78.37600509729283</v>
      </c>
      <c r="AA21" s="10">
        <f t="shared" si="17"/>
        <v>4.861283422818582</v>
      </c>
      <c r="AB21" s="10">
        <f t="shared" si="18"/>
        <v>1.4463342543704638</v>
      </c>
      <c r="AC21" s="10">
        <f t="shared" si="19"/>
        <v>3.3121235639999997</v>
      </c>
      <c r="AD21" s="10">
        <f t="shared" si="19"/>
        <v>16.101171376</v>
      </c>
      <c r="AE21" s="10">
        <f t="shared" si="20"/>
        <v>16.43830533183168</v>
      </c>
      <c r="AF21" s="10">
        <f t="shared" si="21"/>
        <v>78.37600509729283</v>
      </c>
      <c r="AG21" s="10">
        <f t="shared" si="22"/>
        <v>0.4987359497829186</v>
      </c>
      <c r="AH21" s="10">
        <f t="shared" si="23"/>
        <v>-78.37600509729283</v>
      </c>
      <c r="AI21" s="10">
        <f t="shared" si="0"/>
        <v>9.490660008354281</v>
      </c>
      <c r="AJ21" s="10">
        <f t="shared" si="1"/>
        <v>78.37600509729283</v>
      </c>
      <c r="AK21" s="10">
        <f t="shared" si="24"/>
        <v>1.9122554312647013</v>
      </c>
      <c r="AL21" s="10">
        <f t="shared" si="25"/>
        <v>9.296015628201898</v>
      </c>
      <c r="AM21" s="10">
        <f t="shared" si="26"/>
        <v>4.861283422818586</v>
      </c>
      <c r="AN21" s="10">
        <f t="shared" si="2"/>
        <v>0.7281544866830612</v>
      </c>
      <c r="AO21" s="10">
        <f t="shared" si="27"/>
        <v>5.079615587999999</v>
      </c>
      <c r="AP21" s="10">
        <f t="shared" si="27"/>
        <v>25.646089852</v>
      </c>
      <c r="AQ21" s="10">
        <f t="shared" si="28"/>
        <v>26.144299937437797</v>
      </c>
      <c r="AR21" s="10">
        <f t="shared" si="29"/>
        <v>78.79666127378493</v>
      </c>
      <c r="AS21" s="14">
        <f t="shared" si="30"/>
        <v>0.9407450773718607</v>
      </c>
      <c r="AT21" s="14">
        <f t="shared" si="31"/>
        <v>-78.79666127378493</v>
      </c>
      <c r="AU21" s="10">
        <f t="shared" si="32"/>
        <v>8.714766645812599</v>
      </c>
      <c r="AV21" s="10">
        <f t="shared" si="33"/>
        <v>78.79666127378493</v>
      </c>
      <c r="AW21" s="10">
        <f t="shared" si="34"/>
        <v>1.6932051959999999</v>
      </c>
      <c r="AX21" s="10">
        <f t="shared" si="35"/>
        <v>8.548696617333334</v>
      </c>
      <c r="AY21" s="10">
        <f t="shared" si="36"/>
        <v>5.048824937183417</v>
      </c>
      <c r="AZ21" s="10">
        <f t="shared" si="37"/>
        <v>1.345265460641761</v>
      </c>
      <c r="BA21" s="13">
        <v>1</v>
      </c>
      <c r="BB21" s="13">
        <v>120</v>
      </c>
      <c r="BC21" s="10">
        <f t="shared" si="38"/>
        <v>8.21915266591584</v>
      </c>
      <c r="BD21" s="10">
        <f t="shared" si="39"/>
        <v>78.37600509729283</v>
      </c>
      <c r="BE21" s="10">
        <f t="shared" si="40"/>
        <v>8.21915266591584</v>
      </c>
      <c r="BF21" s="10">
        <f t="shared" si="41"/>
        <v>198.37600509729282</v>
      </c>
      <c r="BG21" s="10">
        <f t="shared" si="42"/>
        <v>-7.800042612151423</v>
      </c>
      <c r="BH21" s="10">
        <f t="shared" si="43"/>
        <v>-2.5911012705514707</v>
      </c>
      <c r="BI21" s="10">
        <f t="shared" si="3"/>
        <v>9.567534636151423</v>
      </c>
      <c r="BJ21" s="10">
        <f t="shared" si="4"/>
        <v>12.13601974655147</v>
      </c>
      <c r="BK21" s="10">
        <f t="shared" si="44"/>
        <v>15.453824584957744</v>
      </c>
      <c r="BL21" s="10">
        <f t="shared" si="45"/>
        <v>51.74921940283068</v>
      </c>
      <c r="BM21" s="10">
        <f t="shared" si="46"/>
        <v>67.55447054563145</v>
      </c>
      <c r="BN21" s="10">
        <f t="shared" si="47"/>
        <v>156.75201019458567</v>
      </c>
      <c r="BO21" s="10">
        <f t="shared" si="48"/>
        <v>-62.06938929402942</v>
      </c>
      <c r="BP21" s="10">
        <f t="shared" si="49"/>
        <v>26.66453456122593</v>
      </c>
      <c r="BQ21" s="10">
        <f t="shared" si="50"/>
        <v>3.3121235639999997</v>
      </c>
      <c r="BR21" s="10">
        <f t="shared" si="50"/>
        <v>16.101171376</v>
      </c>
      <c r="BS21" s="10">
        <f t="shared" si="51"/>
        <v>16.43830533183168</v>
      </c>
      <c r="BT21" s="10">
        <f t="shared" si="52"/>
        <v>78.37600509729283</v>
      </c>
      <c r="BU21" s="10">
        <f t="shared" si="53"/>
        <v>1.7674920239999998</v>
      </c>
      <c r="BV21" s="10">
        <f t="shared" si="53"/>
        <v>9.544918476</v>
      </c>
      <c r="BW21" s="10">
        <f t="shared" si="54"/>
        <v>9.707187891886598</v>
      </c>
      <c r="BX21" s="10">
        <f t="shared" si="55"/>
        <v>79.50901904159967</v>
      </c>
      <c r="BY21" s="10">
        <f t="shared" si="56"/>
        <v>159.56971848029136</v>
      </c>
      <c r="BZ21" s="10">
        <f t="shared" si="57"/>
        <v>157.8850241388925</v>
      </c>
      <c r="CA21" s="10">
        <f t="shared" si="58"/>
        <v>-147.83021617015226</v>
      </c>
      <c r="CB21" s="10">
        <f t="shared" si="59"/>
        <v>60.07264138495567</v>
      </c>
      <c r="CC21" s="10">
        <f t="shared" si="60"/>
        <v>-209.89960546418166</v>
      </c>
      <c r="CD21" s="10">
        <f t="shared" si="60"/>
        <v>86.73717594618161</v>
      </c>
      <c r="CE21" s="10">
        <f t="shared" si="61"/>
        <v>227.114909385399</v>
      </c>
      <c r="CF21" s="10">
        <f t="shared" si="62"/>
        <v>-22.45196655131339</v>
      </c>
      <c r="CG21" s="10">
        <f t="shared" si="63"/>
        <v>0.0680440778933347</v>
      </c>
      <c r="CH21" s="10">
        <f t="shared" si="64"/>
        <v>74.20118595414408</v>
      </c>
      <c r="CI21" s="10">
        <f t="shared" si="65"/>
        <v>0.9662259060853527</v>
      </c>
      <c r="CJ21" s="10">
        <f t="shared" si="66"/>
        <v>74.20118595414408</v>
      </c>
      <c r="CK21" s="10">
        <f t="shared" si="73"/>
        <v>8.484945157088836</v>
      </c>
      <c r="CL21" s="10">
        <f t="shared" si="68"/>
        <v>74.20118595414408</v>
      </c>
      <c r="CM21" s="10">
        <f t="shared" si="69"/>
        <v>2.3101139703678095</v>
      </c>
      <c r="CN21" s="10">
        <f t="shared" si="70"/>
        <v>8.164414722606683</v>
      </c>
      <c r="CO21" s="10">
        <f t="shared" si="71"/>
        <v>3.5342042978540875</v>
      </c>
      <c r="CP21" s="10">
        <f>1.3*CI21</f>
        <v>1.2560936779109586</v>
      </c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2.75">
      <c r="A22" s="2" t="s">
        <v>21</v>
      </c>
      <c r="B22" s="1">
        <v>3</v>
      </c>
      <c r="C22" s="10">
        <v>0.20937</v>
      </c>
      <c r="D22" s="10">
        <v>0.2381</v>
      </c>
      <c r="E22" s="10">
        <v>0.4004</v>
      </c>
      <c r="F22" s="10">
        <v>0.1692</v>
      </c>
      <c r="G22" s="10">
        <v>2.5058</v>
      </c>
      <c r="H22" s="10">
        <f t="shared" si="5"/>
        <v>0.049850997</v>
      </c>
      <c r="I22" s="10">
        <f t="shared" si="6"/>
        <v>0.083831748</v>
      </c>
      <c r="J22" s="10">
        <f t="shared" si="7"/>
        <v>0.035425404</v>
      </c>
      <c r="K22" s="10">
        <f t="shared" si="8"/>
        <v>0.524639346</v>
      </c>
      <c r="L22" s="3">
        <v>20</v>
      </c>
      <c r="M22" s="7">
        <f>M21+C27</f>
        <v>2.7934799999999997</v>
      </c>
      <c r="N22" s="7">
        <f t="shared" si="10"/>
        <v>0.9339513172350961</v>
      </c>
      <c r="O22" s="10">
        <f t="shared" si="76"/>
        <v>1.669502527</v>
      </c>
      <c r="P22" s="10">
        <f t="shared" si="76"/>
        <v>8.073188268</v>
      </c>
      <c r="Q22" s="10">
        <f t="shared" si="76"/>
        <v>1.7770433639999998</v>
      </c>
      <c r="R22" s="10">
        <f t="shared" si="76"/>
        <v>9.686370885999999</v>
      </c>
      <c r="S22" s="10">
        <v>0</v>
      </c>
      <c r="T22" s="10">
        <v>0</v>
      </c>
      <c r="U22" s="10">
        <f t="shared" si="12"/>
        <v>1.669502527</v>
      </c>
      <c r="V22" s="10">
        <f t="shared" si="12"/>
        <v>8.073188268</v>
      </c>
      <c r="W22" s="10">
        <f t="shared" si="13"/>
        <v>8.244004336378785</v>
      </c>
      <c r="X22" s="10">
        <f t="shared" si="14"/>
        <v>78.31615913168736</v>
      </c>
      <c r="Y22" s="10">
        <f t="shared" si="15"/>
        <v>0.9944650060790553</v>
      </c>
      <c r="Z22" s="10">
        <f t="shared" si="16"/>
        <v>-78.31615913168736</v>
      </c>
      <c r="AA22" s="10">
        <f t="shared" si="17"/>
        <v>4.835684964494815</v>
      </c>
      <c r="AB22" s="10">
        <f t="shared" si="18"/>
        <v>1.44197425881463</v>
      </c>
      <c r="AC22" s="10">
        <f t="shared" si="19"/>
        <v>3.339005054</v>
      </c>
      <c r="AD22" s="10">
        <f t="shared" si="19"/>
        <v>16.146376536</v>
      </c>
      <c r="AE22" s="10">
        <f t="shared" si="20"/>
        <v>16.48800867275757</v>
      </c>
      <c r="AF22" s="10">
        <f t="shared" si="21"/>
        <v>78.31615913168736</v>
      </c>
      <c r="AG22" s="10">
        <f t="shared" si="22"/>
        <v>0.49723250303952765</v>
      </c>
      <c r="AH22" s="10">
        <f t="shared" si="23"/>
        <v>-78.31615913168736</v>
      </c>
      <c r="AI22" s="10">
        <f t="shared" si="0"/>
        <v>9.519356245617468</v>
      </c>
      <c r="AJ22" s="10">
        <f t="shared" si="1"/>
        <v>78.31615913168736</v>
      </c>
      <c r="AK22" s="10">
        <f t="shared" si="24"/>
        <v>1.9277754667524212</v>
      </c>
      <c r="AL22" s="10">
        <f t="shared" si="25"/>
        <v>9.322114839496656</v>
      </c>
      <c r="AM22" s="10">
        <f t="shared" si="26"/>
        <v>4.835684964494814</v>
      </c>
      <c r="AN22" s="10">
        <f t="shared" si="2"/>
        <v>0.7259594544377104</v>
      </c>
      <c r="AO22" s="10">
        <f t="shared" si="27"/>
        <v>5.116048418</v>
      </c>
      <c r="AP22" s="10">
        <f t="shared" si="27"/>
        <v>25.832747421999997</v>
      </c>
      <c r="AQ22" s="10">
        <f t="shared" si="28"/>
        <v>26.334479124983044</v>
      </c>
      <c r="AR22" s="10">
        <f t="shared" si="29"/>
        <v>78.79780878218341</v>
      </c>
      <c r="AS22" s="14">
        <f t="shared" si="30"/>
        <v>0.9339513172350961</v>
      </c>
      <c r="AT22" s="14">
        <f t="shared" si="31"/>
        <v>-78.79780878218341</v>
      </c>
      <c r="AU22" s="10">
        <f t="shared" si="32"/>
        <v>8.778159708327681</v>
      </c>
      <c r="AV22" s="10">
        <f t="shared" si="33"/>
        <v>78.79780878218341</v>
      </c>
      <c r="AW22" s="10">
        <f t="shared" si="34"/>
        <v>1.7053494726666694</v>
      </c>
      <c r="AX22" s="10">
        <f t="shared" si="35"/>
        <v>8.610915807333331</v>
      </c>
      <c r="AY22" s="10">
        <f t="shared" si="36"/>
        <v>5.0493555399342105</v>
      </c>
      <c r="AZ22" s="10">
        <f t="shared" si="37"/>
        <v>1.3355503836461873</v>
      </c>
      <c r="BA22" s="13">
        <v>1</v>
      </c>
      <c r="BB22" s="13">
        <v>120</v>
      </c>
      <c r="BC22" s="10">
        <f t="shared" si="38"/>
        <v>8.244004336378785</v>
      </c>
      <c r="BD22" s="10">
        <f t="shared" si="39"/>
        <v>78.31615913168736</v>
      </c>
      <c r="BE22" s="10">
        <f t="shared" si="40"/>
        <v>8.244004336378785</v>
      </c>
      <c r="BF22" s="10">
        <f t="shared" si="41"/>
        <v>198.31615913168736</v>
      </c>
      <c r="BG22" s="10">
        <f t="shared" si="42"/>
        <v>-7.8263373931224915</v>
      </c>
      <c r="BH22" s="10">
        <f t="shared" si="43"/>
        <v>-2.5907625339356835</v>
      </c>
      <c r="BI22" s="10">
        <f t="shared" si="3"/>
        <v>9.60338075712249</v>
      </c>
      <c r="BJ22" s="10">
        <f t="shared" si="4"/>
        <v>12.277133419935682</v>
      </c>
      <c r="BK22" s="10">
        <f t="shared" si="44"/>
        <v>15.586947327080185</v>
      </c>
      <c r="BL22" s="10">
        <f t="shared" si="45"/>
        <v>51.96688311865146</v>
      </c>
      <c r="BM22" s="10">
        <f t="shared" si="46"/>
        <v>67.96360749823221</v>
      </c>
      <c r="BN22" s="10">
        <f t="shared" si="47"/>
        <v>156.6323182633747</v>
      </c>
      <c r="BO22" s="10">
        <f t="shared" si="48"/>
        <v>-62.389130122913436</v>
      </c>
      <c r="BP22" s="10">
        <f t="shared" si="49"/>
        <v>26.956416428745506</v>
      </c>
      <c r="BQ22" s="10">
        <f t="shared" si="50"/>
        <v>3.339005054</v>
      </c>
      <c r="BR22" s="10">
        <f t="shared" si="50"/>
        <v>16.146376536</v>
      </c>
      <c r="BS22" s="10">
        <f t="shared" si="51"/>
        <v>16.48800867275757</v>
      </c>
      <c r="BT22" s="10">
        <f t="shared" si="52"/>
        <v>78.31615913168736</v>
      </c>
      <c r="BU22" s="10">
        <f t="shared" si="53"/>
        <v>1.7770433639999998</v>
      </c>
      <c r="BV22" s="10">
        <f t="shared" si="53"/>
        <v>9.686370885999999</v>
      </c>
      <c r="BW22" s="10">
        <f t="shared" si="54"/>
        <v>9.848028435107448</v>
      </c>
      <c r="BX22" s="10">
        <f t="shared" si="55"/>
        <v>79.60422524721429</v>
      </c>
      <c r="BY22" s="10">
        <f t="shared" si="56"/>
        <v>162.37437824761477</v>
      </c>
      <c r="BZ22" s="10">
        <f t="shared" si="57"/>
        <v>157.92038437890164</v>
      </c>
      <c r="CA22" s="10">
        <f t="shared" si="58"/>
        <v>-150.46623481913076</v>
      </c>
      <c r="CB22" s="10">
        <f t="shared" si="59"/>
        <v>61.035652619216535</v>
      </c>
      <c r="CC22" s="10">
        <f t="shared" si="60"/>
        <v>-212.8553649420442</v>
      </c>
      <c r="CD22" s="10">
        <f t="shared" si="60"/>
        <v>87.99206904796205</v>
      </c>
      <c r="CE22" s="10">
        <f t="shared" si="61"/>
        <v>230.32587913639262</v>
      </c>
      <c r="CF22" s="10">
        <f t="shared" si="62"/>
        <v>-22.45966361423175</v>
      </c>
      <c r="CG22" s="10">
        <f t="shared" si="63"/>
        <v>0.06767345200427967</v>
      </c>
      <c r="CH22" s="10">
        <f t="shared" si="64"/>
        <v>74.42654673288321</v>
      </c>
      <c r="CI22" s="10">
        <f t="shared" si="65"/>
        <v>0.9609630184607713</v>
      </c>
      <c r="CJ22" s="10">
        <f t="shared" si="66"/>
        <v>74.42654673288321</v>
      </c>
      <c r="CK22" s="10">
        <f t="shared" si="73"/>
        <v>8.53141449254154</v>
      </c>
      <c r="CL22" s="10">
        <f t="shared" si="68"/>
        <v>74.42654673288321</v>
      </c>
      <c r="CM22" s="10">
        <f t="shared" si="69"/>
        <v>2.2904589790578367</v>
      </c>
      <c r="CN22" s="10">
        <f t="shared" si="70"/>
        <v>8.218201196661052</v>
      </c>
      <c r="CO22" s="10">
        <f t="shared" si="71"/>
        <v>3.588015010005352</v>
      </c>
      <c r="CP22" s="10">
        <f aca="true" t="shared" si="77" ref="CP22:CP38">1.3*CI22</f>
        <v>1.2492519239990028</v>
      </c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2.75">
      <c r="A23" s="2" t="s">
        <v>22</v>
      </c>
      <c r="B23" s="1">
        <v>3</v>
      </c>
      <c r="C23" s="10">
        <v>0.0548</v>
      </c>
      <c r="D23" s="10">
        <v>0.2381</v>
      </c>
      <c r="E23" s="10">
        <v>0.4004</v>
      </c>
      <c r="F23" s="10">
        <v>0.1692</v>
      </c>
      <c r="G23" s="10">
        <v>2.5058</v>
      </c>
      <c r="H23" s="10">
        <f t="shared" si="5"/>
        <v>0.013047880000000001</v>
      </c>
      <c r="I23" s="10">
        <f t="shared" si="6"/>
        <v>0.02194192</v>
      </c>
      <c r="J23" s="10">
        <f t="shared" si="7"/>
        <v>0.00927216</v>
      </c>
      <c r="K23" s="10">
        <f t="shared" si="8"/>
        <v>0.13731784</v>
      </c>
      <c r="L23" s="3">
        <v>21</v>
      </c>
      <c r="M23" s="7">
        <f>M22+C28</f>
        <v>2.84685</v>
      </c>
      <c r="N23" s="7">
        <f t="shared" si="10"/>
        <v>0.9276178629840434</v>
      </c>
      <c r="O23" s="10">
        <f t="shared" si="76"/>
        <v>1.682209924</v>
      </c>
      <c r="P23" s="10">
        <f t="shared" si="76"/>
        <v>8.094557616</v>
      </c>
      <c r="Q23" s="10">
        <f t="shared" si="76"/>
        <v>1.786073568</v>
      </c>
      <c r="R23" s="10">
        <f t="shared" si="76"/>
        <v>9.820105431999998</v>
      </c>
      <c r="S23" s="10">
        <v>0</v>
      </c>
      <c r="T23" s="10">
        <v>0</v>
      </c>
      <c r="U23" s="10">
        <f t="shared" si="12"/>
        <v>1.682209924</v>
      </c>
      <c r="V23" s="10">
        <f t="shared" si="12"/>
        <v>8.094557616</v>
      </c>
      <c r="W23" s="10">
        <f t="shared" si="13"/>
        <v>8.267508284068889</v>
      </c>
      <c r="X23" s="10">
        <f t="shared" si="14"/>
        <v>78.25990938972559</v>
      </c>
      <c r="Y23" s="10">
        <f t="shared" si="15"/>
        <v>0.9916378116355298</v>
      </c>
      <c r="Z23" s="10">
        <f t="shared" si="16"/>
        <v>-78.25990938972559</v>
      </c>
      <c r="AA23" s="10">
        <f t="shared" si="17"/>
        <v>4.811859388364897</v>
      </c>
      <c r="AB23" s="10">
        <f t="shared" si="18"/>
        <v>1.4378748268715182</v>
      </c>
      <c r="AC23" s="10">
        <f t="shared" si="19"/>
        <v>3.364419848</v>
      </c>
      <c r="AD23" s="10">
        <f t="shared" si="19"/>
        <v>16.189115232</v>
      </c>
      <c r="AE23" s="10">
        <f t="shared" si="20"/>
        <v>16.535016568137777</v>
      </c>
      <c r="AF23" s="10">
        <f t="shared" si="21"/>
        <v>78.25990938972559</v>
      </c>
      <c r="AG23" s="10">
        <f t="shared" si="22"/>
        <v>0.4958189058177649</v>
      </c>
      <c r="AH23" s="10">
        <f t="shared" si="23"/>
        <v>-78.25990938972559</v>
      </c>
      <c r="AI23" s="10">
        <f t="shared" si="0"/>
        <v>9.54649626666927</v>
      </c>
      <c r="AJ23" s="10">
        <f t="shared" si="1"/>
        <v>78.25990938972559</v>
      </c>
      <c r="AK23" s="10">
        <f t="shared" si="24"/>
        <v>1.9424487049097212</v>
      </c>
      <c r="AL23" s="10">
        <f t="shared" si="25"/>
        <v>9.346790037137072</v>
      </c>
      <c r="AM23" s="10">
        <f t="shared" si="26"/>
        <v>4.811859388364894</v>
      </c>
      <c r="AN23" s="10">
        <f t="shared" si="2"/>
        <v>0.7238956024939367</v>
      </c>
      <c r="AO23" s="10">
        <f t="shared" si="27"/>
        <v>5.150493416</v>
      </c>
      <c r="AP23" s="10">
        <f t="shared" si="27"/>
        <v>26.009220663999997</v>
      </c>
      <c r="AQ23" s="10">
        <f t="shared" si="28"/>
        <v>26.514281849163932</v>
      </c>
      <c r="AR23" s="10">
        <f t="shared" si="29"/>
        <v>78.79887854199404</v>
      </c>
      <c r="AS23" s="14">
        <f t="shared" si="30"/>
        <v>0.9276178629840434</v>
      </c>
      <c r="AT23" s="14">
        <f t="shared" si="31"/>
        <v>-78.79887854199404</v>
      </c>
      <c r="AU23" s="10">
        <f t="shared" si="32"/>
        <v>8.83809394972131</v>
      </c>
      <c r="AV23" s="10">
        <f t="shared" si="33"/>
        <v>78.79887854199404</v>
      </c>
      <c r="AW23" s="10">
        <f t="shared" si="34"/>
        <v>1.716831138666664</v>
      </c>
      <c r="AX23" s="10">
        <f t="shared" si="35"/>
        <v>8.669740221333333</v>
      </c>
      <c r="AY23" s="10">
        <f t="shared" si="36"/>
        <v>5.04985028875145</v>
      </c>
      <c r="AZ23" s="10">
        <f t="shared" si="37"/>
        <v>1.326493544067182</v>
      </c>
      <c r="BA23" s="13">
        <v>1</v>
      </c>
      <c r="BB23" s="13">
        <v>120</v>
      </c>
      <c r="BC23" s="10">
        <f t="shared" si="38"/>
        <v>8.267508284068889</v>
      </c>
      <c r="BD23" s="10">
        <f t="shared" si="39"/>
        <v>78.25990938972559</v>
      </c>
      <c r="BE23" s="10">
        <f t="shared" si="40"/>
        <v>8.267508284068889</v>
      </c>
      <c r="BF23" s="10">
        <f t="shared" si="41"/>
        <v>198.25990938972558</v>
      </c>
      <c r="BG23" s="10">
        <f t="shared" si="42"/>
        <v>-7.851197489852805</v>
      </c>
      <c r="BH23" s="10">
        <f t="shared" si="43"/>
        <v>-2.590442279317704</v>
      </c>
      <c r="BI23" s="10">
        <f t="shared" si="3"/>
        <v>9.637271057852805</v>
      </c>
      <c r="BJ23" s="10">
        <f t="shared" si="4"/>
        <v>12.410547711317703</v>
      </c>
      <c r="BK23" s="10">
        <f t="shared" si="44"/>
        <v>15.713010148835913</v>
      </c>
      <c r="BL23" s="10">
        <f t="shared" si="45"/>
        <v>52.16927623677112</v>
      </c>
      <c r="BM23" s="10">
        <f t="shared" si="46"/>
        <v>68.3516932271477</v>
      </c>
      <c r="BN23" s="10">
        <f t="shared" si="47"/>
        <v>156.51981877945119</v>
      </c>
      <c r="BO23" s="10">
        <f t="shared" si="48"/>
        <v>-62.69203277033953</v>
      </c>
      <c r="BP23" s="10">
        <f t="shared" si="49"/>
        <v>27.233490304049987</v>
      </c>
      <c r="BQ23" s="10">
        <f t="shared" si="50"/>
        <v>3.364419848</v>
      </c>
      <c r="BR23" s="10">
        <f t="shared" si="50"/>
        <v>16.189115232</v>
      </c>
      <c r="BS23" s="10">
        <f t="shared" si="51"/>
        <v>16.535016568137777</v>
      </c>
      <c r="BT23" s="10">
        <f t="shared" si="52"/>
        <v>78.25990938972559</v>
      </c>
      <c r="BU23" s="10">
        <f t="shared" si="53"/>
        <v>1.786073568</v>
      </c>
      <c r="BV23" s="10">
        <f t="shared" si="53"/>
        <v>9.820105431999998</v>
      </c>
      <c r="BW23" s="10">
        <f t="shared" si="54"/>
        <v>9.981208818870796</v>
      </c>
      <c r="BX23" s="10">
        <f t="shared" si="55"/>
        <v>79.69176569763616</v>
      </c>
      <c r="BY23" s="10">
        <f t="shared" si="56"/>
        <v>165.0394531900715</v>
      </c>
      <c r="BZ23" s="10">
        <f t="shared" si="57"/>
        <v>157.95167508736176</v>
      </c>
      <c r="CA23" s="10">
        <f t="shared" si="58"/>
        <v>-152.96971706686975</v>
      </c>
      <c r="CB23" s="10">
        <f t="shared" si="59"/>
        <v>61.953908430054824</v>
      </c>
      <c r="CC23" s="10">
        <f t="shared" si="60"/>
        <v>-215.66174983720927</v>
      </c>
      <c r="CD23" s="10">
        <f t="shared" si="60"/>
        <v>89.18739873410482</v>
      </c>
      <c r="CE23" s="10">
        <f t="shared" si="61"/>
        <v>233.37605368975463</v>
      </c>
      <c r="CF23" s="10">
        <f t="shared" si="62"/>
        <v>-22.467650239128524</v>
      </c>
      <c r="CG23" s="10">
        <f t="shared" si="63"/>
        <v>0.06732914495899596</v>
      </c>
      <c r="CH23" s="10">
        <f t="shared" si="64"/>
        <v>74.63692647589964</v>
      </c>
      <c r="CI23" s="10">
        <f t="shared" si="65"/>
        <v>0.9560738584177426</v>
      </c>
      <c r="CJ23" s="10">
        <f t="shared" si="66"/>
        <v>74.63692647589964</v>
      </c>
      <c r="CK23" s="10">
        <f t="shared" si="73"/>
        <v>8.575042346687118</v>
      </c>
      <c r="CL23" s="10">
        <f t="shared" si="68"/>
        <v>74.63692647589964</v>
      </c>
      <c r="CM23" s="10">
        <f t="shared" si="69"/>
        <v>2.2718263907564653</v>
      </c>
      <c r="CN23" s="10">
        <f t="shared" si="70"/>
        <v>8.268624800880723</v>
      </c>
      <c r="CO23" s="10">
        <f t="shared" si="71"/>
        <v>3.639637621309374</v>
      </c>
      <c r="CP23" s="10">
        <f t="shared" si="77"/>
        <v>1.2428960159430655</v>
      </c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2.75">
      <c r="A24" s="2" t="s">
        <v>23</v>
      </c>
      <c r="B24" s="1">
        <v>3</v>
      </c>
      <c r="C24" s="10">
        <v>0.12427</v>
      </c>
      <c r="D24" s="10">
        <v>0.2381</v>
      </c>
      <c r="E24" s="10">
        <v>0.4004</v>
      </c>
      <c r="F24" s="10">
        <v>0.1692</v>
      </c>
      <c r="G24" s="10">
        <v>2.5058</v>
      </c>
      <c r="H24" s="10">
        <f t="shared" si="5"/>
        <v>0.029588687000000002</v>
      </c>
      <c r="I24" s="10">
        <f t="shared" si="6"/>
        <v>0.049757708</v>
      </c>
      <c r="J24" s="10">
        <f t="shared" si="7"/>
        <v>0.021026483999999998</v>
      </c>
      <c r="K24" s="10">
        <f t="shared" si="8"/>
        <v>0.31139576599999996</v>
      </c>
      <c r="L24" s="3">
        <v>22</v>
      </c>
      <c r="M24" s="7">
        <f>M23+C32</f>
        <v>3.1771399999999996</v>
      </c>
      <c r="N24" s="7">
        <f t="shared" si="10"/>
        <v>0.890255910545214</v>
      </c>
      <c r="O24" s="10">
        <f>O23+H32</f>
        <v>1.7608519729999998</v>
      </c>
      <c r="P24" s="10">
        <f>P23+I32</f>
        <v>8.226805731999999</v>
      </c>
      <c r="Q24" s="10">
        <f>Q23+J32</f>
        <v>1.841958636</v>
      </c>
      <c r="R24" s="10">
        <f>R23+K32</f>
        <v>10.647746113999998</v>
      </c>
      <c r="S24" s="10">
        <v>0</v>
      </c>
      <c r="T24" s="10">
        <v>0</v>
      </c>
      <c r="U24" s="10">
        <f t="shared" si="12"/>
        <v>1.7608519729999998</v>
      </c>
      <c r="V24" s="10">
        <f t="shared" si="12"/>
        <v>8.226805731999999</v>
      </c>
      <c r="W24" s="10">
        <f t="shared" si="13"/>
        <v>8.41314044949245</v>
      </c>
      <c r="X24" s="10">
        <f t="shared" si="14"/>
        <v>77.918793990912</v>
      </c>
      <c r="Y24" s="10">
        <f t="shared" si="15"/>
        <v>0.9744724781086092</v>
      </c>
      <c r="Z24" s="10">
        <f t="shared" si="16"/>
        <v>-77.918793990912</v>
      </c>
      <c r="AA24" s="10">
        <f t="shared" si="17"/>
        <v>4.672059808629921</v>
      </c>
      <c r="AB24" s="10">
        <f t="shared" si="18"/>
        <v>1.4129850932574832</v>
      </c>
      <c r="AC24" s="10">
        <f t="shared" si="19"/>
        <v>3.5217039459999997</v>
      </c>
      <c r="AD24" s="10">
        <f t="shared" si="19"/>
        <v>16.453611463999998</v>
      </c>
      <c r="AE24" s="10">
        <f t="shared" si="20"/>
        <v>16.8262808989849</v>
      </c>
      <c r="AF24" s="10">
        <f t="shared" si="21"/>
        <v>77.918793990912</v>
      </c>
      <c r="AG24" s="10">
        <f t="shared" si="22"/>
        <v>0.4872362390543046</v>
      </c>
      <c r="AH24" s="10">
        <f t="shared" si="23"/>
        <v>-77.918793990912</v>
      </c>
      <c r="AI24" s="10">
        <f t="shared" si="0"/>
        <v>9.71465780648919</v>
      </c>
      <c r="AJ24" s="10">
        <f t="shared" si="1"/>
        <v>77.918793990912</v>
      </c>
      <c r="AK24" s="10">
        <f t="shared" si="24"/>
        <v>2.03325672122927</v>
      </c>
      <c r="AL24" s="10">
        <f t="shared" si="25"/>
        <v>9.49949700788191</v>
      </c>
      <c r="AM24" s="10">
        <f t="shared" si="26"/>
        <v>4.672059808629915</v>
      </c>
      <c r="AN24" s="10">
        <f t="shared" si="2"/>
        <v>0.7113649090192846</v>
      </c>
      <c r="AO24" s="10">
        <f t="shared" si="27"/>
        <v>5.363662582</v>
      </c>
      <c r="AP24" s="10">
        <f t="shared" si="27"/>
        <v>27.101357578</v>
      </c>
      <c r="AQ24" s="10">
        <f t="shared" si="28"/>
        <v>27.627024068186657</v>
      </c>
      <c r="AR24" s="10">
        <f t="shared" si="29"/>
        <v>78.80518920701503</v>
      </c>
      <c r="AS24" s="14">
        <f t="shared" si="30"/>
        <v>0.890255910545214</v>
      </c>
      <c r="AT24" s="14">
        <f t="shared" si="31"/>
        <v>-78.80518920701503</v>
      </c>
      <c r="AU24" s="10">
        <f t="shared" si="32"/>
        <v>9.209008022728886</v>
      </c>
      <c r="AV24" s="10">
        <f t="shared" si="33"/>
        <v>78.80518920701503</v>
      </c>
      <c r="AW24" s="10">
        <f t="shared" si="34"/>
        <v>1.7878875273333337</v>
      </c>
      <c r="AX24" s="10">
        <f t="shared" si="35"/>
        <v>9.033785859333333</v>
      </c>
      <c r="AY24" s="10">
        <f t="shared" si="36"/>
        <v>5.0527707818440835</v>
      </c>
      <c r="AZ24" s="10">
        <f t="shared" si="37"/>
        <v>1.273065952079656</v>
      </c>
      <c r="BA24" s="13">
        <v>1</v>
      </c>
      <c r="BB24" s="13">
        <v>120</v>
      </c>
      <c r="BC24" s="10">
        <f t="shared" si="38"/>
        <v>8.41314044949245</v>
      </c>
      <c r="BD24" s="10">
        <f t="shared" si="39"/>
        <v>77.918793990912</v>
      </c>
      <c r="BE24" s="10">
        <f t="shared" si="40"/>
        <v>8.41314044949245</v>
      </c>
      <c r="BF24" s="10">
        <f t="shared" si="41"/>
        <v>197.91879399091198</v>
      </c>
      <c r="BG24" s="10">
        <f t="shared" si="42"/>
        <v>-8.005048742411436</v>
      </c>
      <c r="BH24" s="10">
        <f t="shared" si="43"/>
        <v>-2.588460325078045</v>
      </c>
      <c r="BI24" s="10">
        <f t="shared" si="3"/>
        <v>9.847007378411435</v>
      </c>
      <c r="BJ24" s="10">
        <f t="shared" si="4"/>
        <v>13.236206439078043</v>
      </c>
      <c r="BK24" s="10">
        <f t="shared" si="44"/>
        <v>16.497294178391204</v>
      </c>
      <c r="BL24" s="10">
        <f t="shared" si="45"/>
        <v>53.35278722291319</v>
      </c>
      <c r="BM24" s="10">
        <f t="shared" si="46"/>
        <v>70.78093222288604</v>
      </c>
      <c r="BN24" s="10">
        <f t="shared" si="47"/>
        <v>155.837587981824</v>
      </c>
      <c r="BO24" s="10">
        <f t="shared" si="48"/>
        <v>-64.57973288125004</v>
      </c>
      <c r="BP24" s="10">
        <f t="shared" si="49"/>
        <v>28.972374209359852</v>
      </c>
      <c r="BQ24" s="10">
        <f t="shared" si="50"/>
        <v>3.5217039459999997</v>
      </c>
      <c r="BR24" s="10">
        <f t="shared" si="50"/>
        <v>16.453611463999998</v>
      </c>
      <c r="BS24" s="10">
        <f t="shared" si="51"/>
        <v>16.8262808989849</v>
      </c>
      <c r="BT24" s="10">
        <f t="shared" si="52"/>
        <v>77.918793990912</v>
      </c>
      <c r="BU24" s="10">
        <f t="shared" si="53"/>
        <v>1.841958636</v>
      </c>
      <c r="BV24" s="10">
        <f t="shared" si="53"/>
        <v>10.647746113999998</v>
      </c>
      <c r="BW24" s="10">
        <f t="shared" si="54"/>
        <v>10.805892324326438</v>
      </c>
      <c r="BX24" s="10">
        <f t="shared" si="55"/>
        <v>80.18550859754319</v>
      </c>
      <c r="BY24" s="10">
        <f t="shared" si="56"/>
        <v>181.8229796133015</v>
      </c>
      <c r="BZ24" s="10">
        <f t="shared" si="57"/>
        <v>158.1043025884552</v>
      </c>
      <c r="CA24" s="10">
        <f t="shared" si="58"/>
        <v>-168.7070445303018</v>
      </c>
      <c r="CB24" s="10">
        <f t="shared" si="59"/>
        <v>67.80508123518342</v>
      </c>
      <c r="CC24" s="10">
        <f>BO24+CA24</f>
        <v>-233.28677741155184</v>
      </c>
      <c r="CD24" s="10">
        <f t="shared" si="60"/>
        <v>96.77745544454328</v>
      </c>
      <c r="CE24" s="10">
        <f t="shared" si="61"/>
        <v>252.564044149969</v>
      </c>
      <c r="CF24" s="10">
        <f t="shared" si="62"/>
        <v>-22.530790225081546</v>
      </c>
      <c r="CG24" s="10">
        <f t="shared" si="63"/>
        <v>0.06531925094054696</v>
      </c>
      <c r="CH24" s="10">
        <f t="shared" si="64"/>
        <v>75.88357744799474</v>
      </c>
      <c r="CI24" s="10">
        <f t="shared" si="65"/>
        <v>0.9275333633557667</v>
      </c>
      <c r="CJ24" s="10">
        <f t="shared" si="66"/>
        <v>75.88357744799474</v>
      </c>
      <c r="CK24" s="10">
        <f t="shared" si="73"/>
        <v>8.838899112837735</v>
      </c>
      <c r="CL24" s="10">
        <f t="shared" si="68"/>
        <v>75.88357744799474</v>
      </c>
      <c r="CM24" s="10">
        <f t="shared" si="69"/>
        <v>2.1557455671189953</v>
      </c>
      <c r="CN24" s="10">
        <f t="shared" si="70"/>
        <v>8.57198335140535</v>
      </c>
      <c r="CO24" s="10">
        <f t="shared" si="71"/>
        <v>3.9763427939509635</v>
      </c>
      <c r="CP24" s="10">
        <f t="shared" si="77"/>
        <v>1.2057933723624967</v>
      </c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2.75">
      <c r="A25" s="2" t="s">
        <v>24</v>
      </c>
      <c r="B25" s="1">
        <v>3</v>
      </c>
      <c r="C25" s="10">
        <v>0.0845</v>
      </c>
      <c r="D25" s="10">
        <v>0.2381</v>
      </c>
      <c r="E25" s="10">
        <v>0.4004</v>
      </c>
      <c r="F25" s="10">
        <v>0.1692</v>
      </c>
      <c r="G25" s="10">
        <v>2.5058</v>
      </c>
      <c r="H25" s="10">
        <f t="shared" si="5"/>
        <v>0.02011945</v>
      </c>
      <c r="I25" s="10">
        <f t="shared" si="6"/>
        <v>0.0338338</v>
      </c>
      <c r="J25" s="10">
        <f t="shared" si="7"/>
        <v>0.0142974</v>
      </c>
      <c r="K25" s="10">
        <f t="shared" si="8"/>
        <v>0.2117401</v>
      </c>
      <c r="L25" s="3">
        <v>23</v>
      </c>
      <c r="M25" s="7">
        <f>M38+C35</f>
        <v>3.3986499999999995</v>
      </c>
      <c r="N25" s="7">
        <f t="shared" si="10"/>
        <v>0.8668407156861808</v>
      </c>
      <c r="O25" s="10">
        <f>O38+H35</f>
        <v>1.8135935039999997</v>
      </c>
      <c r="P25" s="10">
        <f>P38+I35</f>
        <v>8.315498336</v>
      </c>
      <c r="Q25" s="10">
        <f>Q38+J35</f>
        <v>1.879438128</v>
      </c>
      <c r="R25" s="10">
        <f>R38+K35</f>
        <v>11.202805871999999</v>
      </c>
      <c r="S25" s="10">
        <v>0</v>
      </c>
      <c r="T25" s="10">
        <v>0</v>
      </c>
      <c r="U25" s="10">
        <f t="shared" si="12"/>
        <v>1.8135935039999997</v>
      </c>
      <c r="V25" s="10">
        <f t="shared" si="12"/>
        <v>8.315498336</v>
      </c>
      <c r="W25" s="10">
        <f t="shared" si="13"/>
        <v>8.510971388376873</v>
      </c>
      <c r="X25" s="10">
        <f t="shared" si="14"/>
        <v>77.69656880993402</v>
      </c>
      <c r="Y25" s="10">
        <f t="shared" si="15"/>
        <v>0.9632712235043945</v>
      </c>
      <c r="Z25" s="10">
        <f t="shared" si="16"/>
        <v>-77.69656880993402</v>
      </c>
      <c r="AA25" s="10">
        <f t="shared" si="17"/>
        <v>4.585094905589163</v>
      </c>
      <c r="AB25" s="10">
        <f t="shared" si="18"/>
        <v>1.396743274081372</v>
      </c>
      <c r="AC25" s="10">
        <f t="shared" si="19"/>
        <v>3.6271870079999995</v>
      </c>
      <c r="AD25" s="10">
        <f t="shared" si="19"/>
        <v>16.630996672</v>
      </c>
      <c r="AE25" s="10">
        <f t="shared" si="20"/>
        <v>17.021942776753747</v>
      </c>
      <c r="AF25" s="10">
        <f t="shared" si="21"/>
        <v>77.69656880993402</v>
      </c>
      <c r="AG25" s="10">
        <f t="shared" si="22"/>
        <v>0.48163561175219727</v>
      </c>
      <c r="AH25" s="10">
        <f t="shared" si="23"/>
        <v>-77.69656880993402</v>
      </c>
      <c r="AI25" s="10">
        <f t="shared" si="0"/>
        <v>9.827623244289182</v>
      </c>
      <c r="AJ25" s="10">
        <f t="shared" si="1"/>
        <v>77.69656880993402</v>
      </c>
      <c r="AK25" s="10">
        <f t="shared" si="24"/>
        <v>2.0941573954699124</v>
      </c>
      <c r="AL25" s="10">
        <f t="shared" si="25"/>
        <v>9.60191040547097</v>
      </c>
      <c r="AM25" s="10">
        <f t="shared" si="26"/>
        <v>4.585094905589165</v>
      </c>
      <c r="AN25" s="10">
        <f t="shared" si="2"/>
        <v>0.703187993158208</v>
      </c>
      <c r="AO25" s="10">
        <f t="shared" si="27"/>
        <v>5.506625135999999</v>
      </c>
      <c r="AP25" s="10">
        <f t="shared" si="27"/>
        <v>27.833802543999997</v>
      </c>
      <c r="AQ25" s="10">
        <f t="shared" si="28"/>
        <v>28.373288220557164</v>
      </c>
      <c r="AR25" s="10">
        <f t="shared" si="29"/>
        <v>78.8091441774218</v>
      </c>
      <c r="AS25" s="14">
        <f t="shared" si="30"/>
        <v>0.8668407156861808</v>
      </c>
      <c r="AT25" s="14">
        <f t="shared" si="31"/>
        <v>-78.8091441774218</v>
      </c>
      <c r="AU25" s="10">
        <f t="shared" si="32"/>
        <v>9.457762740185721</v>
      </c>
      <c r="AV25" s="10">
        <f t="shared" si="33"/>
        <v>78.8091441774218</v>
      </c>
      <c r="AW25" s="10">
        <f t="shared" si="34"/>
        <v>1.835541712</v>
      </c>
      <c r="AX25" s="10">
        <f t="shared" si="35"/>
        <v>9.277934181333334</v>
      </c>
      <c r="AY25" s="10">
        <f t="shared" si="36"/>
        <v>5.054602747885325</v>
      </c>
      <c r="AZ25" s="10">
        <f t="shared" si="37"/>
        <v>1.2395822234312386</v>
      </c>
      <c r="BA25" s="13">
        <v>1</v>
      </c>
      <c r="BB25" s="13">
        <v>120</v>
      </c>
      <c r="BC25" s="10">
        <f t="shared" si="38"/>
        <v>8.510971388376873</v>
      </c>
      <c r="BD25" s="10">
        <f t="shared" si="39"/>
        <v>77.69656880993402</v>
      </c>
      <c r="BE25" s="10">
        <f t="shared" si="40"/>
        <v>8.510971388376873</v>
      </c>
      <c r="BF25" s="10">
        <f t="shared" si="41"/>
        <v>197.69656880993404</v>
      </c>
      <c r="BG25" s="10">
        <f t="shared" si="42"/>
        <v>-8.108229556103227</v>
      </c>
      <c r="BH25" s="10">
        <f t="shared" si="43"/>
        <v>-2.5871311213975674</v>
      </c>
      <c r="BI25" s="10">
        <f t="shared" si="3"/>
        <v>9.987667684103227</v>
      </c>
      <c r="BJ25" s="10">
        <f t="shared" si="4"/>
        <v>13.789936993397566</v>
      </c>
      <c r="BK25" s="10">
        <f t="shared" si="44"/>
        <v>17.026915987634244</v>
      </c>
      <c r="BL25" s="10">
        <f t="shared" si="45"/>
        <v>54.08523142915348</v>
      </c>
      <c r="BM25" s="10">
        <f t="shared" si="46"/>
        <v>72.43663397376976</v>
      </c>
      <c r="BN25" s="10">
        <f t="shared" si="47"/>
        <v>155.39313761986804</v>
      </c>
      <c r="BO25" s="10">
        <f t="shared" si="48"/>
        <v>-65.85839117826777</v>
      </c>
      <c r="BP25" s="10">
        <f t="shared" si="49"/>
        <v>30.161867529384807</v>
      </c>
      <c r="BQ25" s="10">
        <f t="shared" si="50"/>
        <v>3.6271870079999995</v>
      </c>
      <c r="BR25" s="10">
        <f t="shared" si="50"/>
        <v>16.630996672</v>
      </c>
      <c r="BS25" s="10">
        <f t="shared" si="51"/>
        <v>17.021942776753747</v>
      </c>
      <c r="BT25" s="10">
        <f t="shared" si="52"/>
        <v>77.69656880993402</v>
      </c>
      <c r="BU25" s="10">
        <f t="shared" si="53"/>
        <v>1.879438128</v>
      </c>
      <c r="BV25" s="10">
        <f t="shared" si="53"/>
        <v>11.202805871999999</v>
      </c>
      <c r="BW25" s="10">
        <f t="shared" si="54"/>
        <v>11.359363850264582</v>
      </c>
      <c r="BX25" s="10">
        <f t="shared" si="55"/>
        <v>80.47646264161756</v>
      </c>
      <c r="BY25" s="10">
        <f t="shared" si="56"/>
        <v>193.35844143952883</v>
      </c>
      <c r="BZ25" s="10">
        <f t="shared" si="57"/>
        <v>158.1730314515516</v>
      </c>
      <c r="CA25" s="10">
        <f t="shared" si="58"/>
        <v>-179.49675361407262</v>
      </c>
      <c r="CB25" s="10">
        <f t="shared" si="59"/>
        <v>71.8916011640623</v>
      </c>
      <c r="CC25" s="10">
        <f t="shared" si="60"/>
        <v>-245.35514479234038</v>
      </c>
      <c r="CD25" s="10">
        <f t="shared" si="60"/>
        <v>102.0534686934471</v>
      </c>
      <c r="CE25" s="10">
        <f t="shared" si="61"/>
        <v>265.7330569357804</v>
      </c>
      <c r="CF25" s="10">
        <f t="shared" si="62"/>
        <v>-22.584469418279177</v>
      </c>
      <c r="CG25" s="10">
        <f t="shared" si="63"/>
        <v>0.0640752647938308</v>
      </c>
      <c r="CH25" s="10">
        <f t="shared" si="64"/>
        <v>76.66970084743267</v>
      </c>
      <c r="CI25" s="10">
        <f t="shared" si="65"/>
        <v>0.9098687600723973</v>
      </c>
      <c r="CJ25" s="10">
        <f t="shared" si="66"/>
        <v>76.66970084743267</v>
      </c>
      <c r="CK25" s="10">
        <f t="shared" si="73"/>
        <v>9.01050149456758</v>
      </c>
      <c r="CL25" s="10">
        <f t="shared" si="68"/>
        <v>76.66970084743267</v>
      </c>
      <c r="CM25" s="10">
        <f t="shared" si="69"/>
        <v>2.077500342980916</v>
      </c>
      <c r="CN25" s="10">
        <f t="shared" si="70"/>
        <v>8.76773228996636</v>
      </c>
      <c r="CO25" s="10">
        <f t="shared" si="71"/>
        <v>4.220327722009383</v>
      </c>
      <c r="CP25" s="10">
        <f t="shared" si="77"/>
        <v>1.1828293880941165</v>
      </c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136" ht="12.75">
      <c r="A26" s="2" t="s">
        <v>25</v>
      </c>
      <c r="B26" s="1">
        <v>3</v>
      </c>
      <c r="C26" s="10">
        <v>0.08716</v>
      </c>
      <c r="D26" s="10">
        <v>0.2381</v>
      </c>
      <c r="E26" s="10">
        <v>0.4004</v>
      </c>
      <c r="F26" s="10">
        <v>0.1692</v>
      </c>
      <c r="G26" s="10">
        <v>2.5058</v>
      </c>
      <c r="H26" s="10">
        <f t="shared" si="5"/>
        <v>0.020752796</v>
      </c>
      <c r="I26" s="10">
        <f t="shared" si="6"/>
        <v>0.034898864</v>
      </c>
      <c r="J26" s="10">
        <f t="shared" si="7"/>
        <v>0.014747472</v>
      </c>
      <c r="K26" s="10">
        <f t="shared" si="8"/>
        <v>0.218405528</v>
      </c>
      <c r="L26" s="3">
        <v>24</v>
      </c>
      <c r="M26" s="7">
        <f>M25+C36</f>
        <v>3.4180899999999994</v>
      </c>
      <c r="N26" s="7">
        <f>AS26</f>
        <v>0.8648444246087962</v>
      </c>
      <c r="O26" s="10">
        <f>O25+H36</f>
        <v>1.8182221679999997</v>
      </c>
      <c r="P26" s="10">
        <f>P25+I36</f>
        <v>8.323282112</v>
      </c>
      <c r="Q26" s="10">
        <f>Q25+J36</f>
        <v>1.882727376</v>
      </c>
      <c r="R26" s="10">
        <f>R25+K36</f>
        <v>11.251518624</v>
      </c>
      <c r="S26" s="10">
        <v>0</v>
      </c>
      <c r="T26" s="10">
        <v>0</v>
      </c>
      <c r="U26" s="10">
        <f t="shared" si="12"/>
        <v>1.8182221679999997</v>
      </c>
      <c r="V26" s="10">
        <f t="shared" si="12"/>
        <v>8.323282112</v>
      </c>
      <c r="W26" s="10">
        <f t="shared" si="13"/>
        <v>8.519563191158676</v>
      </c>
      <c r="X26" s="10">
        <f t="shared" si="14"/>
        <v>77.67730971286983</v>
      </c>
      <c r="Y26" s="10">
        <f t="shared" si="15"/>
        <v>0.9622997844538191</v>
      </c>
      <c r="Z26" s="10">
        <f t="shared" si="16"/>
        <v>-77.67730971286983</v>
      </c>
      <c r="AA26" s="10">
        <f t="shared" si="17"/>
        <v>4.577703571371263</v>
      </c>
      <c r="AB26" s="10">
        <f t="shared" si="18"/>
        <v>1.3953346874580377</v>
      </c>
      <c r="AC26" s="10">
        <f t="shared" si="19"/>
        <v>3.6364443359999994</v>
      </c>
      <c r="AD26" s="10">
        <f t="shared" si="19"/>
        <v>16.646564224</v>
      </c>
      <c r="AE26" s="10">
        <f t="shared" si="20"/>
        <v>17.039126382317352</v>
      </c>
      <c r="AF26" s="10">
        <f t="shared" si="21"/>
        <v>77.67730971286983</v>
      </c>
      <c r="AG26" s="10">
        <f t="shared" si="22"/>
        <v>0.48114989222690957</v>
      </c>
      <c r="AH26" s="10">
        <f t="shared" si="23"/>
        <v>-77.67730971286983</v>
      </c>
      <c r="AI26" s="10">
        <f t="shared" si="0"/>
        <v>9.837544203586978</v>
      </c>
      <c r="AJ26" s="10">
        <f t="shared" si="1"/>
        <v>77.67730971286983</v>
      </c>
      <c r="AK26" s="10">
        <f t="shared" si="24"/>
        <v>2.09950211628269</v>
      </c>
      <c r="AL26" s="10">
        <f t="shared" si="25"/>
        <v>9.610898335808795</v>
      </c>
      <c r="AM26" s="10">
        <f t="shared" si="26"/>
        <v>4.577703571371263</v>
      </c>
      <c r="AN26" s="10">
        <f t="shared" si="2"/>
        <v>0.7024788426512879</v>
      </c>
      <c r="AO26" s="10">
        <f t="shared" si="27"/>
        <v>5.5191717119999995</v>
      </c>
      <c r="AP26" s="10">
        <f t="shared" si="27"/>
        <v>27.898082847999998</v>
      </c>
      <c r="AQ26" s="10">
        <f t="shared" si="28"/>
        <v>28.438781320239666</v>
      </c>
      <c r="AR26" s="10">
        <f t="shared" si="29"/>
        <v>78.8094813632287</v>
      </c>
      <c r="AS26" s="14">
        <f t="shared" si="30"/>
        <v>0.8648444246087962</v>
      </c>
      <c r="AT26" s="14">
        <f t="shared" si="31"/>
        <v>-78.8094813632287</v>
      </c>
      <c r="AU26" s="10">
        <f t="shared" si="32"/>
        <v>9.479593773413223</v>
      </c>
      <c r="AV26" s="10">
        <f t="shared" si="33"/>
        <v>78.8094813632287</v>
      </c>
      <c r="AW26" s="10">
        <f t="shared" si="34"/>
        <v>1.8397239039999997</v>
      </c>
      <c r="AX26" s="10">
        <f t="shared" si="35"/>
        <v>9.299360949333332</v>
      </c>
      <c r="AY26" s="10">
        <f t="shared" si="36"/>
        <v>5.054758993517613</v>
      </c>
      <c r="AZ26" s="10">
        <f t="shared" si="37"/>
        <v>1.2367275271905784</v>
      </c>
      <c r="BA26" s="13">
        <v>1</v>
      </c>
      <c r="BB26" s="13">
        <v>120</v>
      </c>
      <c r="BC26" s="10">
        <f t="shared" si="38"/>
        <v>8.519563191158676</v>
      </c>
      <c r="BD26" s="10">
        <f t="shared" si="39"/>
        <v>77.67730971286983</v>
      </c>
      <c r="BE26" s="10">
        <f t="shared" si="40"/>
        <v>8.519563191158676</v>
      </c>
      <c r="BF26" s="10">
        <f t="shared" si="41"/>
        <v>197.67730971286983</v>
      </c>
      <c r="BG26" s="10">
        <f t="shared" si="42"/>
        <v>-8.117284835856596</v>
      </c>
      <c r="BH26" s="10">
        <f t="shared" si="43"/>
        <v>-2.587014468787981</v>
      </c>
      <c r="BI26" s="10">
        <f t="shared" si="3"/>
        <v>10.000012211856596</v>
      </c>
      <c r="BJ26" s="10">
        <f t="shared" si="4"/>
        <v>13.83853309278798</v>
      </c>
      <c r="BK26" s="10">
        <f t="shared" si="44"/>
        <v>17.073524603826506</v>
      </c>
      <c r="BL26" s="10">
        <f t="shared" si="45"/>
        <v>54.147340532836274</v>
      </c>
      <c r="BM26" s="10">
        <f t="shared" si="46"/>
        <v>72.58295696814581</v>
      </c>
      <c r="BN26" s="10">
        <f t="shared" si="47"/>
        <v>155.35461942573966</v>
      </c>
      <c r="BO26" s="10">
        <f t="shared" si="48"/>
        <v>-65.97109326373257</v>
      </c>
      <c r="BP26" s="10">
        <f t="shared" si="49"/>
        <v>30.26715209311252</v>
      </c>
      <c r="BQ26" s="10">
        <f t="shared" si="50"/>
        <v>3.6364443359999994</v>
      </c>
      <c r="BR26" s="10">
        <f t="shared" si="50"/>
        <v>16.646564224</v>
      </c>
      <c r="BS26" s="10">
        <f t="shared" si="51"/>
        <v>17.039126382317352</v>
      </c>
      <c r="BT26" s="10">
        <f t="shared" si="52"/>
        <v>77.67730971286983</v>
      </c>
      <c r="BU26" s="10">
        <f t="shared" si="53"/>
        <v>1.882727376</v>
      </c>
      <c r="BV26" s="10">
        <f t="shared" si="53"/>
        <v>11.251518624</v>
      </c>
      <c r="BW26" s="10">
        <f t="shared" si="54"/>
        <v>11.40795046090921</v>
      </c>
      <c r="BX26" s="10">
        <f t="shared" si="55"/>
        <v>80.50064944515348</v>
      </c>
      <c r="BY26" s="10">
        <f t="shared" si="56"/>
        <v>194.38150966664753</v>
      </c>
      <c r="BZ26" s="10">
        <f t="shared" si="57"/>
        <v>158.17795915802333</v>
      </c>
      <c r="CA26" s="10">
        <f t="shared" si="58"/>
        <v>-180.45269408926077</v>
      </c>
      <c r="CB26" s="10">
        <f t="shared" si="59"/>
        <v>72.25646335251022</v>
      </c>
      <c r="CC26" s="10">
        <f t="shared" si="60"/>
        <v>-246.42378735299334</v>
      </c>
      <c r="CD26" s="10">
        <f t="shared" si="60"/>
        <v>102.52361544562274</v>
      </c>
      <c r="CE26" s="10">
        <f t="shared" si="61"/>
        <v>266.9003085375422</v>
      </c>
      <c r="CF26" s="10">
        <f t="shared" si="62"/>
        <v>-22.58955419130898</v>
      </c>
      <c r="CG26" s="10">
        <f t="shared" si="63"/>
        <v>0.06396966978936611</v>
      </c>
      <c r="CH26" s="10">
        <f t="shared" si="64"/>
        <v>76.73689472414526</v>
      </c>
      <c r="CI26" s="10">
        <f t="shared" si="65"/>
        <v>0.9083693110089986</v>
      </c>
      <c r="CJ26" s="10">
        <f t="shared" si="66"/>
        <v>76.73689472414526</v>
      </c>
      <c r="CK26" s="10">
        <f t="shared" si="73"/>
        <v>9.025375167492276</v>
      </c>
      <c r="CL26" s="10">
        <f t="shared" si="68"/>
        <v>76.73689472414526</v>
      </c>
      <c r="CM26" s="10">
        <f t="shared" si="69"/>
        <v>2.070628883246005</v>
      </c>
      <c r="CN26" s="10">
        <f t="shared" si="70"/>
        <v>8.784639602274737</v>
      </c>
      <c r="CO26" s="10">
        <f t="shared" si="71"/>
        <v>4.242498341133717</v>
      </c>
      <c r="CP26" s="10">
        <f t="shared" si="77"/>
        <v>1.1808801043116983</v>
      </c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</row>
    <row r="27" spans="1:136" ht="12.75">
      <c r="A27" s="2" t="s">
        <v>26</v>
      </c>
      <c r="B27" s="1">
        <v>3</v>
      </c>
      <c r="C27" s="10">
        <v>0.05645</v>
      </c>
      <c r="D27" s="10">
        <v>0.2381</v>
      </c>
      <c r="E27" s="10">
        <v>0.4004</v>
      </c>
      <c r="F27" s="10">
        <v>0.1692</v>
      </c>
      <c r="G27" s="10">
        <v>2.5058</v>
      </c>
      <c r="H27" s="10">
        <f t="shared" si="5"/>
        <v>0.013440745</v>
      </c>
      <c r="I27" s="10">
        <f t="shared" si="6"/>
        <v>0.022602579999999997</v>
      </c>
      <c r="J27" s="10">
        <f t="shared" si="7"/>
        <v>0.00955134</v>
      </c>
      <c r="K27" s="10">
        <f t="shared" si="8"/>
        <v>0.14145241</v>
      </c>
      <c r="L27" s="3">
        <v>25</v>
      </c>
      <c r="M27" s="7">
        <f>M25+C37</f>
        <v>3.4544399999999995</v>
      </c>
      <c r="N27" s="7">
        <f t="shared" si="10"/>
        <v>0.861136212394682</v>
      </c>
      <c r="O27" s="10">
        <f>O25+H37</f>
        <v>1.8268771029999997</v>
      </c>
      <c r="P27" s="10">
        <f>P25+I37</f>
        <v>8.337836652</v>
      </c>
      <c r="Q27" s="10">
        <f>Q25+J37</f>
        <v>1.888877796</v>
      </c>
      <c r="R27" s="10">
        <f>R25+K37</f>
        <v>11.342604453999998</v>
      </c>
      <c r="S27" s="10">
        <v>0</v>
      </c>
      <c r="T27" s="10">
        <v>0</v>
      </c>
      <c r="U27" s="10">
        <f t="shared" si="12"/>
        <v>1.8268771029999997</v>
      </c>
      <c r="V27" s="10">
        <f t="shared" si="12"/>
        <v>8.337836652</v>
      </c>
      <c r="W27" s="10">
        <f t="shared" si="13"/>
        <v>8.535631200145671</v>
      </c>
      <c r="X27" s="10">
        <f t="shared" si="14"/>
        <v>77.64140201311398</v>
      </c>
      <c r="Y27" s="10">
        <f t="shared" si="15"/>
        <v>0.960488290819403</v>
      </c>
      <c r="Z27" s="10">
        <f t="shared" si="16"/>
        <v>-77.64140201311398</v>
      </c>
      <c r="AA27" s="10">
        <f t="shared" si="17"/>
        <v>4.56398333435131</v>
      </c>
      <c r="AB27" s="10">
        <f t="shared" si="18"/>
        <v>1.3927080216881342</v>
      </c>
      <c r="AC27" s="10">
        <f t="shared" si="19"/>
        <v>3.6537542059999994</v>
      </c>
      <c r="AD27" s="10">
        <f t="shared" si="19"/>
        <v>16.675673304</v>
      </c>
      <c r="AE27" s="10">
        <f t="shared" si="20"/>
        <v>17.071262400291342</v>
      </c>
      <c r="AF27" s="10">
        <f t="shared" si="21"/>
        <v>77.64140201311398</v>
      </c>
      <c r="AG27" s="10">
        <f t="shared" si="22"/>
        <v>0.4802441454097015</v>
      </c>
      <c r="AH27" s="10">
        <f t="shared" si="23"/>
        <v>-77.64140201311398</v>
      </c>
      <c r="AI27" s="10">
        <f t="shared" si="0"/>
        <v>9.856097942214944</v>
      </c>
      <c r="AJ27" s="10">
        <f t="shared" si="1"/>
        <v>77.64140201311398</v>
      </c>
      <c r="AK27" s="10">
        <f t="shared" si="24"/>
        <v>2.1094959743868262</v>
      </c>
      <c r="AL27" s="10">
        <f t="shared" si="25"/>
        <v>9.627704470982657</v>
      </c>
      <c r="AM27" s="10">
        <f t="shared" si="26"/>
        <v>4.563983334351312</v>
      </c>
      <c r="AN27" s="10">
        <f t="shared" si="2"/>
        <v>0.7011564522981641</v>
      </c>
      <c r="AO27" s="10">
        <f>O27+O27+Q27+(3*S27)</f>
        <v>5.5426320019999995</v>
      </c>
      <c r="AP27" s="10">
        <f t="shared" si="27"/>
        <v>28.018277757999996</v>
      </c>
      <c r="AQ27" s="10">
        <f t="shared" si="28"/>
        <v>28.561243986108725</v>
      </c>
      <c r="AR27" s="10">
        <f t="shared" si="29"/>
        <v>78.81010770300199</v>
      </c>
      <c r="AS27" s="14">
        <f t="shared" si="30"/>
        <v>0.861136212394682</v>
      </c>
      <c r="AT27" s="14">
        <f t="shared" si="31"/>
        <v>-78.81010770300199</v>
      </c>
      <c r="AU27" s="10">
        <f t="shared" si="32"/>
        <v>9.520414662036242</v>
      </c>
      <c r="AV27" s="10">
        <f t="shared" si="33"/>
        <v>78.81010770300199</v>
      </c>
      <c r="AW27" s="10">
        <f t="shared" si="34"/>
        <v>1.847544000666666</v>
      </c>
      <c r="AX27" s="10">
        <f t="shared" si="35"/>
        <v>9.339425919333332</v>
      </c>
      <c r="AY27" s="10">
        <f t="shared" si="36"/>
        <v>5.05504925239307</v>
      </c>
      <c r="AZ27" s="10">
        <f t="shared" si="37"/>
        <v>1.2314247837243952</v>
      </c>
      <c r="BA27" s="13">
        <v>1</v>
      </c>
      <c r="BB27" s="13">
        <v>120</v>
      </c>
      <c r="BC27" s="10">
        <f t="shared" si="38"/>
        <v>8.535631200145671</v>
      </c>
      <c r="BD27" s="10">
        <f t="shared" si="39"/>
        <v>77.64140201311398</v>
      </c>
      <c r="BE27" s="10">
        <f t="shared" si="40"/>
        <v>8.535631200145671</v>
      </c>
      <c r="BF27" s="10">
        <f t="shared" si="41"/>
        <v>197.64140201311398</v>
      </c>
      <c r="BG27" s="10">
        <f t="shared" si="42"/>
        <v>-8.134216904736991</v>
      </c>
      <c r="BH27" s="10">
        <f t="shared" si="43"/>
        <v>-2.58679634520988</v>
      </c>
      <c r="BI27" s="10">
        <f t="shared" si="3"/>
        <v>10.02309470073699</v>
      </c>
      <c r="BJ27" s="10">
        <f t="shared" si="4"/>
        <v>13.929400799209878</v>
      </c>
      <c r="BK27" s="10">
        <f t="shared" si="44"/>
        <v>17.16072941354681</v>
      </c>
      <c r="BL27" s="10">
        <f t="shared" si="45"/>
        <v>54.26257008495126</v>
      </c>
      <c r="BM27" s="10">
        <f t="shared" si="46"/>
        <v>72.85699998490023</v>
      </c>
      <c r="BN27" s="10">
        <f t="shared" si="47"/>
        <v>155.28280402622795</v>
      </c>
      <c r="BO27" s="10">
        <f t="shared" si="48"/>
        <v>-66.1820400859689</v>
      </c>
      <c r="BP27" s="10">
        <f t="shared" si="49"/>
        <v>30.464405736185935</v>
      </c>
      <c r="BQ27" s="10">
        <f t="shared" si="50"/>
        <v>3.6537542059999994</v>
      </c>
      <c r="BR27" s="10">
        <f t="shared" si="50"/>
        <v>16.675673304</v>
      </c>
      <c r="BS27" s="10">
        <f t="shared" si="51"/>
        <v>17.071262400291342</v>
      </c>
      <c r="BT27" s="10">
        <f t="shared" si="52"/>
        <v>77.64140201311398</v>
      </c>
      <c r="BU27" s="10">
        <f t="shared" si="53"/>
        <v>1.888877796</v>
      </c>
      <c r="BV27" s="10">
        <f t="shared" si="53"/>
        <v>11.342604453999998</v>
      </c>
      <c r="BW27" s="10">
        <f t="shared" si="54"/>
        <v>11.49880581313218</v>
      </c>
      <c r="BX27" s="10">
        <f t="shared" si="55"/>
        <v>80.5453268494714</v>
      </c>
      <c r="BY27" s="10">
        <f t="shared" si="56"/>
        <v>196.29913132597488</v>
      </c>
      <c r="BZ27" s="10">
        <f t="shared" si="57"/>
        <v>158.18672886258537</v>
      </c>
      <c r="CA27" s="10">
        <f t="shared" si="58"/>
        <v>-182.24407109964423</v>
      </c>
      <c r="CB27" s="10">
        <f t="shared" si="59"/>
        <v>72.94139776807242</v>
      </c>
      <c r="CC27" s="10">
        <f t="shared" si="60"/>
        <v>-248.42611118561314</v>
      </c>
      <c r="CD27" s="10">
        <f t="shared" si="60"/>
        <v>103.40580350425836</v>
      </c>
      <c r="CE27" s="10">
        <f t="shared" si="61"/>
        <v>269.08789069218244</v>
      </c>
      <c r="CF27" s="10">
        <f t="shared" si="62"/>
        <v>-22.599212546540915</v>
      </c>
      <c r="CG27" s="10">
        <f t="shared" si="63"/>
        <v>0.06377369627969426</v>
      </c>
      <c r="CH27" s="10">
        <f t="shared" si="64"/>
        <v>76.86178263149218</v>
      </c>
      <c r="CI27" s="10">
        <f t="shared" si="65"/>
        <v>0.9055864871716585</v>
      </c>
      <c r="CJ27" s="10">
        <f t="shared" si="66"/>
        <v>76.86178263149218</v>
      </c>
      <c r="CK27" s="10">
        <f t="shared" si="73"/>
        <v>9.05310971246708</v>
      </c>
      <c r="CL27" s="10">
        <f t="shared" si="68"/>
        <v>76.86178263149218</v>
      </c>
      <c r="CM27" s="10">
        <f t="shared" si="69"/>
        <v>2.057780142590079</v>
      </c>
      <c r="CN27" s="10">
        <f t="shared" si="70"/>
        <v>8.816140672126762</v>
      </c>
      <c r="CO27" s="10">
        <f t="shared" si="71"/>
        <v>4.284296698980725</v>
      </c>
      <c r="CP27" s="10">
        <f t="shared" si="77"/>
        <v>1.177262433323156</v>
      </c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</row>
    <row r="28" spans="1:136" ht="12.75">
      <c r="A28" s="2" t="s">
        <v>27</v>
      </c>
      <c r="B28" s="1">
        <v>3</v>
      </c>
      <c r="C28" s="10">
        <v>0.05337</v>
      </c>
      <c r="D28" s="10">
        <v>0.2381</v>
      </c>
      <c r="E28" s="10">
        <v>0.4004</v>
      </c>
      <c r="F28" s="10">
        <v>0.1692</v>
      </c>
      <c r="G28" s="10">
        <v>2.5058</v>
      </c>
      <c r="H28" s="10">
        <f t="shared" si="5"/>
        <v>0.012707397</v>
      </c>
      <c r="I28" s="10">
        <f t="shared" si="6"/>
        <v>0.021369348</v>
      </c>
      <c r="J28" s="10">
        <f t="shared" si="7"/>
        <v>0.009030204</v>
      </c>
      <c r="K28" s="10">
        <f t="shared" si="8"/>
        <v>0.13373454599999998</v>
      </c>
      <c r="L28" s="3">
        <v>26</v>
      </c>
      <c r="M28" s="7">
        <f>M24+C33</f>
        <v>3.4638999999999998</v>
      </c>
      <c r="N28" s="7">
        <f t="shared" si="10"/>
        <v>0.8601763680162511</v>
      </c>
      <c r="O28" s="10">
        <f>O24+H33</f>
        <v>1.8291295289999998</v>
      </c>
      <c r="P28" s="10">
        <f>P24+I33</f>
        <v>8.341624435999998</v>
      </c>
      <c r="Q28" s="10">
        <f>Q24+J33</f>
        <v>1.890478428</v>
      </c>
      <c r="R28" s="10">
        <f>R24+K33</f>
        <v>11.366309322</v>
      </c>
      <c r="S28" s="10">
        <v>0</v>
      </c>
      <c r="T28" s="10">
        <v>0</v>
      </c>
      <c r="U28" s="10">
        <f t="shared" si="12"/>
        <v>1.8291295289999998</v>
      </c>
      <c r="V28" s="10">
        <f t="shared" si="12"/>
        <v>8.341624435999998</v>
      </c>
      <c r="W28" s="10">
        <f t="shared" si="13"/>
        <v>8.539813409269083</v>
      </c>
      <c r="X28" s="10">
        <f t="shared" si="14"/>
        <v>77.63207928053617</v>
      </c>
      <c r="Y28" s="10">
        <f t="shared" si="15"/>
        <v>0.9600179101798876</v>
      </c>
      <c r="Z28" s="10">
        <f t="shared" si="16"/>
        <v>-77.63207928053617</v>
      </c>
      <c r="AA28" s="10">
        <f t="shared" si="17"/>
        <v>4.560433968041855</v>
      </c>
      <c r="AB28" s="10">
        <f t="shared" si="18"/>
        <v>1.392025969760837</v>
      </c>
      <c r="AC28" s="10">
        <f t="shared" si="19"/>
        <v>3.6582590579999996</v>
      </c>
      <c r="AD28" s="10">
        <f t="shared" si="19"/>
        <v>16.683248871999997</v>
      </c>
      <c r="AE28" s="10">
        <f t="shared" si="20"/>
        <v>17.079626818538166</v>
      </c>
      <c r="AF28" s="10">
        <f t="shared" si="21"/>
        <v>77.63207928053617</v>
      </c>
      <c r="AG28" s="10">
        <f t="shared" si="22"/>
        <v>0.4800089550899438</v>
      </c>
      <c r="AH28" s="10">
        <f t="shared" si="23"/>
        <v>-77.63207928053617</v>
      </c>
      <c r="AI28" s="10">
        <f t="shared" si="0"/>
        <v>9.860927141341362</v>
      </c>
      <c r="AJ28" s="10">
        <f t="shared" si="1"/>
        <v>77.63207928053617</v>
      </c>
      <c r="AK28" s="10">
        <f t="shared" si="24"/>
        <v>2.1120968519016863</v>
      </c>
      <c r="AL28" s="10">
        <f t="shared" si="25"/>
        <v>9.632078227206717</v>
      </c>
      <c r="AM28" s="10">
        <f t="shared" si="26"/>
        <v>4.560433968041855</v>
      </c>
      <c r="AN28" s="10">
        <f t="shared" si="2"/>
        <v>0.7008130744313179</v>
      </c>
      <c r="AO28" s="10">
        <f t="shared" si="27"/>
        <v>5.548737485999999</v>
      </c>
      <c r="AP28" s="10">
        <f t="shared" si="27"/>
        <v>28.049558193999996</v>
      </c>
      <c r="AQ28" s="10">
        <f t="shared" si="28"/>
        <v>28.593114600671505</v>
      </c>
      <c r="AR28" s="10">
        <f t="shared" si="29"/>
        <v>78.81026982659824</v>
      </c>
      <c r="AS28" s="14">
        <f t="shared" si="30"/>
        <v>0.8601763680162511</v>
      </c>
      <c r="AT28" s="14">
        <f t="shared" si="31"/>
        <v>-78.81026982659824</v>
      </c>
      <c r="AU28" s="10">
        <f t="shared" si="32"/>
        <v>9.531038200223835</v>
      </c>
      <c r="AV28" s="10">
        <f t="shared" si="33"/>
        <v>78.81026982659824</v>
      </c>
      <c r="AW28" s="10">
        <f t="shared" si="34"/>
        <v>1.8495791619999977</v>
      </c>
      <c r="AX28" s="10">
        <f t="shared" si="35"/>
        <v>9.349852731333332</v>
      </c>
      <c r="AY28" s="10">
        <f t="shared" si="36"/>
        <v>5.0551243890654</v>
      </c>
      <c r="AZ28" s="10">
        <f t="shared" si="37"/>
        <v>1.230052206263239</v>
      </c>
      <c r="BA28" s="13">
        <v>1</v>
      </c>
      <c r="BB28" s="13">
        <v>120</v>
      </c>
      <c r="BC28" s="10">
        <f t="shared" si="38"/>
        <v>8.539813409269083</v>
      </c>
      <c r="BD28" s="10">
        <f t="shared" si="39"/>
        <v>77.63207928053617</v>
      </c>
      <c r="BE28" s="10">
        <f t="shared" si="40"/>
        <v>8.539813409269083</v>
      </c>
      <c r="BF28" s="10">
        <f t="shared" si="41"/>
        <v>197.63207928053617</v>
      </c>
      <c r="BG28" s="10">
        <f t="shared" si="42"/>
        <v>-8.138623434905039</v>
      </c>
      <c r="BH28" s="10">
        <f t="shared" si="43"/>
        <v>-2.5867395790737326</v>
      </c>
      <c r="BI28" s="10">
        <f t="shared" si="3"/>
        <v>10.029101862905039</v>
      </c>
      <c r="BJ28" s="10">
        <f t="shared" si="4"/>
        <v>13.953048901073732</v>
      </c>
      <c r="BK28" s="10">
        <f t="shared" si="44"/>
        <v>17.183435564877012</v>
      </c>
      <c r="BL28" s="10">
        <f t="shared" si="45"/>
        <v>54.29236646519702</v>
      </c>
      <c r="BM28" s="10">
        <f t="shared" si="46"/>
        <v>72.92841306513205</v>
      </c>
      <c r="BN28" s="10">
        <f t="shared" si="47"/>
        <v>155.26415856107235</v>
      </c>
      <c r="BO28" s="10">
        <f t="shared" si="48"/>
        <v>-66.23698339741253</v>
      </c>
      <c r="BP28" s="10">
        <f t="shared" si="49"/>
        <v>30.51582315143113</v>
      </c>
      <c r="BQ28" s="10">
        <f t="shared" si="50"/>
        <v>3.6582590579999996</v>
      </c>
      <c r="BR28" s="10">
        <f t="shared" si="50"/>
        <v>16.683248871999997</v>
      </c>
      <c r="BS28" s="10">
        <f t="shared" si="51"/>
        <v>17.079626818538166</v>
      </c>
      <c r="BT28" s="10">
        <f t="shared" si="52"/>
        <v>77.63207928053617</v>
      </c>
      <c r="BU28" s="10">
        <f t="shared" si="53"/>
        <v>1.890478428</v>
      </c>
      <c r="BV28" s="10">
        <f t="shared" si="53"/>
        <v>11.366309322</v>
      </c>
      <c r="BW28" s="10">
        <f t="shared" si="54"/>
        <v>11.522451835009658</v>
      </c>
      <c r="BX28" s="10">
        <f t="shared" si="55"/>
        <v>80.55683849315876</v>
      </c>
      <c r="BY28" s="10">
        <f t="shared" si="56"/>
        <v>196.79917737654526</v>
      </c>
      <c r="BZ28" s="10">
        <f t="shared" si="57"/>
        <v>158.18891777369493</v>
      </c>
      <c r="CA28" s="10">
        <f t="shared" si="58"/>
        <v>-182.7111073418749</v>
      </c>
      <c r="CB28" s="10">
        <f t="shared" si="59"/>
        <v>73.12022613470774</v>
      </c>
      <c r="CC28" s="10">
        <f t="shared" si="60"/>
        <v>-248.94809073928744</v>
      </c>
      <c r="CD28" s="10">
        <f t="shared" si="60"/>
        <v>103.63604928613887</v>
      </c>
      <c r="CE28" s="10">
        <f t="shared" si="61"/>
        <v>269.6582700277807</v>
      </c>
      <c r="CF28" s="10">
        <f t="shared" si="62"/>
        <v>-22.601757747457476</v>
      </c>
      <c r="CG28" s="10">
        <f t="shared" si="63"/>
        <v>0.06372300602205429</v>
      </c>
      <c r="CH28" s="10">
        <f t="shared" si="64"/>
        <v>76.8941242126545</v>
      </c>
      <c r="CI28" s="10">
        <f t="shared" si="65"/>
        <v>0.9048666855131708</v>
      </c>
      <c r="CJ28" s="10">
        <f t="shared" si="66"/>
        <v>76.8941242126545</v>
      </c>
      <c r="CK28" s="10">
        <f t="shared" si="73"/>
        <v>9.0603112632478</v>
      </c>
      <c r="CL28" s="10">
        <f t="shared" si="68"/>
        <v>76.8941242126545</v>
      </c>
      <c r="CM28" s="10">
        <f t="shared" si="69"/>
        <v>2.054436354078386</v>
      </c>
      <c r="CN28" s="10">
        <f t="shared" si="70"/>
        <v>8.824314786654885</v>
      </c>
      <c r="CO28" s="10">
        <f t="shared" si="71"/>
        <v>4.295248557657774</v>
      </c>
      <c r="CP28" s="10">
        <f t="shared" si="77"/>
        <v>1.1763266911671222</v>
      </c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</row>
    <row r="29" spans="1:136" ht="12.75">
      <c r="A29" s="2" t="s">
        <v>28</v>
      </c>
      <c r="B29" s="1">
        <v>3</v>
      </c>
      <c r="C29" s="10">
        <v>0.17292</v>
      </c>
      <c r="D29" s="10">
        <v>0.2381</v>
      </c>
      <c r="E29" s="10">
        <v>0.4004</v>
      </c>
      <c r="F29" s="10">
        <v>0.1692</v>
      </c>
      <c r="G29" s="10">
        <v>2.5058</v>
      </c>
      <c r="H29" s="10">
        <f t="shared" si="5"/>
        <v>0.041172252</v>
      </c>
      <c r="I29" s="10">
        <f t="shared" si="6"/>
        <v>0.06923716799999999</v>
      </c>
      <c r="J29" s="10">
        <f t="shared" si="7"/>
        <v>0.029258063999999997</v>
      </c>
      <c r="K29" s="10">
        <f t="shared" si="8"/>
        <v>0.4333029359999999</v>
      </c>
      <c r="L29" s="3">
        <v>27</v>
      </c>
      <c r="M29" s="7">
        <f>M14+C14</f>
        <v>2.22938</v>
      </c>
      <c r="N29" s="7">
        <f t="shared" si="10"/>
        <v>1.0065926939162029</v>
      </c>
      <c r="O29" s="10">
        <f>O14+H14</f>
        <v>1.535190317</v>
      </c>
      <c r="P29" s="10">
        <f>P14+I14</f>
        <v>7.847322628</v>
      </c>
      <c r="Q29" s="10">
        <f>Q14+J14</f>
        <v>1.681597644</v>
      </c>
      <c r="R29" s="10">
        <f>R14+K14</f>
        <v>8.272849105999999</v>
      </c>
      <c r="S29" s="10">
        <v>0</v>
      </c>
      <c r="T29" s="10">
        <v>0</v>
      </c>
      <c r="U29" s="10">
        <f t="shared" si="12"/>
        <v>1.535190317</v>
      </c>
      <c r="V29" s="10">
        <f t="shared" si="12"/>
        <v>7.847322628</v>
      </c>
      <c r="W29" s="10">
        <f t="shared" si="13"/>
        <v>7.996079147765571</v>
      </c>
      <c r="X29" s="10">
        <f t="shared" si="14"/>
        <v>78.93089032116283</v>
      </c>
      <c r="Y29" s="10">
        <f t="shared" si="15"/>
        <v>1.0252992336604927</v>
      </c>
      <c r="Z29" s="10">
        <f t="shared" si="16"/>
        <v>-78.93089032116283</v>
      </c>
      <c r="AA29" s="10">
        <f t="shared" si="17"/>
        <v>5.111628533024417</v>
      </c>
      <c r="AB29" s="10">
        <f t="shared" si="18"/>
        <v>1.4866838888077143</v>
      </c>
      <c r="AC29" s="10">
        <f t="shared" si="19"/>
        <v>3.070380634</v>
      </c>
      <c r="AD29" s="10">
        <f t="shared" si="19"/>
        <v>15.694645256</v>
      </c>
      <c r="AE29" s="10">
        <f t="shared" si="20"/>
        <v>15.992158295531143</v>
      </c>
      <c r="AF29" s="10">
        <f t="shared" si="21"/>
        <v>78.93089032116283</v>
      </c>
      <c r="AG29" s="10">
        <f t="shared" si="22"/>
        <v>0.5126496168302463</v>
      </c>
      <c r="AH29" s="10">
        <f t="shared" si="23"/>
        <v>-78.93089032116283</v>
      </c>
      <c r="AI29" s="10">
        <f t="shared" si="0"/>
        <v>9.233076896848013</v>
      </c>
      <c r="AJ29" s="10">
        <f t="shared" si="1"/>
        <v>78.93089032116283</v>
      </c>
      <c r="AK29" s="10">
        <f t="shared" si="24"/>
        <v>1.7726850855545162</v>
      </c>
      <c r="AL29" s="10">
        <f t="shared" si="25"/>
        <v>9.061307663387284</v>
      </c>
      <c r="AM29" s="10">
        <f>AL29/AK29</f>
        <v>5.111628533024411</v>
      </c>
      <c r="AN29" s="10">
        <f t="shared" si="2"/>
        <v>0.7484684405721597</v>
      </c>
      <c r="AO29" s="10">
        <f t="shared" si="27"/>
        <v>4.751978278</v>
      </c>
      <c r="AP29" s="10">
        <f t="shared" si="27"/>
        <v>23.967494361999996</v>
      </c>
      <c r="AQ29" s="10">
        <f t="shared" si="28"/>
        <v>24.434035351269458</v>
      </c>
      <c r="AR29" s="10">
        <f t="shared" si="29"/>
        <v>78.78553919788138</v>
      </c>
      <c r="AS29" s="14">
        <f t="shared" si="30"/>
        <v>1.0065926939162029</v>
      </c>
      <c r="AT29" s="14">
        <f>0-AR29</f>
        <v>-78.78553919788138</v>
      </c>
      <c r="AU29" s="10">
        <f t="shared" si="32"/>
        <v>8.144678450423152</v>
      </c>
      <c r="AV29" s="10">
        <f t="shared" si="33"/>
        <v>78.78553919788138</v>
      </c>
      <c r="AW29" s="10">
        <f t="shared" si="34"/>
        <v>1.5839927593333343</v>
      </c>
      <c r="AX29" s="10">
        <f t="shared" si="35"/>
        <v>7.9891647873333325</v>
      </c>
      <c r="AY29" s="10">
        <f t="shared" si="36"/>
        <v>5.043687693809779</v>
      </c>
      <c r="AZ29" s="10">
        <f t="shared" si="37"/>
        <v>1.43942755230017</v>
      </c>
      <c r="BA29" s="13">
        <v>1</v>
      </c>
      <c r="BB29" s="13">
        <v>120</v>
      </c>
      <c r="BC29" s="10">
        <f t="shared" si="38"/>
        <v>7.996079147765571</v>
      </c>
      <c r="BD29" s="10">
        <f t="shared" si="39"/>
        <v>78.93089032116283</v>
      </c>
      <c r="BE29" s="10">
        <f t="shared" si="40"/>
        <v>7.996079147765571</v>
      </c>
      <c r="BF29" s="10">
        <f t="shared" si="41"/>
        <v>198.93089032116285</v>
      </c>
      <c r="BG29" s="10">
        <f t="shared" si="42"/>
        <v>-7.563575906040462</v>
      </c>
      <c r="BH29" s="10">
        <f t="shared" si="43"/>
        <v>-2.5941474998341145</v>
      </c>
      <c r="BI29" s="10">
        <f t="shared" si="3"/>
        <v>9.245173550040462</v>
      </c>
      <c r="BJ29" s="10">
        <f t="shared" si="4"/>
        <v>10.866996605834114</v>
      </c>
      <c r="BK29" s="10">
        <f t="shared" si="44"/>
        <v>14.267615399974094</v>
      </c>
      <c r="BL29" s="10">
        <f t="shared" si="45"/>
        <v>49.61029226216358</v>
      </c>
      <c r="BM29" s="10">
        <f t="shared" si="46"/>
        <v>63.93728173733138</v>
      </c>
      <c r="BN29" s="10">
        <f t="shared" si="47"/>
        <v>157.86178064232567</v>
      </c>
      <c r="BO29" s="10">
        <f t="shared" si="48"/>
        <v>-59.22366311851025</v>
      </c>
      <c r="BP29" s="10">
        <f t="shared" si="49"/>
        <v>24.094267425761213</v>
      </c>
      <c r="BQ29" s="10">
        <f t="shared" si="50"/>
        <v>3.070380634</v>
      </c>
      <c r="BR29" s="10">
        <f t="shared" si="50"/>
        <v>15.694645256</v>
      </c>
      <c r="BS29" s="10">
        <f t="shared" si="51"/>
        <v>15.992158295531143</v>
      </c>
      <c r="BT29" s="10">
        <f t="shared" si="52"/>
        <v>78.93089032116283</v>
      </c>
      <c r="BU29" s="10">
        <f t="shared" si="53"/>
        <v>1.681597644</v>
      </c>
      <c r="BV29" s="10">
        <f t="shared" si="53"/>
        <v>8.272849105999999</v>
      </c>
      <c r="BW29" s="10">
        <f t="shared" si="54"/>
        <v>8.442025998950212</v>
      </c>
      <c r="BX29" s="10">
        <f t="shared" si="55"/>
        <v>78.51019242374895</v>
      </c>
      <c r="BY29" s="10">
        <f t="shared" si="56"/>
        <v>135.00621611020122</v>
      </c>
      <c r="BZ29" s="10">
        <f t="shared" si="57"/>
        <v>157.4410827449118</v>
      </c>
      <c r="CA29" s="10">
        <f t="shared" si="58"/>
        <v>-124.67628713476908</v>
      </c>
      <c r="CB29" s="10">
        <f t="shared" si="59"/>
        <v>51.79287416897199</v>
      </c>
      <c r="CC29" s="10">
        <f t="shared" si="60"/>
        <v>-183.89995025327934</v>
      </c>
      <c r="CD29" s="10">
        <f t="shared" si="60"/>
        <v>75.88714159473321</v>
      </c>
      <c r="CE29" s="10">
        <f t="shared" si="61"/>
        <v>198.942328232525</v>
      </c>
      <c r="CF29" s="10">
        <f t="shared" si="62"/>
        <v>-22.423711924472105</v>
      </c>
      <c r="CG29" s="10">
        <f t="shared" si="63"/>
        <v>0.07171734405007073</v>
      </c>
      <c r="CH29" s="10">
        <f t="shared" si="64"/>
        <v>72.03400418663568</v>
      </c>
      <c r="CI29" s="10">
        <f t="shared" si="65"/>
        <v>1.0183862855110042</v>
      </c>
      <c r="CJ29" s="10">
        <f t="shared" si="66"/>
        <v>72.03400418663568</v>
      </c>
      <c r="CK29" s="10">
        <f t="shared" si="73"/>
        <v>8.05035764830525</v>
      </c>
      <c r="CL29" s="10">
        <f t="shared" si="68"/>
        <v>72.03400418663568</v>
      </c>
      <c r="CM29" s="10">
        <f t="shared" si="69"/>
        <v>2.483152960179404</v>
      </c>
      <c r="CN29" s="10">
        <f t="shared" si="70"/>
        <v>7.657820162551423</v>
      </c>
      <c r="CO29" s="10">
        <f t="shared" si="71"/>
        <v>3.083909966624914</v>
      </c>
      <c r="CP29" s="10">
        <f>1.18*CI29</f>
        <v>1.2016958169029848</v>
      </c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</row>
    <row r="30" spans="1:136" ht="12.75">
      <c r="A30" s="2" t="s">
        <v>29</v>
      </c>
      <c r="B30" s="1">
        <v>3</v>
      </c>
      <c r="C30" s="10">
        <v>0.04684</v>
      </c>
      <c r="D30" s="10">
        <v>0.2381</v>
      </c>
      <c r="E30" s="10">
        <v>0.4004</v>
      </c>
      <c r="F30" s="10">
        <v>0.1692</v>
      </c>
      <c r="G30" s="10">
        <v>2.5058</v>
      </c>
      <c r="H30" s="10">
        <f t="shared" si="5"/>
        <v>0.011152604</v>
      </c>
      <c r="I30" s="10">
        <f t="shared" si="6"/>
        <v>0.018754735999999998</v>
      </c>
      <c r="J30" s="10">
        <f t="shared" si="7"/>
        <v>0.007925327999999999</v>
      </c>
      <c r="K30" s="10">
        <f t="shared" si="8"/>
        <v>0.117371672</v>
      </c>
      <c r="L30" s="3">
        <v>28</v>
      </c>
      <c r="M30" s="7">
        <f>M14+C15</f>
        <v>2.17246</v>
      </c>
      <c r="N30" s="7">
        <f t="shared" si="10"/>
        <v>1.0145550959583518</v>
      </c>
      <c r="O30" s="10">
        <f>O14+H15</f>
        <v>1.521637665</v>
      </c>
      <c r="P30" s="10">
        <f>P14+I15</f>
        <v>7.82453186</v>
      </c>
      <c r="Q30" s="10">
        <f>Q14+J15</f>
        <v>1.6719667800000002</v>
      </c>
      <c r="R30" s="10">
        <f>R14+K15</f>
        <v>8.13021897</v>
      </c>
      <c r="S30" s="10">
        <v>0</v>
      </c>
      <c r="T30" s="10">
        <v>0</v>
      </c>
      <c r="U30" s="10">
        <f t="shared" si="12"/>
        <v>1.521637665</v>
      </c>
      <c r="V30" s="10">
        <f t="shared" si="12"/>
        <v>7.82453186</v>
      </c>
      <c r="W30" s="10">
        <f t="shared" si="13"/>
        <v>7.971115355563593</v>
      </c>
      <c r="X30" s="10">
        <f t="shared" si="14"/>
        <v>78.99504154056936</v>
      </c>
      <c r="Y30" s="10">
        <f t="shared" si="15"/>
        <v>1.0285102469092324</v>
      </c>
      <c r="Z30" s="10">
        <f t="shared" si="16"/>
        <v>-78.99504154056936</v>
      </c>
      <c r="AA30" s="10">
        <f t="shared" si="17"/>
        <v>5.142178088763332</v>
      </c>
      <c r="AB30" s="10">
        <f t="shared" si="18"/>
        <v>1.491339858018387</v>
      </c>
      <c r="AC30" s="10">
        <f t="shared" si="19"/>
        <v>3.04327533</v>
      </c>
      <c r="AD30" s="10">
        <f t="shared" si="19"/>
        <v>15.64906372</v>
      </c>
      <c r="AE30" s="10">
        <f t="shared" si="20"/>
        <v>15.942230711127186</v>
      </c>
      <c r="AF30" s="10">
        <f t="shared" si="21"/>
        <v>78.99504154056936</v>
      </c>
      <c r="AG30" s="10">
        <f t="shared" si="22"/>
        <v>0.5142551234546162</v>
      </c>
      <c r="AH30" s="10">
        <f t="shared" si="23"/>
        <v>-78.99504154056936</v>
      </c>
      <c r="AI30" s="10">
        <f t="shared" si="0"/>
        <v>9.2042511925524</v>
      </c>
      <c r="AJ30" s="10">
        <f t="shared" si="1"/>
        <v>78.99504154056936</v>
      </c>
      <c r="AK30" s="10">
        <f>AI30*COS(AJ30*PI()/180)</f>
        <v>1.7570358309936454</v>
      </c>
      <c r="AL30" s="10">
        <f t="shared" si="25"/>
        <v>9.034991151307606</v>
      </c>
      <c r="AM30" s="10">
        <f t="shared" si="26"/>
        <v>5.1421780887633375</v>
      </c>
      <c r="AN30" s="10">
        <f t="shared" si="2"/>
        <v>0.7508124802437397</v>
      </c>
      <c r="AO30" s="10">
        <f t="shared" si="27"/>
        <v>4.71524211</v>
      </c>
      <c r="AP30" s="10">
        <f t="shared" si="27"/>
        <v>23.77928269</v>
      </c>
      <c r="AQ30" s="10">
        <f t="shared" si="28"/>
        <v>24.24227285975576</v>
      </c>
      <c r="AR30" s="10">
        <f t="shared" si="29"/>
        <v>78.78419429775323</v>
      </c>
      <c r="AS30" s="14">
        <f t="shared" si="30"/>
        <v>1.0145550959583518</v>
      </c>
      <c r="AT30" s="14">
        <f t="shared" si="31"/>
        <v>-78.78419429775323</v>
      </c>
      <c r="AU30" s="10">
        <f t="shared" si="32"/>
        <v>8.080757619918588</v>
      </c>
      <c r="AV30" s="10">
        <f t="shared" si="33"/>
        <v>78.78419429775323</v>
      </c>
      <c r="AW30" s="10">
        <f t="shared" si="34"/>
        <v>1.5717473700000004</v>
      </c>
      <c r="AX30" s="10">
        <f t="shared" si="35"/>
        <v>7.926427563333333</v>
      </c>
      <c r="AY30" s="10">
        <f t="shared" si="36"/>
        <v>5.043067171369487</v>
      </c>
      <c r="AZ30" s="10">
        <f t="shared" si="37"/>
        <v>1.450813787220443</v>
      </c>
      <c r="BA30" s="13">
        <v>1</v>
      </c>
      <c r="BB30" s="13">
        <v>120</v>
      </c>
      <c r="BC30" s="10">
        <f t="shared" si="38"/>
        <v>7.971115355563593</v>
      </c>
      <c r="BD30" s="10">
        <f t="shared" si="39"/>
        <v>78.99504154056936</v>
      </c>
      <c r="BE30" s="10">
        <f t="shared" si="40"/>
        <v>7.971115355563593</v>
      </c>
      <c r="BF30" s="10">
        <f t="shared" si="41"/>
        <v>198.99504154056936</v>
      </c>
      <c r="BG30" s="10">
        <f t="shared" si="42"/>
        <v>-7.537062195980705</v>
      </c>
      <c r="BH30" s="10">
        <f t="shared" si="43"/>
        <v>-2.5944890567547643</v>
      </c>
      <c r="BI30" s="10">
        <f t="shared" si="3"/>
        <v>9.209028975980706</v>
      </c>
      <c r="BJ30" s="10">
        <f t="shared" si="4"/>
        <v>10.724708026754763</v>
      </c>
      <c r="BK30" s="10">
        <f t="shared" si="44"/>
        <v>14.135967492166579</v>
      </c>
      <c r="BL30" s="10">
        <f t="shared" si="45"/>
        <v>49.34816779008013</v>
      </c>
      <c r="BM30" s="10">
        <f t="shared" si="46"/>
        <v>63.53868001170171</v>
      </c>
      <c r="BN30" s="10">
        <f t="shared" si="47"/>
        <v>157.99008308113872</v>
      </c>
      <c r="BO30" s="10">
        <f t="shared" si="48"/>
        <v>-58.90791764460841</v>
      </c>
      <c r="BP30" s="10">
        <f t="shared" si="49"/>
        <v>23.812204778336987</v>
      </c>
      <c r="BQ30" s="10">
        <f t="shared" si="50"/>
        <v>3.04327533</v>
      </c>
      <c r="BR30" s="10">
        <f t="shared" si="50"/>
        <v>15.64906372</v>
      </c>
      <c r="BS30" s="10">
        <f t="shared" si="51"/>
        <v>15.942230711127186</v>
      </c>
      <c r="BT30" s="10">
        <f t="shared" si="52"/>
        <v>78.99504154056936</v>
      </c>
      <c r="BU30" s="10">
        <f t="shared" si="53"/>
        <v>1.6719667800000002</v>
      </c>
      <c r="BV30" s="10">
        <f t="shared" si="53"/>
        <v>8.13021897</v>
      </c>
      <c r="BW30" s="10">
        <f t="shared" si="54"/>
        <v>8.300357426856474</v>
      </c>
      <c r="BX30" s="10">
        <f t="shared" si="55"/>
        <v>78.37922429249964</v>
      </c>
      <c r="BY30" s="10">
        <f t="shared" si="56"/>
        <v>132.3262130837639</v>
      </c>
      <c r="BZ30" s="10">
        <f t="shared" si="57"/>
        <v>157.374265833069</v>
      </c>
      <c r="CA30" s="10">
        <f t="shared" si="58"/>
        <v>-122.14205946492919</v>
      </c>
      <c r="CB30" s="10">
        <f t="shared" si="59"/>
        <v>50.90720949684229</v>
      </c>
      <c r="CC30" s="10">
        <f t="shared" si="60"/>
        <v>-181.0499771095376</v>
      </c>
      <c r="CD30" s="10">
        <f t="shared" si="60"/>
        <v>74.71941427517928</v>
      </c>
      <c r="CE30" s="10">
        <f t="shared" si="61"/>
        <v>195.86241365047545</v>
      </c>
      <c r="CF30" s="10">
        <f t="shared" si="62"/>
        <v>-22.42596362253502</v>
      </c>
      <c r="CG30" s="10">
        <f t="shared" si="63"/>
        <v>0.07217294645103678</v>
      </c>
      <c r="CH30" s="10">
        <f t="shared" si="64"/>
        <v>71.77413141261515</v>
      </c>
      <c r="CI30" s="10">
        <f t="shared" si="65"/>
        <v>1.0248558396047223</v>
      </c>
      <c r="CJ30" s="10">
        <f t="shared" si="66"/>
        <v>71.77413141261515</v>
      </c>
      <c r="CK30" s="10">
        <f t="shared" si="73"/>
        <v>7.999538574766503</v>
      </c>
      <c r="CL30" s="10">
        <f t="shared" si="68"/>
        <v>71.77413141261515</v>
      </c>
      <c r="CM30" s="10">
        <f t="shared" si="69"/>
        <v>2.5019660146285325</v>
      </c>
      <c r="CN30" s="10">
        <f t="shared" si="70"/>
        <v>7.598209227891866</v>
      </c>
      <c r="CO30" s="10">
        <f t="shared" si="71"/>
        <v>3.0368954587978183</v>
      </c>
      <c r="CP30" s="10">
        <f>1.18*CI30</f>
        <v>1.209329890733572</v>
      </c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</row>
    <row r="31" spans="1:136" ht="12.75">
      <c r="A31" s="2" t="s">
        <v>30</v>
      </c>
      <c r="B31" s="1">
        <v>3</v>
      </c>
      <c r="C31" s="10">
        <v>0.06934</v>
      </c>
      <c r="D31" s="10">
        <v>0.2381</v>
      </c>
      <c r="E31" s="10">
        <v>0.4004</v>
      </c>
      <c r="F31" s="10">
        <v>0.1692</v>
      </c>
      <c r="G31" s="10">
        <v>2.5058</v>
      </c>
      <c r="H31" s="10">
        <f t="shared" si="5"/>
        <v>0.016509854</v>
      </c>
      <c r="I31" s="10">
        <f t="shared" si="6"/>
        <v>0.027763735999999997</v>
      </c>
      <c r="J31" s="10">
        <f t="shared" si="7"/>
        <v>0.011732327999999998</v>
      </c>
      <c r="K31" s="10">
        <f t="shared" si="8"/>
        <v>0.17375217199999998</v>
      </c>
      <c r="L31" s="3">
        <v>29</v>
      </c>
      <c r="M31" s="7">
        <f>M30+C16</f>
        <v>2.21733</v>
      </c>
      <c r="N31" s="7">
        <f t="shared" si="10"/>
        <v>1.0082678935576554</v>
      </c>
      <c r="O31" s="10">
        <f aca="true" t="shared" si="78" ref="O31:R32">O30+H16</f>
        <v>1.532321212</v>
      </c>
      <c r="P31" s="10">
        <f t="shared" si="78"/>
        <v>7.842497807999999</v>
      </c>
      <c r="Q31" s="10">
        <f t="shared" si="78"/>
        <v>1.6795587840000001</v>
      </c>
      <c r="R31" s="10">
        <f t="shared" si="78"/>
        <v>8.242654216</v>
      </c>
      <c r="S31" s="10">
        <v>0</v>
      </c>
      <c r="T31" s="10">
        <v>0</v>
      </c>
      <c r="U31" s="10">
        <f t="shared" si="12"/>
        <v>1.532321212</v>
      </c>
      <c r="V31" s="10">
        <f t="shared" si="12"/>
        <v>7.842497807999999</v>
      </c>
      <c r="W31" s="10">
        <f t="shared" si="13"/>
        <v>7.990793462806428</v>
      </c>
      <c r="X31" s="10">
        <f t="shared" si="14"/>
        <v>78.94443772800527</v>
      </c>
      <c r="Y31" s="10">
        <f t="shared" si="15"/>
        <v>1.0259774402445079</v>
      </c>
      <c r="Z31" s="10">
        <f t="shared" si="16"/>
        <v>-78.94443772800527</v>
      </c>
      <c r="AA31" s="10">
        <f t="shared" si="17"/>
        <v>5.118050802001166</v>
      </c>
      <c r="AB31" s="10">
        <f t="shared" si="18"/>
        <v>1.4876672883545363</v>
      </c>
      <c r="AC31" s="10">
        <f>O31+O31+S31</f>
        <v>3.064642424</v>
      </c>
      <c r="AD31" s="10">
        <f t="shared" si="19"/>
        <v>15.684995615999998</v>
      </c>
      <c r="AE31" s="10">
        <f t="shared" si="20"/>
        <v>15.981586925612856</v>
      </c>
      <c r="AF31" s="10">
        <f t="shared" si="21"/>
        <v>78.94443772800527</v>
      </c>
      <c r="AG31" s="10">
        <f>14.2/(SQRT(3)*AE31)</f>
        <v>0.5129887201222539</v>
      </c>
      <c r="AH31" s="10">
        <f t="shared" si="23"/>
        <v>-78.94443772800527</v>
      </c>
      <c r="AI31" s="10">
        <f t="shared" si="0"/>
        <v>9.226973513579987</v>
      </c>
      <c r="AJ31" s="10">
        <f t="shared" si="1"/>
        <v>78.94443772800527</v>
      </c>
      <c r="AK31" s="10">
        <f t="shared" si="24"/>
        <v>1.7693721284663475</v>
      </c>
      <c r="AL31" s="10">
        <f t="shared" si="25"/>
        <v>9.0557364411357</v>
      </c>
      <c r="AM31" s="10">
        <f t="shared" si="26"/>
        <v>5.118050802001166</v>
      </c>
      <c r="AN31" s="10">
        <f t="shared" si="2"/>
        <v>0.7489635313784907</v>
      </c>
      <c r="AO31" s="10">
        <f t="shared" si="27"/>
        <v>4.744201208</v>
      </c>
      <c r="AP31" s="10">
        <f t="shared" si="27"/>
        <v>23.927649832</v>
      </c>
      <c r="AQ31" s="10">
        <f t="shared" si="28"/>
        <v>24.393439109416253</v>
      </c>
      <c r="AR31" s="10">
        <f t="shared" si="29"/>
        <v>78.78525624606128</v>
      </c>
      <c r="AS31" s="14">
        <f t="shared" si="30"/>
        <v>1.0082678935576554</v>
      </c>
      <c r="AT31" s="14">
        <f t="shared" si="31"/>
        <v>-78.78525624606128</v>
      </c>
      <c r="AU31" s="10">
        <f t="shared" si="32"/>
        <v>8.131146369805418</v>
      </c>
      <c r="AV31" s="10">
        <f t="shared" si="33"/>
        <v>78.78525624606128</v>
      </c>
      <c r="AW31" s="10">
        <f t="shared" si="34"/>
        <v>1.5814004026666661</v>
      </c>
      <c r="AX31" s="10">
        <f t="shared" si="35"/>
        <v>7.975883277333334</v>
      </c>
      <c r="AY31" s="10">
        <f t="shared" si="36"/>
        <v>5.043557130682306</v>
      </c>
      <c r="AZ31" s="10">
        <f t="shared" si="37"/>
        <v>1.4418230877874472</v>
      </c>
      <c r="BA31" s="13">
        <v>1</v>
      </c>
      <c r="BB31" s="13">
        <v>120</v>
      </c>
      <c r="BC31" s="10">
        <f t="shared" si="38"/>
        <v>7.990793462806428</v>
      </c>
      <c r="BD31" s="10">
        <f t="shared" si="39"/>
        <v>78.94443772800527</v>
      </c>
      <c r="BE31" s="10">
        <f t="shared" si="40"/>
        <v>7.990793462806428</v>
      </c>
      <c r="BF31" s="10">
        <f>BB31+BD31</f>
        <v>198.94443772800525</v>
      </c>
      <c r="BG31" s="10">
        <f t="shared" si="42"/>
        <v>-7.557962936851776</v>
      </c>
      <c r="BH31" s="10">
        <f t="shared" si="43"/>
        <v>-2.5942198076502376</v>
      </c>
      <c r="BI31" s="10">
        <f t="shared" si="3"/>
        <v>9.237521720851776</v>
      </c>
      <c r="BJ31" s="10">
        <f t="shared" si="4"/>
        <v>10.836874023650237</v>
      </c>
      <c r="BK31" s="10">
        <f t="shared" si="44"/>
        <v>14.23972071873861</v>
      </c>
      <c r="BL31" s="10">
        <f t="shared" si="45"/>
        <v>49.555204853634784</v>
      </c>
      <c r="BM31" s="10">
        <f t="shared" si="46"/>
        <v>63.852780165229944</v>
      </c>
      <c r="BN31" s="10">
        <f t="shared" si="47"/>
        <v>157.88887545601054</v>
      </c>
      <c r="BO31" s="10">
        <f t="shared" si="48"/>
        <v>-59.156763571739646</v>
      </c>
      <c r="BP31" s="10">
        <f t="shared" si="49"/>
        <v>24.03445149252381</v>
      </c>
      <c r="BQ31" s="10">
        <f t="shared" si="50"/>
        <v>3.064642424</v>
      </c>
      <c r="BR31" s="10">
        <f t="shared" si="50"/>
        <v>15.684995615999998</v>
      </c>
      <c r="BS31" s="10">
        <f t="shared" si="51"/>
        <v>15.981586925612856</v>
      </c>
      <c r="BT31" s="10">
        <f t="shared" si="52"/>
        <v>78.94443772800527</v>
      </c>
      <c r="BU31" s="10">
        <f t="shared" si="53"/>
        <v>1.6795587840000001</v>
      </c>
      <c r="BV31" s="10">
        <f t="shared" si="53"/>
        <v>8.242654216</v>
      </c>
      <c r="BW31" s="10">
        <f t="shared" si="54"/>
        <v>8.412031040923122</v>
      </c>
      <c r="BX31" s="10">
        <f t="shared" si="55"/>
        <v>78.48283448630691</v>
      </c>
      <c r="BY31" s="10">
        <f t="shared" si="56"/>
        <v>134.43760530146645</v>
      </c>
      <c r="BZ31" s="10">
        <f t="shared" si="57"/>
        <v>157.42727221431218</v>
      </c>
      <c r="CA31" s="10">
        <f t="shared" si="58"/>
        <v>-124.13874813911566</v>
      </c>
      <c r="CB31" s="10">
        <f t="shared" si="59"/>
        <v>51.604659960570324</v>
      </c>
      <c r="CC31" s="10">
        <f t="shared" si="60"/>
        <v>-183.2955117108553</v>
      </c>
      <c r="CD31" s="10">
        <f t="shared" si="60"/>
        <v>75.63911145309413</v>
      </c>
      <c r="CE31" s="10">
        <f t="shared" si="61"/>
        <v>198.28898051772288</v>
      </c>
      <c r="CF31" s="10">
        <f t="shared" si="62"/>
        <v>-22.424084303583676</v>
      </c>
      <c r="CG31" s="10">
        <f t="shared" si="63"/>
        <v>0.07181297055216782</v>
      </c>
      <c r="CH31" s="10">
        <f t="shared" si="64"/>
        <v>71.97928915721846</v>
      </c>
      <c r="CI31" s="10">
        <f t="shared" si="65"/>
        <v>1.0197441818407829</v>
      </c>
      <c r="CJ31" s="10">
        <f t="shared" si="66"/>
        <v>71.97928915721846</v>
      </c>
      <c r="CK31" s="10">
        <f t="shared" si="73"/>
        <v>8.039637752768012</v>
      </c>
      <c r="CL31" s="10">
        <f t="shared" si="68"/>
        <v>71.97928915721846</v>
      </c>
      <c r="CM31" s="10">
        <f t="shared" si="69"/>
        <v>2.487148403981471</v>
      </c>
      <c r="CN31" s="10">
        <f t="shared" si="70"/>
        <v>7.645251337418876</v>
      </c>
      <c r="CO31" s="10">
        <f t="shared" si="71"/>
        <v>3.0739023554767475</v>
      </c>
      <c r="CP31" s="10">
        <f>1.18*CI31</f>
        <v>1.2032981345721236</v>
      </c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136" ht="12.75">
      <c r="A32" s="2" t="s">
        <v>31</v>
      </c>
      <c r="B32" s="1">
        <v>3</v>
      </c>
      <c r="C32" s="10">
        <v>0.33029</v>
      </c>
      <c r="D32" s="10">
        <v>0.2381</v>
      </c>
      <c r="E32" s="10">
        <v>0.4004</v>
      </c>
      <c r="F32" s="10">
        <v>0.1692</v>
      </c>
      <c r="G32" s="10">
        <v>2.5058</v>
      </c>
      <c r="H32" s="10">
        <f t="shared" si="5"/>
        <v>0.07864204899999999</v>
      </c>
      <c r="I32" s="10">
        <f t="shared" si="6"/>
        <v>0.13224811599999997</v>
      </c>
      <c r="J32" s="10">
        <f t="shared" si="7"/>
        <v>0.05588506799999999</v>
      </c>
      <c r="K32" s="10">
        <f t="shared" si="8"/>
        <v>0.8276406819999998</v>
      </c>
      <c r="L32" s="3">
        <v>30</v>
      </c>
      <c r="M32" s="7">
        <f>M31+C17</f>
        <v>2.26044</v>
      </c>
      <c r="N32" s="7">
        <f t="shared" si="10"/>
        <v>1.0023002671412617</v>
      </c>
      <c r="O32" s="10">
        <f t="shared" si="78"/>
        <v>1.542585703</v>
      </c>
      <c r="P32" s="10">
        <f t="shared" si="78"/>
        <v>7.859759051999999</v>
      </c>
      <c r="Q32" s="10">
        <f t="shared" si="78"/>
        <v>1.686852996</v>
      </c>
      <c r="R32" s="10">
        <f t="shared" si="78"/>
        <v>8.350679254</v>
      </c>
      <c r="S32" s="10">
        <v>0</v>
      </c>
      <c r="T32" s="10">
        <v>0</v>
      </c>
      <c r="U32" s="10">
        <f t="shared" si="12"/>
        <v>1.542585703</v>
      </c>
      <c r="V32" s="10">
        <f t="shared" si="12"/>
        <v>7.859759051999999</v>
      </c>
      <c r="W32" s="10">
        <f t="shared" si="13"/>
        <v>8.009705550555273</v>
      </c>
      <c r="X32" s="10">
        <f t="shared" si="14"/>
        <v>78.89605306394455</v>
      </c>
      <c r="Y32" s="10">
        <f t="shared" si="15"/>
        <v>1.023554957263608</v>
      </c>
      <c r="Z32" s="10">
        <f t="shared" si="16"/>
        <v>-78.89605306394455</v>
      </c>
      <c r="AA32" s="10">
        <f t="shared" si="17"/>
        <v>5.095184686798564</v>
      </c>
      <c r="AB32" s="10">
        <f t="shared" si="18"/>
        <v>1.4841546880322316</v>
      </c>
      <c r="AC32" s="10">
        <f t="shared" si="19"/>
        <v>3.085171406</v>
      </c>
      <c r="AD32" s="10">
        <f t="shared" si="19"/>
        <v>15.719518103999999</v>
      </c>
      <c r="AE32" s="10">
        <f t="shared" si="20"/>
        <v>16.019411101110546</v>
      </c>
      <c r="AF32" s="10">
        <f t="shared" si="21"/>
        <v>78.89605306394455</v>
      </c>
      <c r="AG32" s="10">
        <f t="shared" si="22"/>
        <v>0.511777478631804</v>
      </c>
      <c r="AH32" s="10">
        <f t="shared" si="23"/>
        <v>-78.89605306394455</v>
      </c>
      <c r="AI32" s="10">
        <f t="shared" si="0"/>
        <v>9.248811311485452</v>
      </c>
      <c r="AJ32" s="10">
        <f t="shared" si="1"/>
        <v>78.89605306394455</v>
      </c>
      <c r="AK32" s="10">
        <f t="shared" si="24"/>
        <v>1.7812245417502357</v>
      </c>
      <c r="AL32" s="10">
        <f t="shared" si="25"/>
        <v>9.075668008875596</v>
      </c>
      <c r="AM32" s="10">
        <f t="shared" si="26"/>
        <v>5.095184686798567</v>
      </c>
      <c r="AN32" s="10">
        <f t="shared" si="2"/>
        <v>0.7471951188024338</v>
      </c>
      <c r="AO32" s="10">
        <f t="shared" si="27"/>
        <v>4.772024402</v>
      </c>
      <c r="AP32" s="10">
        <f t="shared" si="27"/>
        <v>24.070197357999998</v>
      </c>
      <c r="AQ32" s="10">
        <f t="shared" si="28"/>
        <v>24.538675957482987</v>
      </c>
      <c r="AR32" s="10">
        <f t="shared" si="29"/>
        <v>78.78626421590727</v>
      </c>
      <c r="AS32" s="14">
        <f t="shared" si="30"/>
        <v>1.0023002671412617</v>
      </c>
      <c r="AT32" s="14">
        <f t="shared" si="31"/>
        <v>-78.78626421590727</v>
      </c>
      <c r="AU32" s="10">
        <f>AQ32/3</f>
        <v>8.179558652494329</v>
      </c>
      <c r="AV32" s="10">
        <f t="shared" si="33"/>
        <v>78.78626421590727</v>
      </c>
      <c r="AW32" s="10">
        <f t="shared" si="34"/>
        <v>1.5906748006666676</v>
      </c>
      <c r="AX32" s="10">
        <f t="shared" si="35"/>
        <v>8.023399119333332</v>
      </c>
      <c r="AY32" s="10">
        <f t="shared" si="36"/>
        <v>5.044022270278404</v>
      </c>
      <c r="AZ32" s="10">
        <f t="shared" si="37"/>
        <v>1.4332893820120043</v>
      </c>
      <c r="BA32" s="13">
        <v>1</v>
      </c>
      <c r="BB32" s="13">
        <v>120</v>
      </c>
      <c r="BC32" s="10">
        <f t="shared" si="38"/>
        <v>8.009705550555273</v>
      </c>
      <c r="BD32" s="10">
        <f t="shared" si="39"/>
        <v>78.89605306394455</v>
      </c>
      <c r="BE32" s="10">
        <f t="shared" si="40"/>
        <v>8.009705550555273</v>
      </c>
      <c r="BF32" s="10">
        <f t="shared" si="41"/>
        <v>198.89605306394455</v>
      </c>
      <c r="BG32" s="10">
        <f t="shared" si="42"/>
        <v>-7.578043858156697</v>
      </c>
      <c r="BH32" s="10">
        <f t="shared" si="43"/>
        <v>-2.593961119687323</v>
      </c>
      <c r="BI32" s="10">
        <f t="shared" si="3"/>
        <v>9.264896854156698</v>
      </c>
      <c r="BJ32" s="10">
        <f t="shared" si="4"/>
        <v>10.944640373687323</v>
      </c>
      <c r="BK32" s="10">
        <f t="shared" si="44"/>
        <v>14.339576933351598</v>
      </c>
      <c r="BL32" s="10">
        <f t="shared" si="45"/>
        <v>49.75129652798692</v>
      </c>
      <c r="BM32" s="10">
        <f t="shared" si="46"/>
        <v>64.15538300659594</v>
      </c>
      <c r="BN32" s="10">
        <f t="shared" si="47"/>
        <v>157.7921061278891</v>
      </c>
      <c r="BO32" s="10">
        <f t="shared" si="48"/>
        <v>-59.39624170439593</v>
      </c>
      <c r="BP32" s="10">
        <f t="shared" si="49"/>
        <v>24.24870388528006</v>
      </c>
      <c r="BQ32" s="10">
        <f t="shared" si="50"/>
        <v>3.085171406</v>
      </c>
      <c r="BR32" s="10">
        <f t="shared" si="50"/>
        <v>15.719518103999999</v>
      </c>
      <c r="BS32" s="10">
        <f t="shared" si="51"/>
        <v>16.019411101110546</v>
      </c>
      <c r="BT32" s="10">
        <f t="shared" si="52"/>
        <v>78.89605306394455</v>
      </c>
      <c r="BU32" s="10">
        <f t="shared" si="53"/>
        <v>1.686852996</v>
      </c>
      <c r="BV32" s="10">
        <f t="shared" si="53"/>
        <v>8.350679254</v>
      </c>
      <c r="BW32" s="10">
        <f t="shared" si="54"/>
        <v>8.519349566328415</v>
      </c>
      <c r="BX32" s="10">
        <f t="shared" si="55"/>
        <v>78.57982176316945</v>
      </c>
      <c r="BY32" s="10">
        <f t="shared" si="56"/>
        <v>136.47496301708273</v>
      </c>
      <c r="BZ32" s="10">
        <f t="shared" si="57"/>
        <v>157.475874827114</v>
      </c>
      <c r="CA32" s="10">
        <f t="shared" si="58"/>
        <v>-126.06442308456558</v>
      </c>
      <c r="CB32" s="10">
        <f t="shared" si="59"/>
        <v>52.27979306452685</v>
      </c>
      <c r="CC32" s="10">
        <f t="shared" si="60"/>
        <v>-185.4606647889615</v>
      </c>
      <c r="CD32" s="10">
        <f t="shared" si="60"/>
        <v>76.52849694980691</v>
      </c>
      <c r="CE32" s="10">
        <f t="shared" si="61"/>
        <v>200.62968132696656</v>
      </c>
      <c r="CF32" s="10">
        <f t="shared" si="62"/>
        <v>-22.42300430375629</v>
      </c>
      <c r="CG32" s="10">
        <f t="shared" si="63"/>
        <v>0.0714728590431361</v>
      </c>
      <c r="CH32" s="10">
        <f t="shared" si="64"/>
        <v>72.17430083174321</v>
      </c>
      <c r="CI32" s="10">
        <f t="shared" si="65"/>
        <v>1.0149145984125327</v>
      </c>
      <c r="CJ32" s="10">
        <f t="shared" si="66"/>
        <v>72.17430083174321</v>
      </c>
      <c r="CK32" s="10">
        <f t="shared" si="73"/>
        <v>8.07789525869081</v>
      </c>
      <c r="CL32" s="10">
        <f t="shared" si="68"/>
        <v>72.17430083174321</v>
      </c>
      <c r="CM32" s="10">
        <f t="shared" si="69"/>
        <v>2.472824179896526</v>
      </c>
      <c r="CN32" s="10">
        <f t="shared" si="70"/>
        <v>7.690093132446353</v>
      </c>
      <c r="CO32" s="10">
        <f t="shared" si="71"/>
        <v>3.109842258485252</v>
      </c>
      <c r="CP32" s="10">
        <f>1.18*CI32</f>
        <v>1.1975992261267885</v>
      </c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</row>
    <row r="33" spans="1:136" ht="12.75">
      <c r="A33" s="2" t="s">
        <v>32</v>
      </c>
      <c r="B33" s="1">
        <v>3</v>
      </c>
      <c r="C33" s="10">
        <v>0.28676</v>
      </c>
      <c r="D33" s="10">
        <v>0.2381</v>
      </c>
      <c r="E33" s="10">
        <v>0.4004</v>
      </c>
      <c r="F33" s="10">
        <v>0.1692</v>
      </c>
      <c r="G33" s="10">
        <v>2.5058</v>
      </c>
      <c r="H33" s="10">
        <f t="shared" si="5"/>
        <v>0.068277556</v>
      </c>
      <c r="I33" s="10">
        <f t="shared" si="6"/>
        <v>0.114818704</v>
      </c>
      <c r="J33" s="10">
        <f t="shared" si="7"/>
        <v>0.048519792</v>
      </c>
      <c r="K33" s="10">
        <f t="shared" si="8"/>
        <v>0.718563208</v>
      </c>
      <c r="L33" s="3">
        <v>31</v>
      </c>
      <c r="M33" s="7">
        <f>M20+C24</f>
        <v>2.77414</v>
      </c>
      <c r="N33" s="7">
        <f t="shared" si="10"/>
        <v>0.9362678096273431</v>
      </c>
      <c r="O33" s="10">
        <f>O20+H24</f>
        <v>1.6648976729999998</v>
      </c>
      <c r="P33" s="10">
        <f>P20+I24</f>
        <v>8.065444531999999</v>
      </c>
      <c r="Q33" s="10">
        <f>Q20+J24</f>
        <v>1.7737710359999999</v>
      </c>
      <c r="R33" s="10">
        <f>R20+K24</f>
        <v>9.637908714</v>
      </c>
      <c r="S33" s="10">
        <v>0</v>
      </c>
      <c r="T33" s="10">
        <v>0</v>
      </c>
      <c r="U33" s="10">
        <f t="shared" si="12"/>
        <v>1.6648976729999998</v>
      </c>
      <c r="V33" s="10">
        <f t="shared" si="12"/>
        <v>8.065444531999999</v>
      </c>
      <c r="W33" s="10">
        <f t="shared" si="13"/>
        <v>8.235489041965238</v>
      </c>
      <c r="X33" s="10">
        <f t="shared" si="14"/>
        <v>78.33662192822295</v>
      </c>
      <c r="Y33" s="10">
        <f t="shared" si="15"/>
        <v>0.9954932585929719</v>
      </c>
      <c r="Z33" s="10">
        <f t="shared" si="16"/>
        <v>-78.33662192822295</v>
      </c>
      <c r="AA33" s="10">
        <f t="shared" si="17"/>
        <v>4.84440855603262</v>
      </c>
      <c r="AB33" s="10">
        <f t="shared" si="18"/>
        <v>1.4434652249598092</v>
      </c>
      <c r="AC33" s="10">
        <f t="shared" si="19"/>
        <v>3.3297953459999996</v>
      </c>
      <c r="AD33" s="10">
        <f t="shared" si="19"/>
        <v>16.130889063999998</v>
      </c>
      <c r="AE33" s="10">
        <f t="shared" si="20"/>
        <v>16.470978083930476</v>
      </c>
      <c r="AF33" s="10">
        <f t="shared" si="21"/>
        <v>78.33662192822295</v>
      </c>
      <c r="AG33" s="10">
        <f t="shared" si="22"/>
        <v>0.49774662929648594</v>
      </c>
      <c r="AH33" s="10">
        <f t="shared" si="23"/>
        <v>-78.33662192822295</v>
      </c>
      <c r="AI33" s="10">
        <f t="shared" si="0"/>
        <v>9.509523630573687</v>
      </c>
      <c r="AJ33" s="10">
        <f t="shared" si="1"/>
        <v>78.33662192822295</v>
      </c>
      <c r="AK33" s="10">
        <f t="shared" si="24"/>
        <v>1.9224582393594605</v>
      </c>
      <c r="AL33" s="10">
        <f t="shared" si="25"/>
        <v>9.313173143368392</v>
      </c>
      <c r="AM33" s="10">
        <f t="shared" si="26"/>
        <v>4.8444085560326275</v>
      </c>
      <c r="AN33" s="10">
        <f t="shared" si="2"/>
        <v>0.7267100787728694</v>
      </c>
      <c r="AO33" s="10">
        <f t="shared" si="27"/>
        <v>5.1035663819999995</v>
      </c>
      <c r="AP33" s="10">
        <f t="shared" si="27"/>
        <v>25.768797778</v>
      </c>
      <c r="AQ33" s="10">
        <f t="shared" si="28"/>
        <v>26.269322959279673</v>
      </c>
      <c r="AR33" s="10">
        <f t="shared" si="29"/>
        <v>78.79741751219844</v>
      </c>
      <c r="AS33" s="14">
        <f t="shared" si="30"/>
        <v>0.9362678096273431</v>
      </c>
      <c r="AT33" s="14">
        <f t="shared" si="31"/>
        <v>-78.79741751219844</v>
      </c>
      <c r="AU33" s="10">
        <f t="shared" si="32"/>
        <v>8.756440986426558</v>
      </c>
      <c r="AV33" s="10">
        <f t="shared" si="33"/>
        <v>78.79741751219844</v>
      </c>
      <c r="AW33" s="10">
        <f t="shared" si="34"/>
        <v>1.7011887940000003</v>
      </c>
      <c r="AX33" s="10">
        <f t="shared" si="35"/>
        <v>8.589599259333333</v>
      </c>
      <c r="AY33" s="10">
        <f>AX33/AW33</f>
        <v>5.049174606386063</v>
      </c>
      <c r="AZ33" s="10">
        <f t="shared" si="37"/>
        <v>1.3388629677671007</v>
      </c>
      <c r="BA33" s="13">
        <v>1</v>
      </c>
      <c r="BB33" s="13">
        <v>120</v>
      </c>
      <c r="BC33" s="10">
        <f t="shared" si="38"/>
        <v>8.235489041965238</v>
      </c>
      <c r="BD33" s="10">
        <f t="shared" si="39"/>
        <v>78.33662192822295</v>
      </c>
      <c r="BE33" s="10">
        <f t="shared" si="40"/>
        <v>8.235489041965238</v>
      </c>
      <c r="BF33" s="10">
        <f t="shared" si="41"/>
        <v>198.33662192822294</v>
      </c>
      <c r="BG33" s="10">
        <f t="shared" si="42"/>
        <v>-7.817328694026294</v>
      </c>
      <c r="BH33" s="10">
        <f t="shared" si="43"/>
        <v>-2.5908785864804</v>
      </c>
      <c r="BI33" s="10">
        <f t="shared" si="3"/>
        <v>9.591099730026293</v>
      </c>
      <c r="BJ33" s="10">
        <f t="shared" si="4"/>
        <v>12.2287873004804</v>
      </c>
      <c r="BK33" s="10">
        <f t="shared" si="44"/>
        <v>15.541313743429194</v>
      </c>
      <c r="BL33" s="10">
        <f t="shared" si="45"/>
        <v>51.892730602974474</v>
      </c>
      <c r="BM33" s="10">
        <f t="shared" si="46"/>
        <v>67.82327976032951</v>
      </c>
      <c r="BN33" s="10">
        <f t="shared" si="47"/>
        <v>156.6732438564459</v>
      </c>
      <c r="BO33" s="10">
        <f t="shared" si="48"/>
        <v>-62.2795112372079</v>
      </c>
      <c r="BP33" s="10">
        <f t="shared" si="49"/>
        <v>26.85627966607471</v>
      </c>
      <c r="BQ33" s="10">
        <f t="shared" si="50"/>
        <v>3.3297953459999996</v>
      </c>
      <c r="BR33" s="10">
        <f t="shared" si="50"/>
        <v>16.130889063999998</v>
      </c>
      <c r="BS33" s="10">
        <f t="shared" si="51"/>
        <v>16.470978083930476</v>
      </c>
      <c r="BT33" s="10">
        <f t="shared" si="52"/>
        <v>78.33662192822295</v>
      </c>
      <c r="BU33" s="10">
        <f t="shared" si="53"/>
        <v>1.7737710359999999</v>
      </c>
      <c r="BV33" s="10">
        <f t="shared" si="53"/>
        <v>9.637908714</v>
      </c>
      <c r="BW33" s="10">
        <f t="shared" si="54"/>
        <v>9.799772857956945</v>
      </c>
      <c r="BX33" s="10">
        <f t="shared" si="55"/>
        <v>79.57191539065971</v>
      </c>
      <c r="BY33" s="10">
        <f t="shared" si="56"/>
        <v>161.41184397090558</v>
      </c>
      <c r="BZ33" s="10">
        <f t="shared" si="57"/>
        <v>157.90853731888268</v>
      </c>
      <c r="CA33" s="10">
        <f t="shared" si="58"/>
        <v>-149.56174173395053</v>
      </c>
      <c r="CB33" s="10">
        <f t="shared" si="59"/>
        <v>60.70476738770231</v>
      </c>
      <c r="CC33" s="10">
        <f t="shared" si="60"/>
        <v>-211.84125297115844</v>
      </c>
      <c r="CD33" s="10">
        <f t="shared" si="60"/>
        <v>87.56104705377702</v>
      </c>
      <c r="CE33" s="10">
        <f t="shared" si="61"/>
        <v>229.2240245295944</v>
      </c>
      <c r="CF33" s="10">
        <f t="shared" si="62"/>
        <v>-22.456938035676366</v>
      </c>
      <c r="CG33" s="10">
        <f t="shared" si="63"/>
        <v>0.06779967228706738</v>
      </c>
      <c r="CH33" s="10">
        <f t="shared" si="64"/>
        <v>74.34966863865084</v>
      </c>
      <c r="CI33" s="10">
        <f t="shared" si="65"/>
        <v>0.9627553464763566</v>
      </c>
      <c r="CJ33" s="10">
        <f t="shared" si="66"/>
        <v>74.34966863865084</v>
      </c>
      <c r="CK33" s="10">
        <f t="shared" si="73"/>
        <v>8.515531856040461</v>
      </c>
      <c r="CL33" s="10">
        <f t="shared" si="68"/>
        <v>74.34966863865084</v>
      </c>
      <c r="CM33" s="10">
        <f t="shared" si="69"/>
        <v>2.2971993057366555</v>
      </c>
      <c r="CN33" s="10">
        <f t="shared" si="70"/>
        <v>8.199826714081397</v>
      </c>
      <c r="CO33" s="10">
        <f t="shared" si="71"/>
        <v>3.5694885914358716</v>
      </c>
      <c r="CP33" s="10">
        <f t="shared" si="77"/>
        <v>1.2515819504192636</v>
      </c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</row>
    <row r="34" spans="1:136" ht="12.75">
      <c r="A34" s="2" t="s">
        <v>33</v>
      </c>
      <c r="B34" s="1">
        <v>3</v>
      </c>
      <c r="C34" s="10">
        <v>0.00446</v>
      </c>
      <c r="D34" s="10">
        <v>0.2381</v>
      </c>
      <c r="E34" s="10">
        <v>0.4004</v>
      </c>
      <c r="F34" s="10">
        <v>0.1692</v>
      </c>
      <c r="G34" s="10">
        <v>2.5058</v>
      </c>
      <c r="H34" s="10">
        <f t="shared" si="5"/>
        <v>0.0010619260000000001</v>
      </c>
      <c r="I34" s="10">
        <f t="shared" si="6"/>
        <v>0.0017857840000000001</v>
      </c>
      <c r="J34" s="10">
        <f t="shared" si="7"/>
        <v>0.000754632</v>
      </c>
      <c r="K34" s="10">
        <f t="shared" si="8"/>
        <v>0.011175868</v>
      </c>
      <c r="L34" s="3">
        <v>32</v>
      </c>
      <c r="M34" s="7">
        <f>M20+C25</f>
        <v>2.7343699999999997</v>
      </c>
      <c r="N34" s="7">
        <f t="shared" si="10"/>
        <v>0.9410676477561476</v>
      </c>
      <c r="O34" s="10">
        <f>O20+H25</f>
        <v>1.6554284359999998</v>
      </c>
      <c r="P34" s="10">
        <f>P20+I25</f>
        <v>8.049520624</v>
      </c>
      <c r="Q34" s="10">
        <f>Q20+J25</f>
        <v>1.7670419519999998</v>
      </c>
      <c r="R34" s="10">
        <f>R20+K25</f>
        <v>9.538253048</v>
      </c>
      <c r="S34" s="10">
        <v>0</v>
      </c>
      <c r="T34" s="10">
        <v>0</v>
      </c>
      <c r="U34" s="10">
        <f t="shared" si="12"/>
        <v>1.6554284359999998</v>
      </c>
      <c r="V34" s="10">
        <f t="shared" si="12"/>
        <v>8.049520624</v>
      </c>
      <c r="W34" s="10">
        <f t="shared" si="13"/>
        <v>8.217981843671764</v>
      </c>
      <c r="X34" s="10">
        <f t="shared" si="14"/>
        <v>78.37883404893903</v>
      </c>
      <c r="Y34" s="10">
        <f t="shared" si="15"/>
        <v>0.9976140101606361</v>
      </c>
      <c r="Z34" s="10">
        <f t="shared" si="16"/>
        <v>-78.37883404893903</v>
      </c>
      <c r="AA34" s="10">
        <f t="shared" si="17"/>
        <v>4.862499911775105</v>
      </c>
      <c r="AB34" s="10">
        <f t="shared" si="18"/>
        <v>1.4465403147329223</v>
      </c>
      <c r="AC34" s="10">
        <f t="shared" si="19"/>
        <v>3.3108568719999996</v>
      </c>
      <c r="AD34" s="10">
        <f t="shared" si="19"/>
        <v>16.099041248</v>
      </c>
      <c r="AE34" s="10">
        <f t="shared" si="20"/>
        <v>16.435963687343527</v>
      </c>
      <c r="AF34" s="10">
        <f t="shared" si="21"/>
        <v>78.37883404893903</v>
      </c>
      <c r="AG34" s="10">
        <f t="shared" si="22"/>
        <v>0.49880700508031806</v>
      </c>
      <c r="AH34" s="10">
        <f t="shared" si="23"/>
        <v>-78.37883404893903</v>
      </c>
      <c r="AI34" s="10">
        <f t="shared" si="0"/>
        <v>9.4893080592787</v>
      </c>
      <c r="AJ34" s="10">
        <f t="shared" si="1"/>
        <v>78.37883404893903</v>
      </c>
      <c r="AK34" s="10">
        <f t="shared" si="24"/>
        <v>1.911524106297523</v>
      </c>
      <c r="AL34" s="10">
        <f t="shared" si="25"/>
        <v>9.29478579822769</v>
      </c>
      <c r="AM34" s="10">
        <f t="shared" si="26"/>
        <v>4.862499911775104</v>
      </c>
      <c r="AN34" s="10">
        <f t="shared" si="2"/>
        <v>0.7282582274172643</v>
      </c>
      <c r="AO34" s="10">
        <f t="shared" si="27"/>
        <v>5.077898823999999</v>
      </c>
      <c r="AP34" s="10">
        <f t="shared" si="27"/>
        <v>25.637294296</v>
      </c>
      <c r="AQ34" s="10">
        <f t="shared" si="28"/>
        <v>26.135338438338515</v>
      </c>
      <c r="AR34" s="10">
        <f t="shared" si="29"/>
        <v>78.79660678963648</v>
      </c>
      <c r="AS34" s="14">
        <f t="shared" si="30"/>
        <v>0.9410676477561476</v>
      </c>
      <c r="AT34" s="14">
        <f t="shared" si="31"/>
        <v>-78.79660678963648</v>
      </c>
      <c r="AU34" s="10">
        <f t="shared" si="32"/>
        <v>8.711779479446172</v>
      </c>
      <c r="AV34" s="10">
        <f>AR34</f>
        <v>78.79660678963648</v>
      </c>
      <c r="AW34" s="10">
        <f>AU34*COS(AV34*PI()/180)</f>
        <v>1.6926329413333328</v>
      </c>
      <c r="AX34" s="10">
        <f t="shared" si="35"/>
        <v>8.545764765333333</v>
      </c>
      <c r="AY34" s="10">
        <f t="shared" si="36"/>
        <v>5.04879974662528</v>
      </c>
      <c r="AZ34" s="10">
        <f t="shared" si="37"/>
        <v>1.345726736291291</v>
      </c>
      <c r="BA34" s="13">
        <v>1</v>
      </c>
      <c r="BB34" s="13">
        <v>120</v>
      </c>
      <c r="BC34" s="10">
        <f t="shared" si="38"/>
        <v>8.217981843671764</v>
      </c>
      <c r="BD34" s="10">
        <f t="shared" si="39"/>
        <v>78.37883404893903</v>
      </c>
      <c r="BE34" s="10">
        <f t="shared" si="40"/>
        <v>8.217981843671764</v>
      </c>
      <c r="BF34" s="10">
        <f t="shared" si="41"/>
        <v>198.37883404893904</v>
      </c>
      <c r="BG34" s="10">
        <f t="shared" si="42"/>
        <v>-7.798803566670766</v>
      </c>
      <c r="BH34" s="10">
        <f t="shared" si="43"/>
        <v>-2.5911172322768596</v>
      </c>
      <c r="BI34" s="10">
        <f t="shared" si="3"/>
        <v>9.565845518670766</v>
      </c>
      <c r="BJ34" s="10">
        <f t="shared" si="4"/>
        <v>12.12937028027686</v>
      </c>
      <c r="BK34" s="10">
        <f t="shared" si="44"/>
        <v>15.447557214107903</v>
      </c>
      <c r="BL34" s="10">
        <f t="shared" si="45"/>
        <v>51.73887027044645</v>
      </c>
      <c r="BM34" s="10">
        <f t="shared" si="46"/>
        <v>67.53522558291876</v>
      </c>
      <c r="BN34" s="10">
        <f t="shared" si="47"/>
        <v>156.75766809787805</v>
      </c>
      <c r="BO34" s="10">
        <f t="shared" si="48"/>
        <v>-62.05433896948394</v>
      </c>
      <c r="BP34" s="10">
        <f t="shared" si="49"/>
        <v>26.65081067427613</v>
      </c>
      <c r="BQ34" s="10">
        <f t="shared" si="50"/>
        <v>3.3108568719999996</v>
      </c>
      <c r="BR34" s="10">
        <f t="shared" si="50"/>
        <v>16.099041248</v>
      </c>
      <c r="BS34" s="10">
        <f t="shared" si="51"/>
        <v>16.435963687343527</v>
      </c>
      <c r="BT34" s="10">
        <f t="shared" si="52"/>
        <v>78.37883404893903</v>
      </c>
      <c r="BU34" s="10">
        <f t="shared" si="53"/>
        <v>1.7670419519999998</v>
      </c>
      <c r="BV34" s="10">
        <f t="shared" si="53"/>
        <v>9.538253048</v>
      </c>
      <c r="BW34" s="10">
        <f t="shared" si="54"/>
        <v>9.700551967172242</v>
      </c>
      <c r="BX34" s="10">
        <f t="shared" si="55"/>
        <v>79.50446459520074</v>
      </c>
      <c r="BY34" s="10">
        <f t="shared" si="56"/>
        <v>159.43791987963178</v>
      </c>
      <c r="BZ34" s="10">
        <f t="shared" si="57"/>
        <v>157.88329864413976</v>
      </c>
      <c r="CA34" s="10">
        <f t="shared" si="58"/>
        <v>-147.70630626372218</v>
      </c>
      <c r="CB34" s="10">
        <f t="shared" si="59"/>
        <v>60.02747192304023</v>
      </c>
      <c r="CC34" s="10">
        <f t="shared" si="60"/>
        <v>-209.76064523320613</v>
      </c>
      <c r="CD34" s="10">
        <f t="shared" si="60"/>
        <v>86.67828259731635</v>
      </c>
      <c r="CE34" s="10">
        <f t="shared" si="61"/>
        <v>226.96399045370876</v>
      </c>
      <c r="CF34" s="10">
        <f t="shared" si="62"/>
        <v>-22.451623453277406</v>
      </c>
      <c r="CG34" s="10">
        <f t="shared" si="63"/>
        <v>0.06806170962727483</v>
      </c>
      <c r="CH34" s="10">
        <f t="shared" si="64"/>
        <v>74.19049372372385</v>
      </c>
      <c r="CI34" s="10">
        <f t="shared" si="65"/>
        <v>0.9664762767073025</v>
      </c>
      <c r="CJ34" s="10">
        <f t="shared" si="66"/>
        <v>74.19049372372385</v>
      </c>
      <c r="CK34" s="10">
        <f t="shared" si="73"/>
        <v>8.48274708865468</v>
      </c>
      <c r="CL34" s="10">
        <f t="shared" si="68"/>
        <v>74.19049372372385</v>
      </c>
      <c r="CM34" s="10">
        <f t="shared" si="69"/>
        <v>2.311038687804174</v>
      </c>
      <c r="CN34" s="10">
        <f t="shared" si="70"/>
        <v>8.161868557723274</v>
      </c>
      <c r="CO34" s="10">
        <f t="shared" si="71"/>
        <v>3.531688413869976</v>
      </c>
      <c r="CP34" s="10">
        <f t="shared" si="77"/>
        <v>1.2564191597194934</v>
      </c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</row>
    <row r="35" spans="1:136" ht="12.75">
      <c r="A35" s="2" t="s">
        <v>34</v>
      </c>
      <c r="B35" s="1">
        <v>3</v>
      </c>
      <c r="C35" s="10">
        <v>0.21705</v>
      </c>
      <c r="D35" s="10">
        <v>0.2381</v>
      </c>
      <c r="E35" s="10">
        <v>0.4004</v>
      </c>
      <c r="F35" s="10">
        <v>0.1692</v>
      </c>
      <c r="G35" s="10">
        <v>2.5058</v>
      </c>
      <c r="H35" s="10">
        <f t="shared" si="5"/>
        <v>0.051679604999999997</v>
      </c>
      <c r="I35" s="10">
        <f t="shared" si="6"/>
        <v>0.08690682</v>
      </c>
      <c r="J35" s="10">
        <f t="shared" si="7"/>
        <v>0.03672486</v>
      </c>
      <c r="K35" s="10">
        <f t="shared" si="8"/>
        <v>0.5438838899999999</v>
      </c>
      <c r="L35" s="3">
        <v>33</v>
      </c>
      <c r="M35" s="7">
        <f>M23+C29</f>
        <v>3.01977</v>
      </c>
      <c r="N35" s="7">
        <f t="shared" si="10"/>
        <v>0.9076746703102405</v>
      </c>
      <c r="O35" s="10">
        <f>O23+H29</f>
        <v>1.7233821759999999</v>
      </c>
      <c r="P35" s="10">
        <f>P23+I29</f>
        <v>8.163794784</v>
      </c>
      <c r="Q35" s="10">
        <f>Q23+J29</f>
        <v>1.815331632</v>
      </c>
      <c r="R35" s="10">
        <f>R23+K29</f>
        <v>10.253408367999999</v>
      </c>
      <c r="S35" s="10">
        <v>0</v>
      </c>
      <c r="T35" s="10">
        <v>0</v>
      </c>
      <c r="U35" s="10">
        <f t="shared" si="12"/>
        <v>1.7233821759999999</v>
      </c>
      <c r="V35" s="10">
        <f t="shared" si="12"/>
        <v>8.163794784</v>
      </c>
      <c r="W35" s="10">
        <f t="shared" si="13"/>
        <v>8.343715683064717</v>
      </c>
      <c r="X35" s="10">
        <f t="shared" si="14"/>
        <v>78.07983667227622</v>
      </c>
      <c r="Y35" s="10">
        <f t="shared" si="15"/>
        <v>0.9825806791490951</v>
      </c>
      <c r="Z35" s="10">
        <f t="shared" si="16"/>
        <v>-78.07983667227622</v>
      </c>
      <c r="AA35" s="10">
        <f t="shared" si="17"/>
        <v>4.737077415381138</v>
      </c>
      <c r="AB35" s="10">
        <f t="shared" si="18"/>
        <v>1.4247419847661877</v>
      </c>
      <c r="AC35" s="10">
        <f t="shared" si="19"/>
        <v>3.4467643519999998</v>
      </c>
      <c r="AD35" s="10">
        <f t="shared" si="19"/>
        <v>16.327589568</v>
      </c>
      <c r="AE35" s="10">
        <f t="shared" si="20"/>
        <v>16.687431366129434</v>
      </c>
      <c r="AF35" s="10">
        <f t="shared" si="21"/>
        <v>78.07983667227622</v>
      </c>
      <c r="AG35" s="10">
        <f t="shared" si="22"/>
        <v>0.49129033957454754</v>
      </c>
      <c r="AH35" s="10">
        <f t="shared" si="23"/>
        <v>-78.07983667227622</v>
      </c>
      <c r="AI35" s="10">
        <f t="shared" si="0"/>
        <v>9.634492991318234</v>
      </c>
      <c r="AJ35" s="10">
        <f t="shared" si="1"/>
        <v>78.07983667227622</v>
      </c>
      <c r="AK35" s="10">
        <f t="shared" si="24"/>
        <v>1.9899903264604073</v>
      </c>
      <c r="AL35" s="10">
        <f t="shared" si="25"/>
        <v>9.426738232302528</v>
      </c>
      <c r="AM35" s="10">
        <f t="shared" si="26"/>
        <v>4.737077415381135</v>
      </c>
      <c r="AN35" s="10">
        <f t="shared" si="2"/>
        <v>0.7172838957788394</v>
      </c>
      <c r="AO35" s="10">
        <f t="shared" si="27"/>
        <v>5.262095984</v>
      </c>
      <c r="AP35" s="10">
        <f t="shared" si="27"/>
        <v>26.580997936</v>
      </c>
      <c r="AQ35" s="10">
        <f t="shared" si="28"/>
        <v>27.09684677999389</v>
      </c>
      <c r="AR35" s="10">
        <f t="shared" si="29"/>
        <v>78.80224707090788</v>
      </c>
      <c r="AS35" s="14">
        <f t="shared" si="30"/>
        <v>0.9076746703102405</v>
      </c>
      <c r="AT35" s="14">
        <f t="shared" si="31"/>
        <v>-78.80224707090788</v>
      </c>
      <c r="AU35" s="10">
        <f t="shared" si="32"/>
        <v>9.032282259997963</v>
      </c>
      <c r="AV35" s="10">
        <f t="shared" si="33"/>
        <v>78.80224707090788</v>
      </c>
      <c r="AW35" s="10">
        <f t="shared" si="34"/>
        <v>1.754031994666666</v>
      </c>
      <c r="AX35" s="10">
        <f>AU35*SIN(AV35*PI()/180)</f>
        <v>8.860332645333333</v>
      </c>
      <c r="AY35" s="10">
        <f t="shared" si="36"/>
        <v>5.051408795434852</v>
      </c>
      <c r="AZ35" s="10">
        <f t="shared" si="37"/>
        <v>1.297974778543644</v>
      </c>
      <c r="BA35" s="13">
        <v>1</v>
      </c>
      <c r="BB35" s="13">
        <v>120</v>
      </c>
      <c r="BC35" s="10">
        <f t="shared" si="38"/>
        <v>8.343715683064717</v>
      </c>
      <c r="BD35" s="10">
        <f t="shared" si="39"/>
        <v>78.07983667227622</v>
      </c>
      <c r="BE35" s="10">
        <f t="shared" si="40"/>
        <v>8.343715683064717</v>
      </c>
      <c r="BF35" s="10">
        <f t="shared" si="41"/>
        <v>198.0798366722762</v>
      </c>
      <c r="BG35" s="10">
        <f t="shared" si="42"/>
        <v>-7.931744762226897</v>
      </c>
      <c r="BH35" s="10">
        <f t="shared" si="43"/>
        <v>-2.5894046471546917</v>
      </c>
      <c r="BI35" s="10">
        <f t="shared" si="3"/>
        <v>9.747076394226896</v>
      </c>
      <c r="BJ35" s="10">
        <f t="shared" si="4"/>
        <v>12.84281301515469</v>
      </c>
      <c r="BK35" s="10">
        <f t="shared" si="44"/>
        <v>16.122758584594692</v>
      </c>
      <c r="BL35" s="10">
        <f t="shared" si="45"/>
        <v>52.803253147054185</v>
      </c>
      <c r="BM35" s="10">
        <f t="shared" si="46"/>
        <v>69.61759139982011</v>
      </c>
      <c r="BN35" s="10">
        <f t="shared" si="47"/>
        <v>156.15967334455243</v>
      </c>
      <c r="BO35" s="10">
        <f t="shared" si="48"/>
        <v>-63.677499150711114</v>
      </c>
      <c r="BP35" s="10">
        <f t="shared" si="49"/>
        <v>28.138676838534753</v>
      </c>
      <c r="BQ35" s="10">
        <f t="shared" si="50"/>
        <v>3.4467643519999998</v>
      </c>
      <c r="BR35" s="10">
        <f t="shared" si="50"/>
        <v>16.327589568</v>
      </c>
      <c r="BS35" s="10">
        <f t="shared" si="51"/>
        <v>16.687431366129434</v>
      </c>
      <c r="BT35" s="10">
        <f t="shared" si="52"/>
        <v>78.07983667227622</v>
      </c>
      <c r="BU35" s="10">
        <f t="shared" si="53"/>
        <v>1.815331632</v>
      </c>
      <c r="BV35" s="10">
        <f t="shared" si="53"/>
        <v>10.253408367999999</v>
      </c>
      <c r="BW35" s="10">
        <f t="shared" si="54"/>
        <v>10.41286762112686</v>
      </c>
      <c r="BX35" s="10">
        <f t="shared" si="55"/>
        <v>79.96001411304813</v>
      </c>
      <c r="BY35" s="10">
        <f t="shared" si="56"/>
        <v>173.76401375214596</v>
      </c>
      <c r="BZ35" s="10">
        <f t="shared" si="57"/>
        <v>158.03985078532435</v>
      </c>
      <c r="CA35" s="10">
        <f t="shared" si="58"/>
        <v>-161.1564231495651</v>
      </c>
      <c r="CB35" s="10">
        <f t="shared" si="59"/>
        <v>64.98107226642458</v>
      </c>
      <c r="CC35" s="10">
        <f t="shared" si="60"/>
        <v>-224.83392230027619</v>
      </c>
      <c r="CD35" s="10">
        <f t="shared" si="60"/>
        <v>93.11974910495933</v>
      </c>
      <c r="CE35" s="10">
        <f t="shared" si="61"/>
        <v>243.3548443945532</v>
      </c>
      <c r="CF35" s="10">
        <f t="shared" si="62"/>
        <v>-22.49793121800405</v>
      </c>
      <c r="CG35" s="10">
        <f t="shared" si="63"/>
        <v>0.06625205520238064</v>
      </c>
      <c r="CH35" s="10">
        <f t="shared" si="64"/>
        <v>75.30118436505823</v>
      </c>
      <c r="CI35" s="10">
        <f t="shared" si="65"/>
        <v>0.9407791838738051</v>
      </c>
      <c r="CJ35" s="10">
        <f t="shared" si="66"/>
        <v>75.30118436505823</v>
      </c>
      <c r="CK35" s="10">
        <f t="shared" si="73"/>
        <v>8.714450705355322</v>
      </c>
      <c r="CL35" s="10">
        <f t="shared" si="68"/>
        <v>75.30118436505823</v>
      </c>
      <c r="CM35" s="10">
        <f t="shared" si="69"/>
        <v>2.211186857974674</v>
      </c>
      <c r="CN35" s="10">
        <f t="shared" si="70"/>
        <v>8.429252859843983</v>
      </c>
      <c r="CO35" s="10">
        <f t="shared" si="71"/>
        <v>3.8120943191407695</v>
      </c>
      <c r="CP35" s="10">
        <f t="shared" si="77"/>
        <v>1.2230129390359468</v>
      </c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</row>
    <row r="36" spans="1:136" ht="12.75">
      <c r="A36" s="2" t="s">
        <v>35</v>
      </c>
      <c r="B36" s="1">
        <v>3</v>
      </c>
      <c r="C36" s="10">
        <v>0.01944</v>
      </c>
      <c r="D36" s="10">
        <v>0.2381</v>
      </c>
      <c r="E36" s="10">
        <v>0.4004</v>
      </c>
      <c r="F36" s="10">
        <v>0.1692</v>
      </c>
      <c r="G36" s="10">
        <v>2.5058</v>
      </c>
      <c r="H36" s="10">
        <f t="shared" si="5"/>
        <v>0.004628664</v>
      </c>
      <c r="I36" s="10">
        <f t="shared" si="6"/>
        <v>0.007783775999999999</v>
      </c>
      <c r="J36" s="10">
        <f t="shared" si="7"/>
        <v>0.003289248</v>
      </c>
      <c r="K36" s="10">
        <f t="shared" si="8"/>
        <v>0.04871275199999999</v>
      </c>
      <c r="L36" s="3">
        <v>34</v>
      </c>
      <c r="M36" s="7">
        <f>M35+C30</f>
        <v>3.06661</v>
      </c>
      <c r="N36" s="7">
        <f t="shared" si="10"/>
        <v>0.9024192718919745</v>
      </c>
      <c r="O36" s="10">
        <f>O35+H30</f>
        <v>1.73453478</v>
      </c>
      <c r="P36" s="10">
        <f>P35+I30</f>
        <v>8.18254952</v>
      </c>
      <c r="Q36" s="10">
        <f>Q35+J30</f>
        <v>1.82325696</v>
      </c>
      <c r="R36" s="10">
        <f>R35+K30</f>
        <v>10.37078004</v>
      </c>
      <c r="S36" s="10">
        <v>0</v>
      </c>
      <c r="T36" s="10">
        <v>0</v>
      </c>
      <c r="U36" s="10">
        <f t="shared" si="12"/>
        <v>1.73453478</v>
      </c>
      <c r="V36" s="10">
        <f t="shared" si="12"/>
        <v>8.18254952</v>
      </c>
      <c r="W36" s="10">
        <f t="shared" si="13"/>
        <v>8.364372513839989</v>
      </c>
      <c r="X36" s="10">
        <f t="shared" si="14"/>
        <v>78.03162411288687</v>
      </c>
      <c r="Y36" s="10">
        <f t="shared" si="15"/>
        <v>0.9801540771800114</v>
      </c>
      <c r="Z36" s="10">
        <f t="shared" si="16"/>
        <v>-78.03162411288687</v>
      </c>
      <c r="AA36" s="10">
        <f t="shared" si="17"/>
        <v>4.717431794593361</v>
      </c>
      <c r="AB36" s="10">
        <f t="shared" si="18"/>
        <v>1.4212234119110163</v>
      </c>
      <c r="AC36" s="10">
        <f t="shared" si="19"/>
        <v>3.46906956</v>
      </c>
      <c r="AD36" s="10">
        <f t="shared" si="19"/>
        <v>16.36509904</v>
      </c>
      <c r="AE36" s="10">
        <f t="shared" si="20"/>
        <v>16.728745027679977</v>
      </c>
      <c r="AF36" s="10">
        <f t="shared" si="21"/>
        <v>78.03162411288687</v>
      </c>
      <c r="AG36" s="10">
        <f t="shared" si="22"/>
        <v>0.4900770385900057</v>
      </c>
      <c r="AH36" s="10">
        <f t="shared" si="23"/>
        <v>-78.03162411288687</v>
      </c>
      <c r="AI36" s="10">
        <f t="shared" si="0"/>
        <v>9.65834544493565</v>
      </c>
      <c r="AJ36" s="10">
        <f t="shared" si="1"/>
        <v>78.03162411288687</v>
      </c>
      <c r="AK36" s="10">
        <f t="shared" si="24"/>
        <v>2.002868244303537</v>
      </c>
      <c r="AL36" s="10">
        <f t="shared" si="25"/>
        <v>9.44839433605889</v>
      </c>
      <c r="AM36" s="10">
        <f t="shared" si="26"/>
        <v>4.717431794593362</v>
      </c>
      <c r="AN36" s="10">
        <f t="shared" si="2"/>
        <v>0.7155124763414082</v>
      </c>
      <c r="AO36" s="10">
        <f t="shared" si="27"/>
        <v>5.29232652</v>
      </c>
      <c r="AP36" s="10">
        <f t="shared" si="27"/>
        <v>26.73587908</v>
      </c>
      <c r="AQ36" s="10">
        <f t="shared" si="28"/>
        <v>27.25465006516644</v>
      </c>
      <c r="AR36" s="10">
        <f t="shared" si="29"/>
        <v>78.80313474020168</v>
      </c>
      <c r="AS36" s="14">
        <f t="shared" si="30"/>
        <v>0.9024192718919745</v>
      </c>
      <c r="AT36" s="14">
        <f t="shared" si="31"/>
        <v>-78.80313474020168</v>
      </c>
      <c r="AU36" s="10">
        <f t="shared" si="32"/>
        <v>9.08488335505548</v>
      </c>
      <c r="AV36" s="10">
        <f t="shared" si="33"/>
        <v>78.80313474020168</v>
      </c>
      <c r="AW36" s="10">
        <f t="shared" si="34"/>
        <v>1.7641088399999993</v>
      </c>
      <c r="AX36" s="10">
        <f t="shared" si="35"/>
        <v>8.911959693333333</v>
      </c>
      <c r="AY36" s="10">
        <f t="shared" si="36"/>
        <v>5.05181964471837</v>
      </c>
      <c r="AZ36" s="10">
        <f t="shared" si="37"/>
        <v>1.2904595588055234</v>
      </c>
      <c r="BA36" s="13">
        <v>1</v>
      </c>
      <c r="BB36" s="13">
        <v>120</v>
      </c>
      <c r="BC36" s="10">
        <f t="shared" si="38"/>
        <v>8.364372513839989</v>
      </c>
      <c r="BD36" s="10">
        <f t="shared" si="39"/>
        <v>78.03162411288687</v>
      </c>
      <c r="BE36" s="10">
        <f t="shared" si="40"/>
        <v>8.364372513839989</v>
      </c>
      <c r="BF36" s="10">
        <f t="shared" si="41"/>
        <v>198.03162411288687</v>
      </c>
      <c r="BG36" s="10">
        <f t="shared" si="42"/>
        <v>-7.953563142044167</v>
      </c>
      <c r="BH36" s="10">
        <f t="shared" si="43"/>
        <v>-2.5891235767723444</v>
      </c>
      <c r="BI36" s="10">
        <f t="shared" si="3"/>
        <v>9.776820102044166</v>
      </c>
      <c r="BJ36" s="10">
        <f t="shared" si="4"/>
        <v>12.959903616772344</v>
      </c>
      <c r="BK36" s="10">
        <f t="shared" si="44"/>
        <v>16.234078756238798</v>
      </c>
      <c r="BL36" s="10">
        <f t="shared" si="45"/>
        <v>52.96946752555787</v>
      </c>
      <c r="BM36" s="10">
        <f t="shared" si="46"/>
        <v>69.9627275502819</v>
      </c>
      <c r="BN36" s="10">
        <f t="shared" si="47"/>
        <v>156.06324822577375</v>
      </c>
      <c r="BO36" s="10">
        <f t="shared" si="48"/>
        <v>-63.9455057442226</v>
      </c>
      <c r="BP36" s="10">
        <f t="shared" si="49"/>
        <v>28.385833463024614</v>
      </c>
      <c r="BQ36" s="10">
        <f t="shared" si="50"/>
        <v>3.46906956</v>
      </c>
      <c r="BR36" s="10">
        <f t="shared" si="50"/>
        <v>16.36509904</v>
      </c>
      <c r="BS36" s="10">
        <f t="shared" si="51"/>
        <v>16.728745027679977</v>
      </c>
      <c r="BT36" s="10">
        <f t="shared" si="52"/>
        <v>78.03162411288687</v>
      </c>
      <c r="BU36" s="10">
        <f t="shared" si="53"/>
        <v>1.82325696</v>
      </c>
      <c r="BV36" s="10">
        <f t="shared" si="53"/>
        <v>10.37078004</v>
      </c>
      <c r="BW36" s="10">
        <f t="shared" si="54"/>
        <v>10.529831175296726</v>
      </c>
      <c r="BX36" s="10">
        <f t="shared" si="55"/>
        <v>80.02889029683142</v>
      </c>
      <c r="BY36" s="10">
        <f t="shared" si="56"/>
        <v>176.1508609160547</v>
      </c>
      <c r="BZ36" s="10">
        <f t="shared" si="57"/>
        <v>158.06051440971828</v>
      </c>
      <c r="CA36" s="10">
        <f t="shared" si="58"/>
        <v>-163.39383725666102</v>
      </c>
      <c r="CB36" s="10">
        <f t="shared" si="59"/>
        <v>65.81473807598894</v>
      </c>
      <c r="CC36" s="10">
        <f t="shared" si="60"/>
        <v>-227.33934300088362</v>
      </c>
      <c r="CD36" s="10">
        <f t="shared" si="60"/>
        <v>94.20057153901355</v>
      </c>
      <c r="CE36" s="10">
        <f t="shared" si="61"/>
        <v>246.08316593044356</v>
      </c>
      <c r="CF36" s="10">
        <f t="shared" si="62"/>
        <v>-22.507213080906315</v>
      </c>
      <c r="CG36" s="10">
        <f t="shared" si="63"/>
        <v>0.06596988743564616</v>
      </c>
      <c r="CH36" s="10">
        <f t="shared" si="64"/>
        <v>75.47668060646419</v>
      </c>
      <c r="CI36" s="10">
        <f t="shared" si="65"/>
        <v>0.9367724015861755</v>
      </c>
      <c r="CJ36" s="10">
        <f t="shared" si="66"/>
        <v>75.47668060646419</v>
      </c>
      <c r="CK36" s="10">
        <f t="shared" si="73"/>
        <v>8.75172433411885</v>
      </c>
      <c r="CL36" s="10">
        <f t="shared" si="68"/>
        <v>75.47668060646419</v>
      </c>
      <c r="CM36" s="10">
        <f t="shared" si="69"/>
        <v>2.194705089576285</v>
      </c>
      <c r="CN36" s="10">
        <f t="shared" si="70"/>
        <v>8.472068719633711</v>
      </c>
      <c r="CO36" s="10">
        <f t="shared" si="71"/>
        <v>3.8602310441943475</v>
      </c>
      <c r="CP36" s="10">
        <f t="shared" si="77"/>
        <v>1.2178041220620281</v>
      </c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</row>
    <row r="37" spans="1:136" ht="12.75">
      <c r="A37" s="2" t="s">
        <v>36</v>
      </c>
      <c r="B37" s="1">
        <v>3</v>
      </c>
      <c r="C37" s="10">
        <v>0.05579</v>
      </c>
      <c r="D37" s="10">
        <v>0.2381</v>
      </c>
      <c r="E37" s="10">
        <v>0.4004</v>
      </c>
      <c r="F37" s="10">
        <v>0.1692</v>
      </c>
      <c r="G37" s="10">
        <v>2.5058</v>
      </c>
      <c r="H37" s="10">
        <f t="shared" si="5"/>
        <v>0.013283599</v>
      </c>
      <c r="I37" s="10">
        <f t="shared" si="6"/>
        <v>0.022338315999999997</v>
      </c>
      <c r="J37" s="10">
        <f t="shared" si="7"/>
        <v>0.009439668</v>
      </c>
      <c r="K37" s="10">
        <f t="shared" si="8"/>
        <v>0.13979858199999998</v>
      </c>
      <c r="L37" s="3">
        <v>35</v>
      </c>
      <c r="M37" s="7">
        <f>M35+C31</f>
        <v>3.08911</v>
      </c>
      <c r="N37" s="7">
        <f t="shared" si="10"/>
        <v>0.8999163734473341</v>
      </c>
      <c r="O37" s="10">
        <f>O35+H31</f>
        <v>1.7398920299999998</v>
      </c>
      <c r="P37" s="10">
        <f>P35+I31</f>
        <v>8.191558520000001</v>
      </c>
      <c r="Q37" s="10">
        <f>Q35+J31</f>
        <v>1.8270639599999998</v>
      </c>
      <c r="R37" s="10">
        <f>R35+K31</f>
        <v>10.42716054</v>
      </c>
      <c r="S37" s="10">
        <v>0</v>
      </c>
      <c r="T37" s="10">
        <v>0</v>
      </c>
      <c r="U37" s="10">
        <f t="shared" si="12"/>
        <v>1.7398920299999998</v>
      </c>
      <c r="V37" s="10">
        <f t="shared" si="12"/>
        <v>8.191558520000001</v>
      </c>
      <c r="W37" s="10">
        <f t="shared" si="13"/>
        <v>8.374297299633094</v>
      </c>
      <c r="X37" s="10">
        <f t="shared" si="14"/>
        <v>78.00854936838334</v>
      </c>
      <c r="Y37" s="10">
        <f t="shared" si="15"/>
        <v>0.9789924490562193</v>
      </c>
      <c r="Z37" s="10">
        <f t="shared" si="16"/>
        <v>-78.00854936838334</v>
      </c>
      <c r="AA37" s="10">
        <f t="shared" si="17"/>
        <v>4.708084397627824</v>
      </c>
      <c r="AB37" s="10">
        <f t="shared" si="18"/>
        <v>1.419539051131518</v>
      </c>
      <c r="AC37" s="10">
        <f t="shared" si="19"/>
        <v>3.4797840599999996</v>
      </c>
      <c r="AD37" s="10">
        <f t="shared" si="19"/>
        <v>16.383117040000002</v>
      </c>
      <c r="AE37" s="10">
        <f t="shared" si="20"/>
        <v>16.748594599266188</v>
      </c>
      <c r="AF37" s="10">
        <f t="shared" si="21"/>
        <v>78.00854936838334</v>
      </c>
      <c r="AG37" s="10">
        <f t="shared" si="22"/>
        <v>0.48949622452810965</v>
      </c>
      <c r="AH37" s="10">
        <f t="shared" si="23"/>
        <v>-78.00854936838334</v>
      </c>
      <c r="AI37" s="10">
        <f t="shared" si="0"/>
        <v>9.669805600434247</v>
      </c>
      <c r="AJ37" s="10">
        <f t="shared" si="1"/>
        <v>78.00854936838334</v>
      </c>
      <c r="AK37" s="10">
        <f t="shared" si="24"/>
        <v>2.0090542637627693</v>
      </c>
      <c r="AL37" s="10">
        <f t="shared" si="25"/>
        <v>9.458797033209146</v>
      </c>
      <c r="AM37" s="10">
        <f t="shared" si="26"/>
        <v>4.708084397627823</v>
      </c>
      <c r="AN37" s="10">
        <f t="shared" si="2"/>
        <v>0.7146644878110401</v>
      </c>
      <c r="AO37" s="10">
        <f t="shared" si="27"/>
        <v>5.306848019999999</v>
      </c>
      <c r="AP37" s="10">
        <f t="shared" si="27"/>
        <v>26.81027758</v>
      </c>
      <c r="AQ37" s="10">
        <f t="shared" si="28"/>
        <v>27.330452243313292</v>
      </c>
      <c r="AR37" s="10">
        <f t="shared" si="29"/>
        <v>78.80355749521478</v>
      </c>
      <c r="AS37" s="14">
        <f t="shared" si="30"/>
        <v>0.8999163734473341</v>
      </c>
      <c r="AT37" s="14">
        <f t="shared" si="31"/>
        <v>-78.80355749521478</v>
      </c>
      <c r="AU37" s="10">
        <f t="shared" si="32"/>
        <v>9.110150747771097</v>
      </c>
      <c r="AV37" s="10">
        <f t="shared" si="33"/>
        <v>78.80355749521478</v>
      </c>
      <c r="AW37" s="10">
        <f t="shared" si="34"/>
        <v>1.7689493399999987</v>
      </c>
      <c r="AX37" s="10">
        <f t="shared" si="35"/>
        <v>8.936759193333334</v>
      </c>
      <c r="AY37" s="10">
        <f t="shared" si="36"/>
        <v>5.052015335460845</v>
      </c>
      <c r="AZ37" s="10">
        <f t="shared" si="37"/>
        <v>1.2868804140296877</v>
      </c>
      <c r="BA37" s="13">
        <v>1</v>
      </c>
      <c r="BB37" s="13">
        <v>120</v>
      </c>
      <c r="BC37" s="10">
        <f>SQRT(O37*O37+P37*P37)</f>
        <v>8.374297299633094</v>
      </c>
      <c r="BD37" s="10">
        <f t="shared" si="39"/>
        <v>78.00854936838334</v>
      </c>
      <c r="BE37" s="10">
        <f t="shared" si="40"/>
        <v>8.374297299633094</v>
      </c>
      <c r="BF37" s="10">
        <f t="shared" si="41"/>
        <v>198.00854936838334</v>
      </c>
      <c r="BG37" s="10">
        <f t="shared" si="42"/>
        <v>-7.964043789906858</v>
      </c>
      <c r="BH37" s="10">
        <f t="shared" si="43"/>
        <v>-2.588988562177925</v>
      </c>
      <c r="BI37" s="10">
        <f t="shared" si="3"/>
        <v>9.791107749906859</v>
      </c>
      <c r="BJ37" s="10">
        <f t="shared" si="4"/>
        <v>13.016149102177923</v>
      </c>
      <c r="BK37" s="10">
        <f t="shared" si="44"/>
        <v>16.28760045004829</v>
      </c>
      <c r="BL37" s="10">
        <f t="shared" si="45"/>
        <v>53.04850189528547</v>
      </c>
      <c r="BM37" s="10">
        <f t="shared" si="46"/>
        <v>70.12885526264212</v>
      </c>
      <c r="BN37" s="10">
        <f t="shared" si="47"/>
        <v>156.01709873676668</v>
      </c>
      <c r="BO37" s="10">
        <f t="shared" si="48"/>
        <v>-64.07440671052707</v>
      </c>
      <c r="BP37" s="10">
        <f t="shared" si="49"/>
        <v>28.504854764453196</v>
      </c>
      <c r="BQ37" s="10">
        <f t="shared" si="50"/>
        <v>3.4797840599999996</v>
      </c>
      <c r="BR37" s="10">
        <f t="shared" si="50"/>
        <v>16.383117040000002</v>
      </c>
      <c r="BS37" s="10">
        <f t="shared" si="51"/>
        <v>16.748594599266188</v>
      </c>
      <c r="BT37" s="10">
        <f t="shared" si="52"/>
        <v>78.00854936838334</v>
      </c>
      <c r="BU37" s="10">
        <f t="shared" si="53"/>
        <v>1.8270639599999998</v>
      </c>
      <c r="BV37" s="10">
        <f t="shared" si="53"/>
        <v>10.42716054</v>
      </c>
      <c r="BW37" s="10">
        <f t="shared" si="54"/>
        <v>10.586020954110376</v>
      </c>
      <c r="BX37" s="10">
        <f t="shared" si="55"/>
        <v>80.0614343937492</v>
      </c>
      <c r="BY37" s="10">
        <f t="shared" si="56"/>
        <v>177.30097337973174</v>
      </c>
      <c r="BZ37" s="10">
        <f t="shared" si="57"/>
        <v>158.06998376213255</v>
      </c>
      <c r="CA37" s="10">
        <f t="shared" si="58"/>
        <v>-164.47160347708115</v>
      </c>
      <c r="CB37" s="10">
        <f t="shared" si="59"/>
        <v>66.21726973439884</v>
      </c>
      <c r="CC37" s="10">
        <f t="shared" si="60"/>
        <v>-228.5460101876082</v>
      </c>
      <c r="CD37" s="10">
        <f t="shared" si="60"/>
        <v>94.72212449885204</v>
      </c>
      <c r="CE37" s="10">
        <f t="shared" si="61"/>
        <v>247.397574042775</v>
      </c>
      <c r="CF37" s="10">
        <f t="shared" si="62"/>
        <v>-22.51182529529275</v>
      </c>
      <c r="CG37" s="10">
        <f t="shared" si="63"/>
        <v>0.06583573227452977</v>
      </c>
      <c r="CH37" s="10">
        <f t="shared" si="64"/>
        <v>75.56032719057822</v>
      </c>
      <c r="CI37" s="10">
        <f t="shared" si="65"/>
        <v>0.9348673982983227</v>
      </c>
      <c r="CJ37" s="10">
        <f t="shared" si="66"/>
        <v>75.56032719057822</v>
      </c>
      <c r="CK37" s="10">
        <f t="shared" si="73"/>
        <v>8.76955794737911</v>
      </c>
      <c r="CL37" s="10">
        <f t="shared" si="68"/>
        <v>75.56032719057822</v>
      </c>
      <c r="CM37" s="10">
        <f t="shared" si="69"/>
        <v>2.1867813103278118</v>
      </c>
      <c r="CN37" s="10">
        <f t="shared" si="70"/>
        <v>8.492534020729094</v>
      </c>
      <c r="CO37" s="10">
        <f t="shared" si="71"/>
        <v>3.8835771920220097</v>
      </c>
      <c r="CP37" s="10">
        <f t="shared" si="77"/>
        <v>1.2153276177878194</v>
      </c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</row>
    <row r="38" spans="1:136" ht="12.75">
      <c r="A38" s="2" t="s">
        <v>37</v>
      </c>
      <c r="B38" s="1">
        <v>1</v>
      </c>
      <c r="C38" s="10">
        <v>0.1039</v>
      </c>
      <c r="D38" s="10">
        <v>0.2381</v>
      </c>
      <c r="E38" s="10">
        <v>0.3854</v>
      </c>
      <c r="F38" s="10">
        <v>0.1435</v>
      </c>
      <c r="G38" s="10">
        <v>2.5631</v>
      </c>
      <c r="H38" s="10">
        <f t="shared" si="5"/>
        <v>0.02473859</v>
      </c>
      <c r="I38" s="10">
        <f t="shared" si="6"/>
        <v>0.040043060000000005</v>
      </c>
      <c r="J38" s="10">
        <f t="shared" si="7"/>
        <v>0.01490965</v>
      </c>
      <c r="K38" s="10">
        <f t="shared" si="8"/>
        <v>0.26630609</v>
      </c>
      <c r="L38" s="3">
        <v>36</v>
      </c>
      <c r="M38" s="7">
        <f>M24+C34</f>
        <v>3.1815999999999995</v>
      </c>
      <c r="N38" s="7">
        <f t="shared" si="10"/>
        <v>0.8897719848474958</v>
      </c>
      <c r="O38" s="10">
        <f>O24+H34</f>
        <v>1.7619138989999998</v>
      </c>
      <c r="P38" s="10">
        <f>P24+I34</f>
        <v>8.228591516</v>
      </c>
      <c r="Q38" s="10">
        <f>Q24+J34</f>
        <v>1.842713268</v>
      </c>
      <c r="R38" s="10">
        <f>R24+K34</f>
        <v>10.658921981999999</v>
      </c>
      <c r="S38" s="10">
        <v>0</v>
      </c>
      <c r="T38" s="10">
        <v>0</v>
      </c>
      <c r="U38" s="10">
        <f t="shared" si="12"/>
        <v>1.7619138989999998</v>
      </c>
      <c r="V38" s="10">
        <f t="shared" si="12"/>
        <v>8.228591516</v>
      </c>
      <c r="W38" s="10">
        <f t="shared" si="13"/>
        <v>8.415108966892618</v>
      </c>
      <c r="X38" s="10">
        <f t="shared" si="14"/>
        <v>77.91426863138594</v>
      </c>
      <c r="Y38" s="10">
        <f t="shared" si="15"/>
        <v>0.9742445231247001</v>
      </c>
      <c r="Z38" s="10">
        <f t="shared" si="16"/>
        <v>-77.91426863138594</v>
      </c>
      <c r="AA38" s="10">
        <f t="shared" si="17"/>
        <v>4.670257451666768</v>
      </c>
      <c r="AB38" s="10">
        <f t="shared" si="18"/>
        <v>1.4126545585308152</v>
      </c>
      <c r="AC38" s="10">
        <f t="shared" si="19"/>
        <v>3.5238277979999997</v>
      </c>
      <c r="AD38" s="10">
        <f t="shared" si="19"/>
        <v>16.457183032</v>
      </c>
      <c r="AE38" s="10">
        <f t="shared" si="20"/>
        <v>16.830217933785235</v>
      </c>
      <c r="AF38" s="10">
        <f t="shared" si="21"/>
        <v>77.91426863138594</v>
      </c>
      <c r="AG38" s="10">
        <f t="shared" si="22"/>
        <v>0.48712226156235006</v>
      </c>
      <c r="AH38" s="10">
        <f t="shared" si="23"/>
        <v>-77.91426863138594</v>
      </c>
      <c r="AI38" s="10">
        <f t="shared" si="0"/>
        <v>9.716930854590974</v>
      </c>
      <c r="AJ38" s="10">
        <f t="shared" si="1"/>
        <v>77.91426863138594</v>
      </c>
      <c r="AK38" s="10">
        <f t="shared" si="24"/>
        <v>2.0344829277531855</v>
      </c>
      <c r="AL38" s="10">
        <f t="shared" si="25"/>
        <v>9.50155905362814</v>
      </c>
      <c r="AM38" s="10">
        <f t="shared" si="26"/>
        <v>4.670257451666769</v>
      </c>
      <c r="AN38" s="10">
        <f t="shared" si="2"/>
        <v>0.7111985018810311</v>
      </c>
      <c r="AO38" s="10">
        <f t="shared" si="27"/>
        <v>5.366541066</v>
      </c>
      <c r="AP38" s="10">
        <f t="shared" si="27"/>
        <v>27.116105014</v>
      </c>
      <c r="AQ38" s="10">
        <f t="shared" si="28"/>
        <v>27.64204974569253</v>
      </c>
      <c r="AR38" s="10">
        <f t="shared" si="29"/>
        <v>78.80527094504853</v>
      </c>
      <c r="AS38" s="14">
        <f t="shared" si="30"/>
        <v>0.8897719848474958</v>
      </c>
      <c r="AT38" s="14">
        <f t="shared" si="31"/>
        <v>-78.80527094504853</v>
      </c>
      <c r="AU38" s="10">
        <f t="shared" si="32"/>
        <v>9.214016581897509</v>
      </c>
      <c r="AV38" s="10">
        <f t="shared" si="33"/>
        <v>78.80527094504853</v>
      </c>
      <c r="AW38" s="10">
        <f t="shared" si="34"/>
        <v>1.7888470219999992</v>
      </c>
      <c r="AX38" s="10">
        <f t="shared" si="35"/>
        <v>9.038701671333333</v>
      </c>
      <c r="AY38" s="10">
        <f t="shared" si="36"/>
        <v>5.052808630459479</v>
      </c>
      <c r="AZ38" s="10">
        <f t="shared" si="37"/>
        <v>1.2723739383319188</v>
      </c>
      <c r="BA38" s="13">
        <v>1</v>
      </c>
      <c r="BB38" s="13">
        <v>120</v>
      </c>
      <c r="BC38" s="10">
        <f t="shared" si="38"/>
        <v>8.415108966892618</v>
      </c>
      <c r="BD38" s="10">
        <f t="shared" si="39"/>
        <v>77.91426863138594</v>
      </c>
      <c r="BE38" s="10">
        <f t="shared" si="40"/>
        <v>8.415108966892618</v>
      </c>
      <c r="BF38" s="10">
        <f t="shared" si="41"/>
        <v>197.91426863138594</v>
      </c>
      <c r="BG38" s="10">
        <f t="shared" si="42"/>
        <v>-8.007126239721105</v>
      </c>
      <c r="BH38" s="10">
        <f t="shared" si="43"/>
        <v>-2.5884335621851102</v>
      </c>
      <c r="BI38" s="10">
        <f t="shared" si="3"/>
        <v>9.849839507721105</v>
      </c>
      <c r="BJ38" s="10">
        <f t="shared" si="4"/>
        <v>13.247355544185108</v>
      </c>
      <c r="BK38" s="10">
        <f t="shared" si="44"/>
        <v>16.507930434852074</v>
      </c>
      <c r="BL38" s="10">
        <f t="shared" si="45"/>
        <v>53.367997867163496</v>
      </c>
      <c r="BM38" s="10">
        <f t="shared" si="46"/>
        <v>70.81405892467653</v>
      </c>
      <c r="BN38" s="10">
        <f t="shared" si="47"/>
        <v>155.82853726277187</v>
      </c>
      <c r="BO38" s="10">
        <f t="shared" si="48"/>
        <v>-64.60537774969777</v>
      </c>
      <c r="BP38" s="10">
        <f t="shared" si="49"/>
        <v>28.99613952246774</v>
      </c>
      <c r="BQ38" s="10">
        <f t="shared" si="50"/>
        <v>3.5238277979999997</v>
      </c>
      <c r="BR38" s="10">
        <f t="shared" si="50"/>
        <v>16.457183032</v>
      </c>
      <c r="BS38" s="10">
        <f t="shared" si="51"/>
        <v>16.830217933785235</v>
      </c>
      <c r="BT38" s="10">
        <f t="shared" si="52"/>
        <v>77.91426863138594</v>
      </c>
      <c r="BU38" s="10">
        <f t="shared" si="53"/>
        <v>1.842713268</v>
      </c>
      <c r="BV38" s="10">
        <f t="shared" si="53"/>
        <v>10.658921981999999</v>
      </c>
      <c r="BW38" s="10">
        <f t="shared" si="54"/>
        <v>10.817033327415887</v>
      </c>
      <c r="BX38" s="10">
        <f t="shared" si="55"/>
        <v>80.19166050645867</v>
      </c>
      <c r="BY38" s="10">
        <f t="shared" si="56"/>
        <v>182.05302829742743</v>
      </c>
      <c r="BZ38" s="10">
        <f t="shared" si="57"/>
        <v>158.1059291378446</v>
      </c>
      <c r="CA38" s="10">
        <f t="shared" si="58"/>
        <v>-168.92242574406035</v>
      </c>
      <c r="CB38" s="10">
        <f t="shared" si="59"/>
        <v>67.88607510385566</v>
      </c>
      <c r="CC38" s="10">
        <f t="shared" si="60"/>
        <v>-233.5278034937581</v>
      </c>
      <c r="CD38" s="10">
        <f t="shared" si="60"/>
        <v>96.8822146263234</v>
      </c>
      <c r="CE38" s="10">
        <f t="shared" si="61"/>
        <v>252.82681526198976</v>
      </c>
      <c r="CF38" s="10">
        <f t="shared" si="62"/>
        <v>-22.531788934472807</v>
      </c>
      <c r="CG38" s="10">
        <f t="shared" si="63"/>
        <v>0.06529343186064288</v>
      </c>
      <c r="CH38" s="10">
        <f t="shared" si="64"/>
        <v>75.89978680163631</v>
      </c>
      <c r="CI38" s="10">
        <f t="shared" si="65"/>
        <v>0.9271667324211288</v>
      </c>
      <c r="CJ38" s="10">
        <f t="shared" si="66"/>
        <v>75.89978680163631</v>
      </c>
      <c r="CK38" s="10">
        <f t="shared" si="73"/>
        <v>8.84239429199979</v>
      </c>
      <c r="CL38" s="10">
        <f t="shared" si="68"/>
        <v>75.89978680163631</v>
      </c>
      <c r="CM38" s="10">
        <f t="shared" si="69"/>
        <v>2.154171901023909</v>
      </c>
      <c r="CN38" s="10">
        <f t="shared" si="70"/>
        <v>8.575982756281025</v>
      </c>
      <c r="CO38" s="10">
        <f t="shared" si="71"/>
        <v>3.981104178457038</v>
      </c>
      <c r="CP38" s="10">
        <f t="shared" si="77"/>
        <v>1.2053167521474675</v>
      </c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</row>
    <row r="39" spans="1:130" ht="12.75">
      <c r="A39" s="2" t="s">
        <v>38</v>
      </c>
      <c r="B39" s="1">
        <v>1</v>
      </c>
      <c r="C39" s="10">
        <v>0.04049</v>
      </c>
      <c r="D39" s="10">
        <v>0.2381</v>
      </c>
      <c r="E39" s="10">
        <v>0.3854</v>
      </c>
      <c r="F39" s="10">
        <v>0.1435</v>
      </c>
      <c r="G39" s="10">
        <v>2.5631</v>
      </c>
      <c r="H39" s="10">
        <f t="shared" si="5"/>
        <v>0.009640669</v>
      </c>
      <c r="I39" s="10">
        <f t="shared" si="6"/>
        <v>0.015604846</v>
      </c>
      <c r="J39" s="10">
        <f t="shared" si="7"/>
        <v>0.005810314999999999</v>
      </c>
      <c r="K39" s="10">
        <f t="shared" si="8"/>
        <v>0.103779919</v>
      </c>
      <c r="L39" s="3">
        <v>37</v>
      </c>
      <c r="M39" s="7">
        <f>M4+C38</f>
        <v>0.42345</v>
      </c>
      <c r="N39" s="7">
        <f t="shared" si="10"/>
        <v>1.2187343835511448</v>
      </c>
      <c r="O39" s="10">
        <f>O4+H38</f>
        <v>1.2344414449999999</v>
      </c>
      <c r="P39" s="10">
        <f>P4+I38</f>
        <v>7.34001088</v>
      </c>
      <c r="Q39" s="10">
        <f>Q4+J38</f>
        <v>1.4652075100000002</v>
      </c>
      <c r="R39" s="10">
        <f>R4+K38</f>
        <v>5.11367648</v>
      </c>
      <c r="S39" s="10">
        <v>0</v>
      </c>
      <c r="T39" s="10">
        <v>0</v>
      </c>
      <c r="U39" s="10">
        <f aca="true" t="shared" si="79" ref="U39:V79">O39+S39</f>
        <v>1.2344414449999999</v>
      </c>
      <c r="V39" s="10">
        <f t="shared" si="79"/>
        <v>7.34001088</v>
      </c>
      <c r="W39" s="10">
        <f t="shared" si="13"/>
        <v>7.4430911185912585</v>
      </c>
      <c r="X39" s="10">
        <f t="shared" si="14"/>
        <v>80.45334641782703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>
        <f aca="true" t="shared" si="80" ref="AO39:AP79">O39+O39+Q39+(3*S39)</f>
        <v>3.9340903999999997</v>
      </c>
      <c r="AP39" s="10">
        <f t="shared" si="80"/>
        <v>19.79369824</v>
      </c>
      <c r="AQ39" s="10">
        <f t="shared" si="28"/>
        <v>20.18087107365664</v>
      </c>
      <c r="AR39" s="10">
        <f t="shared" si="29"/>
        <v>78.75869054696274</v>
      </c>
      <c r="AS39" s="14">
        <f t="shared" si="30"/>
        <v>1.2187343835511448</v>
      </c>
      <c r="AT39" s="14">
        <f t="shared" si="31"/>
        <v>-78.75869054696274</v>
      </c>
      <c r="AU39" s="10">
        <f t="shared" si="32"/>
        <v>6.726957024552213</v>
      </c>
      <c r="AV39" s="10">
        <f t="shared" si="33"/>
        <v>78.75869054696274</v>
      </c>
      <c r="AW39" s="10">
        <f t="shared" si="34"/>
        <v>1.3113634666666658</v>
      </c>
      <c r="AX39" s="10">
        <f t="shared" si="35"/>
        <v>6.597899413333334</v>
      </c>
      <c r="AY39" s="10">
        <f t="shared" si="36"/>
        <v>5.031327760033174</v>
      </c>
      <c r="AZ39" s="10">
        <f t="shared" si="37"/>
        <v>1.742790168478137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  <row r="40" spans="1:94" ht="12.75">
      <c r="A40" s="2" t="s">
        <v>39</v>
      </c>
      <c r="B40" s="1">
        <v>1</v>
      </c>
      <c r="C40" s="10">
        <v>0.1074</v>
      </c>
      <c r="D40" s="10">
        <v>0.2381</v>
      </c>
      <c r="E40" s="10">
        <v>0.3854</v>
      </c>
      <c r="F40" s="10">
        <v>0.1435</v>
      </c>
      <c r="G40" s="10">
        <v>2.5631</v>
      </c>
      <c r="H40" s="10">
        <f t="shared" si="5"/>
        <v>0.025571939999999998</v>
      </c>
      <c r="I40" s="10">
        <f t="shared" si="6"/>
        <v>0.04139196</v>
      </c>
      <c r="J40" s="10">
        <f t="shared" si="7"/>
        <v>0.015411899999999997</v>
      </c>
      <c r="K40" s="10">
        <f t="shared" si="8"/>
        <v>0.27527693999999997</v>
      </c>
      <c r="L40" s="3">
        <v>38</v>
      </c>
      <c r="M40" s="7">
        <f>M4+C39</f>
        <v>0.36004</v>
      </c>
      <c r="N40" s="7">
        <f t="shared" si="10"/>
        <v>1.2318585986259487</v>
      </c>
      <c r="O40" s="10">
        <f aca="true" t="shared" si="81" ref="O40:R42">O4+H39</f>
        <v>1.219343524</v>
      </c>
      <c r="P40" s="10">
        <f t="shared" si="81"/>
        <v>7.315572666</v>
      </c>
      <c r="Q40" s="10">
        <f t="shared" si="81"/>
        <v>1.456108175</v>
      </c>
      <c r="R40" s="10">
        <f t="shared" si="81"/>
        <v>4.951150309</v>
      </c>
      <c r="S40" s="10">
        <v>0</v>
      </c>
      <c r="T40" s="10">
        <v>0</v>
      </c>
      <c r="U40" s="10">
        <f t="shared" si="79"/>
        <v>1.219343524</v>
      </c>
      <c r="V40" s="10">
        <f t="shared" si="79"/>
        <v>7.315572666</v>
      </c>
      <c r="W40" s="10">
        <f t="shared" si="13"/>
        <v>7.416495268052632</v>
      </c>
      <c r="X40" s="10">
        <f t="shared" si="14"/>
        <v>80.53705739730836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>
        <f t="shared" si="80"/>
        <v>3.894795223</v>
      </c>
      <c r="AP40" s="10">
        <f t="shared" si="80"/>
        <v>19.582295640999998</v>
      </c>
      <c r="AQ40" s="10">
        <f t="shared" si="28"/>
        <v>19.96586417865831</v>
      </c>
      <c r="AR40" s="10">
        <f t="shared" si="29"/>
        <v>78.75102889041993</v>
      </c>
      <c r="AS40" s="14">
        <f t="shared" si="30"/>
        <v>1.2318585986259487</v>
      </c>
      <c r="AT40" s="14">
        <f t="shared" si="31"/>
        <v>-78.75102889041993</v>
      </c>
      <c r="AU40" s="10">
        <f t="shared" si="32"/>
        <v>6.65528805955277</v>
      </c>
      <c r="AV40" s="10">
        <f t="shared" si="33"/>
        <v>78.75102889041993</v>
      </c>
      <c r="AW40" s="10">
        <f t="shared" si="34"/>
        <v>1.298265074333333</v>
      </c>
      <c r="AX40" s="10">
        <f t="shared" si="35"/>
        <v>6.527431880333332</v>
      </c>
      <c r="AY40" s="10">
        <f t="shared" si="36"/>
        <v>5.027811353305648</v>
      </c>
      <c r="AZ40" s="10">
        <f t="shared" si="37"/>
        <v>1.7615577960351065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</row>
    <row r="41" spans="1:94" ht="12.75">
      <c r="A41" s="2" t="s">
        <v>40</v>
      </c>
      <c r="B41" s="1">
        <v>1</v>
      </c>
      <c r="C41" s="10">
        <v>0.31268</v>
      </c>
      <c r="D41" s="10">
        <v>0.2381</v>
      </c>
      <c r="E41" s="10">
        <v>0.3854</v>
      </c>
      <c r="F41" s="10">
        <v>0.1435</v>
      </c>
      <c r="G41" s="10">
        <v>2.5631</v>
      </c>
      <c r="H41" s="10">
        <f t="shared" si="5"/>
        <v>0.074449108</v>
      </c>
      <c r="I41" s="10">
        <f t="shared" si="6"/>
        <v>0.12050687200000001</v>
      </c>
      <c r="J41" s="10">
        <f t="shared" si="7"/>
        <v>0.04486958</v>
      </c>
      <c r="K41" s="10">
        <f t="shared" si="8"/>
        <v>0.801430108</v>
      </c>
      <c r="L41" s="3">
        <v>39</v>
      </c>
      <c r="M41" s="7">
        <f>M5+C40</f>
        <v>0.5325</v>
      </c>
      <c r="N41" s="7">
        <f t="shared" si="10"/>
        <v>1.1969399118056094</v>
      </c>
      <c r="O41" s="10">
        <f t="shared" si="81"/>
        <v>1.26040625</v>
      </c>
      <c r="P41" s="10">
        <f t="shared" si="81"/>
        <v>7.383622</v>
      </c>
      <c r="Q41" s="10">
        <f t="shared" si="81"/>
        <v>1.48356882</v>
      </c>
      <c r="R41" s="10">
        <f t="shared" si="81"/>
        <v>5.38713452</v>
      </c>
      <c r="S41" s="10">
        <v>0</v>
      </c>
      <c r="T41" s="10">
        <v>0</v>
      </c>
      <c r="U41" s="10">
        <f t="shared" si="79"/>
        <v>1.26040625</v>
      </c>
      <c r="V41" s="10">
        <f t="shared" si="79"/>
        <v>7.383622</v>
      </c>
      <c r="W41" s="10">
        <f t="shared" si="13"/>
        <v>7.490427074200981</v>
      </c>
      <c r="X41" s="10">
        <f t="shared" si="14"/>
        <v>80.312812997372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>
        <f t="shared" si="80"/>
        <v>4.00438132</v>
      </c>
      <c r="AP41" s="10">
        <f t="shared" si="80"/>
        <v>20.15437852</v>
      </c>
      <c r="AQ41" s="10">
        <f t="shared" si="28"/>
        <v>20.548334318951557</v>
      </c>
      <c r="AR41" s="10">
        <f t="shared" si="29"/>
        <v>78.76250833334674</v>
      </c>
      <c r="AS41" s="14">
        <f t="shared" si="30"/>
        <v>1.1969399118056094</v>
      </c>
      <c r="AT41" s="14">
        <f t="shared" si="31"/>
        <v>-78.76250833334674</v>
      </c>
      <c r="AU41" s="10">
        <f t="shared" si="32"/>
        <v>6.849444772983852</v>
      </c>
      <c r="AV41" s="10">
        <f t="shared" si="33"/>
        <v>78.76250833334674</v>
      </c>
      <c r="AW41" s="10">
        <f t="shared" si="34"/>
        <v>1.3347937733333326</v>
      </c>
      <c r="AX41" s="10">
        <f t="shared" si="35"/>
        <v>6.718126173333333</v>
      </c>
      <c r="AY41" s="10">
        <f t="shared" si="36"/>
        <v>5.03308174457272</v>
      </c>
      <c r="AZ41" s="10">
        <f t="shared" si="37"/>
        <v>1.7116240738820214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</row>
    <row r="42" spans="1:94" ht="12.75">
      <c r="A42" s="2" t="s">
        <v>41</v>
      </c>
      <c r="B42" s="1">
        <v>1</v>
      </c>
      <c r="C42" s="10">
        <v>0.48142</v>
      </c>
      <c r="D42" s="10">
        <v>0.2381</v>
      </c>
      <c r="E42" s="10">
        <v>0.3854</v>
      </c>
      <c r="F42" s="10">
        <v>0.1435</v>
      </c>
      <c r="G42" s="10">
        <v>2.5631</v>
      </c>
      <c r="H42" s="10">
        <f t="shared" si="5"/>
        <v>0.11462610200000001</v>
      </c>
      <c r="I42" s="10">
        <f t="shared" si="6"/>
        <v>0.185539268</v>
      </c>
      <c r="J42" s="10">
        <f t="shared" si="7"/>
        <v>0.06908377</v>
      </c>
      <c r="K42" s="10">
        <f t="shared" si="8"/>
        <v>1.233927602</v>
      </c>
      <c r="L42" s="3">
        <v>40</v>
      </c>
      <c r="M42" s="7">
        <f>M6+C41</f>
        <v>1.50146</v>
      </c>
      <c r="N42" s="7">
        <f t="shared" si="10"/>
        <v>1.0326615409700377</v>
      </c>
      <c r="O42" s="10">
        <f t="shared" si="81"/>
        <v>1.491115626</v>
      </c>
      <c r="P42" s="10">
        <f t="shared" si="81"/>
        <v>7.7685143839999995</v>
      </c>
      <c r="Q42" s="10">
        <f t="shared" si="81"/>
        <v>1.642241156</v>
      </c>
      <c r="R42" s="10">
        <f t="shared" si="81"/>
        <v>7.826917031999999</v>
      </c>
      <c r="S42" s="10">
        <v>0</v>
      </c>
      <c r="T42" s="10">
        <v>0</v>
      </c>
      <c r="U42" s="10">
        <f t="shared" si="79"/>
        <v>1.491115626</v>
      </c>
      <c r="V42" s="10">
        <f t="shared" si="79"/>
        <v>7.7685143839999995</v>
      </c>
      <c r="W42" s="10">
        <f t="shared" si="13"/>
        <v>7.9103249961374065</v>
      </c>
      <c r="X42" s="10">
        <f t="shared" si="14"/>
        <v>79.13459833726694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>
        <f t="shared" si="80"/>
        <v>4.624472408</v>
      </c>
      <c r="AP42" s="10">
        <f t="shared" si="80"/>
        <v>23.363945799999996</v>
      </c>
      <c r="AQ42" s="10">
        <f t="shared" si="28"/>
        <v>23.817214539019687</v>
      </c>
      <c r="AR42" s="10">
        <f t="shared" si="29"/>
        <v>78.80404342131739</v>
      </c>
      <c r="AS42" s="14">
        <f t="shared" si="30"/>
        <v>1.0326615409700377</v>
      </c>
      <c r="AT42" s="14">
        <f t="shared" si="31"/>
        <v>-78.80404342131739</v>
      </c>
      <c r="AU42" s="10">
        <f t="shared" si="32"/>
        <v>7.939071513006563</v>
      </c>
      <c r="AV42" s="10">
        <f t="shared" si="33"/>
        <v>78.80404342131739</v>
      </c>
      <c r="AW42" s="10">
        <f t="shared" si="34"/>
        <v>1.5414908026666674</v>
      </c>
      <c r="AX42" s="10">
        <f t="shared" si="35"/>
        <v>7.787981933333332</v>
      </c>
      <c r="AY42" s="10">
        <f t="shared" si="36"/>
        <v>5.052240285742015</v>
      </c>
      <c r="AZ42" s="10">
        <f t="shared" si="37"/>
        <v>1.4767060035871538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</row>
    <row r="43" spans="1:94" ht="12.75">
      <c r="A43" s="2" t="s">
        <v>42</v>
      </c>
      <c r="B43" s="1">
        <v>1</v>
      </c>
      <c r="C43" s="10">
        <v>0.26856</v>
      </c>
      <c r="D43" s="10">
        <v>0.2381</v>
      </c>
      <c r="E43" s="10">
        <v>0.3854</v>
      </c>
      <c r="F43" s="10">
        <v>0.1435</v>
      </c>
      <c r="G43" s="10">
        <v>2.5631</v>
      </c>
      <c r="H43" s="10">
        <f t="shared" si="5"/>
        <v>0.06394413600000001</v>
      </c>
      <c r="I43" s="10">
        <f t="shared" si="6"/>
        <v>0.10350302400000001</v>
      </c>
      <c r="J43" s="10">
        <f t="shared" si="7"/>
        <v>0.03853836</v>
      </c>
      <c r="K43" s="10">
        <f t="shared" si="8"/>
        <v>0.688346136</v>
      </c>
      <c r="L43" s="3">
        <v>41</v>
      </c>
      <c r="M43" s="7">
        <f>M6+C42</f>
        <v>1.6702</v>
      </c>
      <c r="N43" s="7">
        <f t="shared" si="10"/>
        <v>1.008435904710064</v>
      </c>
      <c r="O43" s="10">
        <f>O6+H42</f>
        <v>1.5312926199999999</v>
      </c>
      <c r="P43" s="10">
        <f>P6+I42</f>
        <v>7.83354678</v>
      </c>
      <c r="Q43" s="10">
        <f>Q6+J42</f>
        <v>1.666455346</v>
      </c>
      <c r="R43" s="10">
        <f>R6+K42</f>
        <v>8.259414525999999</v>
      </c>
      <c r="S43" s="10">
        <v>0</v>
      </c>
      <c r="T43" s="10">
        <v>0</v>
      </c>
      <c r="U43" s="10">
        <f t="shared" si="79"/>
        <v>1.5312926199999999</v>
      </c>
      <c r="V43" s="10">
        <f t="shared" si="79"/>
        <v>7.83354678</v>
      </c>
      <c r="W43" s="10">
        <f t="shared" si="13"/>
        <v>7.981811338444102</v>
      </c>
      <c r="X43" s="10">
        <f t="shared" si="14"/>
        <v>78.93936300857645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>
        <f t="shared" si="80"/>
        <v>4.729040586</v>
      </c>
      <c r="AP43" s="10">
        <f t="shared" si="80"/>
        <v>23.926508086</v>
      </c>
      <c r="AQ43" s="10">
        <f t="shared" si="28"/>
        <v>24.389375023838937</v>
      </c>
      <c r="AR43" s="10">
        <f t="shared" si="29"/>
        <v>78.81967001714534</v>
      </c>
      <c r="AS43" s="14">
        <f t="shared" si="30"/>
        <v>1.008435904710064</v>
      </c>
      <c r="AT43" s="14">
        <f t="shared" si="31"/>
        <v>-78.81967001714534</v>
      </c>
      <c r="AU43" s="10">
        <f t="shared" si="32"/>
        <v>8.12979167461298</v>
      </c>
      <c r="AV43" s="10">
        <f t="shared" si="33"/>
        <v>78.81967001714534</v>
      </c>
      <c r="AW43" s="10">
        <f t="shared" si="34"/>
        <v>1.576346862000001</v>
      </c>
      <c r="AX43" s="10">
        <f t="shared" si="35"/>
        <v>7.975502695333333</v>
      </c>
      <c r="AY43" s="10">
        <f t="shared" si="36"/>
        <v>5.059484614454942</v>
      </c>
      <c r="AZ43" s="10">
        <f t="shared" si="37"/>
        <v>1.4420633437353914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</row>
    <row r="44" spans="1:94" ht="12.75">
      <c r="A44" s="2" t="s">
        <v>43</v>
      </c>
      <c r="B44" s="1">
        <v>1</v>
      </c>
      <c r="C44" s="10">
        <v>0.11949</v>
      </c>
      <c r="D44" s="10">
        <v>0.2381</v>
      </c>
      <c r="E44" s="10">
        <v>0.3854</v>
      </c>
      <c r="F44" s="12">
        <v>0.1435</v>
      </c>
      <c r="G44" s="12">
        <v>2.5631</v>
      </c>
      <c r="H44" s="10">
        <f t="shared" si="5"/>
        <v>0.028450569000000002</v>
      </c>
      <c r="I44" s="10">
        <f t="shared" si="6"/>
        <v>0.046051446</v>
      </c>
      <c r="J44" s="10">
        <f t="shared" si="7"/>
        <v>0.017146815</v>
      </c>
      <c r="K44" s="10">
        <f t="shared" si="8"/>
        <v>0.30626481899999997</v>
      </c>
      <c r="L44" s="3">
        <v>42</v>
      </c>
      <c r="M44" s="7">
        <f>M13+C56</f>
        <v>1.77756</v>
      </c>
      <c r="N44" s="7">
        <f t="shared" si="10"/>
        <v>0.9940804515455955</v>
      </c>
      <c r="O44" s="10">
        <f>O13+H56</f>
        <v>1.556855036</v>
      </c>
      <c r="P44" s="10">
        <f>P13+I56</f>
        <v>7.8830654739999995</v>
      </c>
      <c r="Q44" s="10">
        <f>Q13+J56</f>
        <v>1.695811723</v>
      </c>
      <c r="R44" s="10">
        <f>R13+K56</f>
        <v>8.503485928999998</v>
      </c>
      <c r="S44" s="10">
        <v>0</v>
      </c>
      <c r="T44" s="10">
        <v>0</v>
      </c>
      <c r="U44" s="10">
        <f t="shared" si="79"/>
        <v>1.556855036</v>
      </c>
      <c r="V44" s="10">
        <f t="shared" si="79"/>
        <v>7.8830654739999995</v>
      </c>
      <c r="W44" s="10">
        <f t="shared" si="13"/>
        <v>8.03532941891553</v>
      </c>
      <c r="X44" s="10">
        <f t="shared" si="14"/>
        <v>78.82821627963983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>
        <f t="shared" si="80"/>
        <v>4.809521795</v>
      </c>
      <c r="AP44" s="10">
        <f t="shared" si="80"/>
        <v>24.269616876999997</v>
      </c>
      <c r="AQ44" s="10">
        <f t="shared" si="28"/>
        <v>24.74158045180104</v>
      </c>
      <c r="AR44" s="10">
        <f t="shared" si="29"/>
        <v>78.79089460298198</v>
      </c>
      <c r="AS44" s="14">
        <f t="shared" si="30"/>
        <v>0.9940804515455955</v>
      </c>
      <c r="AT44" s="14">
        <f t="shared" si="31"/>
        <v>-78.79089460298198</v>
      </c>
      <c r="AU44" s="10">
        <f t="shared" si="32"/>
        <v>8.24719348393368</v>
      </c>
      <c r="AV44" s="10">
        <f t="shared" si="33"/>
        <v>78.79089460298198</v>
      </c>
      <c r="AW44" s="10">
        <f t="shared" si="34"/>
        <v>1.6031739316666664</v>
      </c>
      <c r="AX44" s="10">
        <f t="shared" si="35"/>
        <v>8.089872292333334</v>
      </c>
      <c r="AY44" s="10">
        <f t="shared" si="36"/>
        <v>5.046160078166359</v>
      </c>
      <c r="AZ44" s="10">
        <f t="shared" si="37"/>
        <v>1.4215350457102016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</row>
    <row r="45" spans="1:94" ht="12.75">
      <c r="A45" s="2" t="s">
        <v>44</v>
      </c>
      <c r="B45" s="1">
        <v>1</v>
      </c>
      <c r="C45" s="10">
        <v>0.06795</v>
      </c>
      <c r="D45" s="10">
        <v>0.2381</v>
      </c>
      <c r="E45" s="10">
        <v>0.3854</v>
      </c>
      <c r="F45" s="12">
        <v>0.1435</v>
      </c>
      <c r="G45" s="12">
        <v>2.5631</v>
      </c>
      <c r="H45" s="10">
        <f t="shared" si="5"/>
        <v>0.016178895</v>
      </c>
      <c r="I45" s="10">
        <f t="shared" si="6"/>
        <v>0.02618793</v>
      </c>
      <c r="J45" s="10">
        <f t="shared" si="7"/>
        <v>0.009750825</v>
      </c>
      <c r="K45" s="10">
        <f t="shared" si="8"/>
        <v>0.17416264499999998</v>
      </c>
      <c r="L45" s="3">
        <v>43</v>
      </c>
      <c r="M45" s="7">
        <f>M30+C57</f>
        <v>2.27564</v>
      </c>
      <c r="N45" s="7">
        <f t="shared" si="10"/>
        <v>1.0003145358401286</v>
      </c>
      <c r="O45" s="10">
        <f>O30+H57</f>
        <v>1.546204823</v>
      </c>
      <c r="P45" s="10">
        <f>P30+I57</f>
        <v>7.864297432</v>
      </c>
      <c r="Q45" s="10">
        <f>Q30+J57</f>
        <v>1.6887128940000002</v>
      </c>
      <c r="R45" s="10">
        <f>R30+K57</f>
        <v>8.38945872</v>
      </c>
      <c r="S45" s="10">
        <v>0</v>
      </c>
      <c r="T45" s="10">
        <v>0</v>
      </c>
      <c r="U45" s="10">
        <f t="shared" si="79"/>
        <v>1.546204823</v>
      </c>
      <c r="V45" s="10">
        <f t="shared" si="79"/>
        <v>7.864297432</v>
      </c>
      <c r="W45" s="10">
        <f t="shared" si="13"/>
        <v>8.014856421273574</v>
      </c>
      <c r="X45" s="10">
        <f t="shared" si="14"/>
        <v>78.87691369092221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>
        <f t="shared" si="80"/>
        <v>4.78112254</v>
      </c>
      <c r="AP45" s="10">
        <f t="shared" si="80"/>
        <v>24.118053584000002</v>
      </c>
      <c r="AQ45" s="10">
        <f t="shared" si="28"/>
        <v>24.58738785278321</v>
      </c>
      <c r="AR45" s="10">
        <f t="shared" si="29"/>
        <v>78.78715470316416</v>
      </c>
      <c r="AS45" s="14">
        <f t="shared" si="30"/>
        <v>1.0003145358401286</v>
      </c>
      <c r="AT45" s="14">
        <f t="shared" si="31"/>
        <v>-78.78715470316416</v>
      </c>
      <c r="AU45" s="10">
        <f t="shared" si="32"/>
        <v>8.195795950927737</v>
      </c>
      <c r="AV45" s="10">
        <f t="shared" si="33"/>
        <v>78.78715470316416</v>
      </c>
      <c r="AW45" s="10">
        <f t="shared" si="34"/>
        <v>1.593707513333331</v>
      </c>
      <c r="AX45" s="10">
        <f t="shared" si="35"/>
        <v>8.039351194666668</v>
      </c>
      <c r="AY45" s="10">
        <f t="shared" si="36"/>
        <v>5.044433264829067</v>
      </c>
      <c r="AZ45" s="10">
        <f t="shared" si="37"/>
        <v>1.4304497862513839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</row>
    <row r="46" spans="1:94" ht="12.75">
      <c r="A46" s="2" t="s">
        <v>45</v>
      </c>
      <c r="B46" s="1">
        <v>1</v>
      </c>
      <c r="C46" s="10">
        <v>0.19898</v>
      </c>
      <c r="D46" s="10">
        <v>0.2381</v>
      </c>
      <c r="E46" s="10">
        <v>0.3854</v>
      </c>
      <c r="F46" s="12">
        <v>0.1435</v>
      </c>
      <c r="G46" s="12">
        <v>2.5631</v>
      </c>
      <c r="H46" s="10">
        <f t="shared" si="5"/>
        <v>0.047377138</v>
      </c>
      <c r="I46" s="10">
        <f t="shared" si="6"/>
        <v>0.076686892</v>
      </c>
      <c r="J46" s="10">
        <f t="shared" si="7"/>
        <v>0.028553629999999997</v>
      </c>
      <c r="K46" s="10">
        <f t="shared" si="8"/>
        <v>0.510005638</v>
      </c>
      <c r="L46" s="3">
        <v>44</v>
      </c>
      <c r="M46" s="7">
        <f>M32+C59</f>
        <v>2.36344</v>
      </c>
      <c r="N46" s="7">
        <f t="shared" si="10"/>
        <v>0.9882351175410279</v>
      </c>
      <c r="O46" s="10">
        <f>O32+H59</f>
        <v>1.567110003</v>
      </c>
      <c r="P46" s="10">
        <f>P32+I59</f>
        <v>7.899455251999999</v>
      </c>
      <c r="Q46" s="10">
        <f>Q32+J59</f>
        <v>1.7016334960000001</v>
      </c>
      <c r="R46" s="10">
        <f>R32+K59</f>
        <v>8.614678554</v>
      </c>
      <c r="S46" s="10">
        <v>0</v>
      </c>
      <c r="T46" s="10">
        <v>0</v>
      </c>
      <c r="U46" s="10">
        <f t="shared" si="79"/>
        <v>1.567110003</v>
      </c>
      <c r="V46" s="10">
        <f t="shared" si="79"/>
        <v>7.899455251999999</v>
      </c>
      <c r="W46" s="10">
        <f t="shared" si="13"/>
        <v>8.05339847765234</v>
      </c>
      <c r="X46" s="10">
        <f t="shared" si="14"/>
        <v>78.77923231684268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>
        <f t="shared" si="80"/>
        <v>4.835853502</v>
      </c>
      <c r="AP46" s="10">
        <f t="shared" si="80"/>
        <v>24.413589058</v>
      </c>
      <c r="AQ46" s="10">
        <f t="shared" si="28"/>
        <v>24.8879249795097</v>
      </c>
      <c r="AR46" s="10">
        <f t="shared" si="29"/>
        <v>78.79586121079862</v>
      </c>
      <c r="AS46" s="14">
        <f t="shared" si="30"/>
        <v>0.9882351175410279</v>
      </c>
      <c r="AT46" s="14">
        <f t="shared" si="31"/>
        <v>-78.79586121079862</v>
      </c>
      <c r="AU46" s="10">
        <f t="shared" si="32"/>
        <v>8.295974993169901</v>
      </c>
      <c r="AV46" s="10">
        <f t="shared" si="33"/>
        <v>78.79586121079862</v>
      </c>
      <c r="AW46" s="10">
        <f t="shared" si="34"/>
        <v>1.6119511673333327</v>
      </c>
      <c r="AX46" s="10">
        <f t="shared" si="35"/>
        <v>8.137863019333334</v>
      </c>
      <c r="AY46" s="10">
        <f t="shared" si="36"/>
        <v>5.048455055121728</v>
      </c>
      <c r="AZ46" s="10">
        <f t="shared" si="37"/>
        <v>1.4131762180836698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</row>
    <row r="47" spans="1:94" ht="12.75">
      <c r="A47" s="2" t="s">
        <v>46</v>
      </c>
      <c r="B47" s="1">
        <v>1</v>
      </c>
      <c r="C47" s="10">
        <v>0.15276</v>
      </c>
      <c r="D47" s="10">
        <v>0.2381</v>
      </c>
      <c r="E47" s="10">
        <v>0.3854</v>
      </c>
      <c r="F47" s="12">
        <v>0.1435</v>
      </c>
      <c r="G47" s="12">
        <v>2.5631</v>
      </c>
      <c r="H47" s="10">
        <f t="shared" si="5"/>
        <v>0.036372156</v>
      </c>
      <c r="I47" s="10">
        <f t="shared" si="6"/>
        <v>0.058873704000000006</v>
      </c>
      <c r="J47" s="10">
        <f t="shared" si="7"/>
        <v>0.02192106</v>
      </c>
      <c r="K47" s="10">
        <f t="shared" si="8"/>
        <v>0.391539156</v>
      </c>
      <c r="L47" s="3">
        <v>45</v>
      </c>
      <c r="M47" s="7">
        <f>M15+C60</f>
        <v>2.12379</v>
      </c>
      <c r="N47" s="7">
        <f t="shared" si="10"/>
        <v>1.0214323844337314</v>
      </c>
      <c r="O47" s="10">
        <f>O15+H60</f>
        <v>1.510049338</v>
      </c>
      <c r="P47" s="10">
        <f>P15+I60</f>
        <v>7.8045309419999995</v>
      </c>
      <c r="Q47" s="10">
        <f>Q15+J60</f>
        <v>1.662852105</v>
      </c>
      <c r="R47" s="10">
        <f>R15+K60</f>
        <v>8.010223063</v>
      </c>
      <c r="S47" s="10">
        <v>0</v>
      </c>
      <c r="T47" s="10">
        <v>0</v>
      </c>
      <c r="U47" s="10">
        <f t="shared" si="79"/>
        <v>1.510049338</v>
      </c>
      <c r="V47" s="10">
        <f t="shared" si="79"/>
        <v>7.8045309419999995</v>
      </c>
      <c r="W47" s="10">
        <f t="shared" si="13"/>
        <v>7.949273691843151</v>
      </c>
      <c r="X47" s="10">
        <f t="shared" si="14"/>
        <v>79.04951118127616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>
        <f t="shared" si="80"/>
        <v>4.682950781</v>
      </c>
      <c r="AP47" s="10">
        <f t="shared" si="80"/>
        <v>23.619284946999997</v>
      </c>
      <c r="AQ47" s="10">
        <f t="shared" si="28"/>
        <v>24.079050010846547</v>
      </c>
      <c r="AR47" s="10">
        <f t="shared" si="29"/>
        <v>78.78551315434211</v>
      </c>
      <c r="AS47" s="14">
        <f t="shared" si="30"/>
        <v>1.0214323844337314</v>
      </c>
      <c r="AT47" s="14">
        <f t="shared" si="31"/>
        <v>-78.78551315434211</v>
      </c>
      <c r="AU47" s="10">
        <f t="shared" si="32"/>
        <v>8.026350003615516</v>
      </c>
      <c r="AV47" s="10">
        <f t="shared" si="33"/>
        <v>78.78551315434211</v>
      </c>
      <c r="AW47" s="10">
        <f t="shared" si="34"/>
        <v>1.5609835936666663</v>
      </c>
      <c r="AX47" s="10">
        <f t="shared" si="35"/>
        <v>7.873094982333332</v>
      </c>
      <c r="AY47" s="10">
        <f t="shared" si="36"/>
        <v>5.043675676206088</v>
      </c>
      <c r="AZ47" s="10">
        <f t="shared" si="37"/>
        <v>1.4606483097402359</v>
      </c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</row>
    <row r="48" spans="1:94" ht="12.75">
      <c r="A48" s="2" t="s">
        <v>47</v>
      </c>
      <c r="B48" s="1">
        <v>1</v>
      </c>
      <c r="C48" s="10">
        <v>0.06473</v>
      </c>
      <c r="D48" s="10">
        <v>0.2381</v>
      </c>
      <c r="E48" s="10">
        <v>0.3854</v>
      </c>
      <c r="F48" s="12">
        <v>0.1435</v>
      </c>
      <c r="G48" s="12">
        <v>2.5631</v>
      </c>
      <c r="H48" s="10">
        <f t="shared" si="5"/>
        <v>0.015412213</v>
      </c>
      <c r="I48" s="10">
        <f t="shared" si="6"/>
        <v>0.024946942</v>
      </c>
      <c r="J48" s="10">
        <f t="shared" si="7"/>
        <v>0.009288755</v>
      </c>
      <c r="K48" s="10">
        <f t="shared" si="8"/>
        <v>0.16590946299999998</v>
      </c>
      <c r="L48" s="3">
        <v>46</v>
      </c>
      <c r="M48" s="7">
        <f>M15+C61</f>
        <v>2.16141</v>
      </c>
      <c r="N48" s="7">
        <f>AS48</f>
        <v>1.016049784943102</v>
      </c>
      <c r="O48" s="10">
        <f>O15+H61</f>
        <v>1.5190066599999998</v>
      </c>
      <c r="P48" s="10">
        <f>P15+I61</f>
        <v>7.81902969</v>
      </c>
      <c r="Q48" s="10">
        <f>Q15+J61</f>
        <v>1.668250575</v>
      </c>
      <c r="R48" s="10">
        <f>R15+K61</f>
        <v>8.106646885</v>
      </c>
      <c r="S48" s="10">
        <v>0</v>
      </c>
      <c r="T48" s="10">
        <v>0</v>
      </c>
      <c r="U48" s="10">
        <f t="shared" si="79"/>
        <v>1.5190066599999998</v>
      </c>
      <c r="V48" s="10">
        <f t="shared" si="79"/>
        <v>7.81902969</v>
      </c>
      <c r="W48" s="10">
        <f t="shared" si="13"/>
        <v>7.965212271259683</v>
      </c>
      <c r="X48" s="10">
        <f t="shared" si="14"/>
        <v>79.00606370054334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>
        <f t="shared" si="80"/>
        <v>4.706263894999999</v>
      </c>
      <c r="AP48" s="10">
        <f t="shared" si="80"/>
        <v>23.744706264999998</v>
      </c>
      <c r="AQ48" s="10">
        <f t="shared" si="28"/>
        <v>24.206610573570824</v>
      </c>
      <c r="AR48" s="10">
        <f t="shared" si="29"/>
        <v>78.78912100223815</v>
      </c>
      <c r="AS48" s="14">
        <f t="shared" si="30"/>
        <v>1.016049784943102</v>
      </c>
      <c r="AT48" s="14">
        <f t="shared" si="31"/>
        <v>-78.78912100223815</v>
      </c>
      <c r="AU48" s="10">
        <f t="shared" si="32"/>
        <v>8.068870191190275</v>
      </c>
      <c r="AV48" s="10">
        <f t="shared" si="33"/>
        <v>78.78912100223815</v>
      </c>
      <c r="AW48" s="10">
        <f t="shared" si="34"/>
        <v>1.5687546316666687</v>
      </c>
      <c r="AX48" s="10">
        <f t="shared" si="35"/>
        <v>7.914902088333333</v>
      </c>
      <c r="AY48" s="10">
        <f t="shared" si="36"/>
        <v>5.045341016730208</v>
      </c>
      <c r="AZ48" s="10">
        <f t="shared" si="37"/>
        <v>1.4529511924686358</v>
      </c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</row>
    <row r="49" spans="1:94" ht="12.75">
      <c r="A49" s="2" t="s">
        <v>48</v>
      </c>
      <c r="B49" s="1">
        <v>1</v>
      </c>
      <c r="C49" s="10">
        <v>0.11592</v>
      </c>
      <c r="D49" s="10">
        <v>0.2381</v>
      </c>
      <c r="E49" s="10">
        <v>0.3854</v>
      </c>
      <c r="F49" s="12">
        <v>0.1435</v>
      </c>
      <c r="G49" s="12">
        <v>2.5631</v>
      </c>
      <c r="H49" s="10">
        <f t="shared" si="5"/>
        <v>0.027600552</v>
      </c>
      <c r="I49" s="10">
        <f t="shared" si="6"/>
        <v>0.044675568</v>
      </c>
      <c r="J49" s="10">
        <f t="shared" si="7"/>
        <v>0.016634519999999996</v>
      </c>
      <c r="K49" s="10">
        <f t="shared" si="8"/>
        <v>0.297114552</v>
      </c>
      <c r="L49" s="3">
        <v>47</v>
      </c>
      <c r="M49" s="7">
        <f>M79+C63</f>
        <v>2.34131</v>
      </c>
      <c r="N49" s="7">
        <f t="shared" si="10"/>
        <v>0.9911652443545759</v>
      </c>
      <c r="O49" s="10">
        <f>O79+H63</f>
        <v>1.5618408499999998</v>
      </c>
      <c r="P49" s="10">
        <f>P79+I63</f>
        <v>7.889919099999999</v>
      </c>
      <c r="Q49" s="10">
        <f>Q79+J63</f>
        <v>1.6967320860000001</v>
      </c>
      <c r="R49" s="10">
        <f>R79+K63</f>
        <v>8.561804845999998</v>
      </c>
      <c r="S49" s="10">
        <v>0</v>
      </c>
      <c r="T49" s="10">
        <v>0</v>
      </c>
      <c r="U49" s="10">
        <f t="shared" si="79"/>
        <v>1.5618408499999998</v>
      </c>
      <c r="V49" s="10">
        <f t="shared" si="79"/>
        <v>7.889919099999999</v>
      </c>
      <c r="W49" s="10">
        <f t="shared" si="13"/>
        <v>8.043019970463428</v>
      </c>
      <c r="X49" s="10">
        <f t="shared" si="14"/>
        <v>78.8028315423023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>
        <f t="shared" si="80"/>
        <v>4.820413786</v>
      </c>
      <c r="AP49" s="10">
        <f t="shared" si="80"/>
        <v>24.341643045999994</v>
      </c>
      <c r="AQ49" s="10">
        <f t="shared" si="28"/>
        <v>24.81435018788803</v>
      </c>
      <c r="AR49" s="10">
        <f t="shared" si="29"/>
        <v>78.79855340328993</v>
      </c>
      <c r="AS49" s="14">
        <f t="shared" si="30"/>
        <v>0.9911652443545759</v>
      </c>
      <c r="AT49" s="14">
        <f t="shared" si="31"/>
        <v>-78.79855340328993</v>
      </c>
      <c r="AU49" s="10">
        <f t="shared" si="32"/>
        <v>8.271450062629343</v>
      </c>
      <c r="AV49" s="10">
        <f t="shared" si="33"/>
        <v>78.79855340328993</v>
      </c>
      <c r="AW49" s="10">
        <f t="shared" si="34"/>
        <v>1.6068045953333336</v>
      </c>
      <c r="AX49" s="10">
        <f t="shared" si="35"/>
        <v>8.11388101533333</v>
      </c>
      <c r="AY49" s="10">
        <f t="shared" si="36"/>
        <v>5.049699906820403</v>
      </c>
      <c r="AZ49" s="10">
        <f t="shared" si="37"/>
        <v>1.4173662994270435</v>
      </c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</row>
    <row r="50" spans="1:94" ht="12.75">
      <c r="A50" s="2" t="s">
        <v>49</v>
      </c>
      <c r="B50" s="1">
        <v>1</v>
      </c>
      <c r="C50" s="10">
        <v>0.04382</v>
      </c>
      <c r="D50" s="10">
        <v>0.2381</v>
      </c>
      <c r="E50" s="10">
        <v>0.3854</v>
      </c>
      <c r="F50" s="12">
        <v>0.1435</v>
      </c>
      <c r="G50" s="12">
        <v>2.5631</v>
      </c>
      <c r="H50" s="10">
        <f t="shared" si="5"/>
        <v>0.010433542</v>
      </c>
      <c r="I50" s="10">
        <f t="shared" si="6"/>
        <v>0.016888228</v>
      </c>
      <c r="J50" s="10">
        <f t="shared" si="7"/>
        <v>0.006288169999999999</v>
      </c>
      <c r="K50" s="10">
        <f t="shared" si="8"/>
        <v>0.11231504199999999</v>
      </c>
      <c r="L50" s="3">
        <v>48</v>
      </c>
      <c r="M50" s="7">
        <f>M17+C65</f>
        <v>2.49678</v>
      </c>
      <c r="N50" s="7">
        <f t="shared" si="10"/>
        <v>0.9706390220167902</v>
      </c>
      <c r="O50" s="10">
        <f aca="true" t="shared" si="82" ref="O50:R52">O17+H65</f>
        <v>1.5988582569999998</v>
      </c>
      <c r="P50" s="10">
        <f t="shared" si="82"/>
        <v>7.951497438</v>
      </c>
      <c r="Q50" s="10">
        <f t="shared" si="82"/>
        <v>1.7218865069999998</v>
      </c>
      <c r="R50" s="10">
        <f t="shared" si="82"/>
        <v>8.953948038999998</v>
      </c>
      <c r="S50" s="10">
        <v>0</v>
      </c>
      <c r="T50" s="10">
        <v>0</v>
      </c>
      <c r="U50" s="10">
        <f t="shared" si="79"/>
        <v>1.5988582569999998</v>
      </c>
      <c r="V50" s="10">
        <f t="shared" si="79"/>
        <v>7.951497438</v>
      </c>
      <c r="W50" s="10">
        <f t="shared" si="13"/>
        <v>8.110650974644244</v>
      </c>
      <c r="X50" s="10">
        <f t="shared" si="14"/>
        <v>78.63078022869514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>
        <f t="shared" si="80"/>
        <v>4.9196030209999995</v>
      </c>
      <c r="AP50" s="10">
        <f t="shared" si="80"/>
        <v>24.856942914999998</v>
      </c>
      <c r="AQ50" s="10">
        <f t="shared" si="28"/>
        <v>25.3391022919874</v>
      </c>
      <c r="AR50" s="10">
        <f t="shared" si="29"/>
        <v>78.8048891598652</v>
      </c>
      <c r="AS50" s="14">
        <f t="shared" si="30"/>
        <v>0.9706390220167902</v>
      </c>
      <c r="AT50" s="14">
        <f t="shared" si="31"/>
        <v>-78.8048891598652</v>
      </c>
      <c r="AU50" s="10">
        <f t="shared" si="32"/>
        <v>8.446367430662466</v>
      </c>
      <c r="AV50" s="10">
        <f t="shared" si="33"/>
        <v>78.8048891598652</v>
      </c>
      <c r="AW50" s="10">
        <f t="shared" si="34"/>
        <v>1.6398676736666664</v>
      </c>
      <c r="AX50" s="10">
        <f t="shared" si="35"/>
        <v>8.285647638333334</v>
      </c>
      <c r="AY50" s="10">
        <f t="shared" si="36"/>
        <v>5.052631850353522</v>
      </c>
      <c r="AZ50" s="10">
        <f t="shared" si="37"/>
        <v>1.38801380148401</v>
      </c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</row>
    <row r="51" spans="1:94" ht="12.75">
      <c r="A51" s="2" t="s">
        <v>50</v>
      </c>
      <c r="B51" s="1">
        <v>1</v>
      </c>
      <c r="C51" s="10">
        <v>0.0603</v>
      </c>
      <c r="D51" s="10">
        <v>0.2381</v>
      </c>
      <c r="E51" s="10">
        <v>0.3854</v>
      </c>
      <c r="F51" s="12">
        <v>0.1435</v>
      </c>
      <c r="G51" s="12">
        <v>2.5631</v>
      </c>
      <c r="H51" s="10">
        <f t="shared" si="5"/>
        <v>0.014357430000000001</v>
      </c>
      <c r="I51" s="10">
        <f t="shared" si="6"/>
        <v>0.023239620000000002</v>
      </c>
      <c r="J51" s="10">
        <f t="shared" si="7"/>
        <v>0.008653049999999999</v>
      </c>
      <c r="K51" s="10">
        <f t="shared" si="8"/>
        <v>0.15455493</v>
      </c>
      <c r="L51" s="3">
        <v>49</v>
      </c>
      <c r="M51" s="7">
        <f>M18+C66</f>
        <v>2.62701</v>
      </c>
      <c r="N51" s="7">
        <f t="shared" si="10"/>
        <v>0.9540794701357779</v>
      </c>
      <c r="O51" s="10">
        <f t="shared" si="82"/>
        <v>1.6298660199999997</v>
      </c>
      <c r="P51" s="10">
        <f t="shared" si="82"/>
        <v>8.00291403</v>
      </c>
      <c r="Q51" s="10">
        <f t="shared" si="82"/>
        <v>1.7426749729999997</v>
      </c>
      <c r="R51" s="10">
        <f t="shared" si="82"/>
        <v>9.283057422999999</v>
      </c>
      <c r="S51" s="10">
        <v>0</v>
      </c>
      <c r="T51" s="10">
        <v>0</v>
      </c>
      <c r="U51" s="10">
        <f t="shared" si="79"/>
        <v>1.6298660199999997</v>
      </c>
      <c r="V51" s="10">
        <f t="shared" si="79"/>
        <v>8.00291403</v>
      </c>
      <c r="W51" s="10">
        <f t="shared" si="13"/>
        <v>8.167196349710313</v>
      </c>
      <c r="X51" s="10">
        <f t="shared" si="14"/>
        <v>78.48862433045797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>
        <f t="shared" si="80"/>
        <v>5.002407012999999</v>
      </c>
      <c r="AP51" s="10">
        <f t="shared" si="80"/>
        <v>25.288885482999998</v>
      </c>
      <c r="AQ51" s="10">
        <f t="shared" si="28"/>
        <v>25.77890232139452</v>
      </c>
      <c r="AR51" s="10">
        <f t="shared" si="29"/>
        <v>78.8107424522483</v>
      </c>
      <c r="AS51" s="14">
        <f t="shared" si="30"/>
        <v>0.9540794701357779</v>
      </c>
      <c r="AT51" s="14">
        <f t="shared" si="31"/>
        <v>-78.8107424522483</v>
      </c>
      <c r="AU51" s="10">
        <f t="shared" si="32"/>
        <v>8.59296744046484</v>
      </c>
      <c r="AV51" s="10">
        <f t="shared" si="33"/>
        <v>78.8107424522483</v>
      </c>
      <c r="AW51" s="10">
        <f t="shared" si="34"/>
        <v>1.6674690043333338</v>
      </c>
      <c r="AX51" s="10">
        <f t="shared" si="35"/>
        <v>8.429628494333333</v>
      </c>
      <c r="AY51" s="10">
        <f t="shared" si="36"/>
        <v>5.055343441123548</v>
      </c>
      <c r="AZ51" s="10">
        <f t="shared" si="37"/>
        <v>1.3643336422941623</v>
      </c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</row>
    <row r="52" spans="1:94" ht="12.75">
      <c r="A52" s="2" t="s">
        <v>51</v>
      </c>
      <c r="B52" s="1">
        <v>1</v>
      </c>
      <c r="C52" s="10">
        <v>0.13879</v>
      </c>
      <c r="D52" s="10">
        <v>0.2381</v>
      </c>
      <c r="E52" s="10">
        <v>0.3854</v>
      </c>
      <c r="F52" s="12">
        <v>0.1435</v>
      </c>
      <c r="G52" s="12">
        <v>2.5631</v>
      </c>
      <c r="H52" s="10">
        <f t="shared" si="5"/>
        <v>0.033045899</v>
      </c>
      <c r="I52" s="10">
        <f t="shared" si="6"/>
        <v>0.053489666</v>
      </c>
      <c r="J52" s="10">
        <f t="shared" si="7"/>
        <v>0.019916365</v>
      </c>
      <c r="K52" s="10">
        <f t="shared" si="8"/>
        <v>0.35573264899999996</v>
      </c>
      <c r="L52" s="3">
        <v>50</v>
      </c>
      <c r="M52" s="7">
        <f>M19+C67</f>
        <v>2.7308</v>
      </c>
      <c r="N52" s="7">
        <f t="shared" si="10"/>
        <v>0.9413943445643811</v>
      </c>
      <c r="O52" s="10">
        <f t="shared" si="82"/>
        <v>1.654578419</v>
      </c>
      <c r="P52" s="10">
        <f t="shared" si="82"/>
        <v>8.046055246</v>
      </c>
      <c r="Q52" s="10">
        <f t="shared" si="82"/>
        <v>1.7629496469999997</v>
      </c>
      <c r="R52" s="10">
        <f t="shared" si="82"/>
        <v>9.537084671</v>
      </c>
      <c r="S52" s="10">
        <v>0</v>
      </c>
      <c r="T52" s="10">
        <v>0</v>
      </c>
      <c r="U52" s="10">
        <f t="shared" si="79"/>
        <v>1.654578419</v>
      </c>
      <c r="V52" s="10">
        <f t="shared" si="79"/>
        <v>8.046055246</v>
      </c>
      <c r="W52" s="10">
        <f t="shared" si="13"/>
        <v>8.214416276662917</v>
      </c>
      <c r="X52" s="10">
        <f t="shared" si="14"/>
        <v>78.37977238155959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>
        <f t="shared" si="80"/>
        <v>5.072106484999999</v>
      </c>
      <c r="AP52" s="10">
        <f t="shared" si="80"/>
        <v>25.629195163</v>
      </c>
      <c r="AQ52" s="10">
        <f t="shared" si="28"/>
        <v>26.126268560556472</v>
      </c>
      <c r="AR52" s="10">
        <f t="shared" si="29"/>
        <v>78.80561655555088</v>
      </c>
      <c r="AS52" s="14">
        <f t="shared" si="30"/>
        <v>0.9413943445643811</v>
      </c>
      <c r="AT52" s="14">
        <f t="shared" si="31"/>
        <v>-78.80561655555088</v>
      </c>
      <c r="AU52" s="10">
        <f t="shared" si="32"/>
        <v>8.708756186852158</v>
      </c>
      <c r="AV52" s="10">
        <f t="shared" si="33"/>
        <v>78.80561655555088</v>
      </c>
      <c r="AW52" s="10">
        <f t="shared" si="34"/>
        <v>1.6907021616666662</v>
      </c>
      <c r="AX52" s="10">
        <f t="shared" si="35"/>
        <v>8.543065054333333</v>
      </c>
      <c r="AY52" s="10">
        <f t="shared" si="36"/>
        <v>5.052968670668594</v>
      </c>
      <c r="AZ52" s="10">
        <f t="shared" si="37"/>
        <v>1.346193912727065</v>
      </c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</row>
    <row r="53" spans="1:94" ht="12.75">
      <c r="A53" s="2" t="s">
        <v>52</v>
      </c>
      <c r="B53" s="1">
        <v>1</v>
      </c>
      <c r="C53" s="10">
        <v>0.14956</v>
      </c>
      <c r="D53" s="10">
        <v>0.2381</v>
      </c>
      <c r="E53" s="10">
        <v>0.3854</v>
      </c>
      <c r="F53" s="12">
        <v>0.1435</v>
      </c>
      <c r="G53" s="12">
        <v>2.5631</v>
      </c>
      <c r="H53" s="10">
        <f t="shared" si="5"/>
        <v>0.035610236</v>
      </c>
      <c r="I53" s="10">
        <f t="shared" si="6"/>
        <v>0.057640424</v>
      </c>
      <c r="J53" s="10">
        <f t="shared" si="7"/>
        <v>0.02146186</v>
      </c>
      <c r="K53" s="10">
        <f t="shared" si="8"/>
        <v>0.38333723599999997</v>
      </c>
      <c r="L53" s="3">
        <v>51</v>
      </c>
      <c r="M53" s="7">
        <f>M19+C68</f>
        <v>2.71926</v>
      </c>
      <c r="N53" s="7">
        <f t="shared" si="10"/>
        <v>0.9428063948524565</v>
      </c>
      <c r="O53" s="10">
        <f>O19+H68</f>
        <v>1.6518307449999998</v>
      </c>
      <c r="P53" s="10">
        <f>P19+I68</f>
        <v>8.041607729999999</v>
      </c>
      <c r="Q53" s="10">
        <f>Q19+J68</f>
        <v>1.7612936569999997</v>
      </c>
      <c r="R53" s="10">
        <f>R19+K68</f>
        <v>9.507506497</v>
      </c>
      <c r="S53" s="10">
        <v>0</v>
      </c>
      <c r="T53" s="10">
        <v>0</v>
      </c>
      <c r="U53" s="10">
        <f t="shared" si="79"/>
        <v>1.6518307449999998</v>
      </c>
      <c r="V53" s="10">
        <f t="shared" si="79"/>
        <v>8.041607729999999</v>
      </c>
      <c r="W53" s="10">
        <f t="shared" si="13"/>
        <v>8.209506665648247</v>
      </c>
      <c r="X53" s="10">
        <f t="shared" si="14"/>
        <v>78.39230369325954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>
        <f t="shared" si="80"/>
        <v>5.064955146999999</v>
      </c>
      <c r="AP53" s="10">
        <f t="shared" si="80"/>
        <v>25.590721957</v>
      </c>
      <c r="AQ53" s="10">
        <f t="shared" si="28"/>
        <v>26.087138994562125</v>
      </c>
      <c r="AR53" s="10">
        <f t="shared" si="29"/>
        <v>78.80461977515625</v>
      </c>
      <c r="AS53" s="14">
        <f t="shared" si="30"/>
        <v>0.9428063948524565</v>
      </c>
      <c r="AT53" s="14">
        <f t="shared" si="31"/>
        <v>-78.80461977515625</v>
      </c>
      <c r="AU53" s="10">
        <f t="shared" si="32"/>
        <v>8.695712998187375</v>
      </c>
      <c r="AV53" s="10">
        <f t="shared" si="33"/>
        <v>78.80461977515625</v>
      </c>
      <c r="AW53" s="10">
        <f t="shared" si="34"/>
        <v>1.688318382333333</v>
      </c>
      <c r="AX53" s="10">
        <f t="shared" si="35"/>
        <v>8.530240652333333</v>
      </c>
      <c r="AY53" s="10">
        <f t="shared" si="36"/>
        <v>5.052507122823689</v>
      </c>
      <c r="AZ53" s="10">
        <f t="shared" si="37"/>
        <v>1.3482131446390129</v>
      </c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</row>
    <row r="54" spans="1:94" ht="12.75">
      <c r="A54" s="2" t="s">
        <v>53</v>
      </c>
      <c r="B54" s="1">
        <v>1</v>
      </c>
      <c r="C54" s="10">
        <v>0.05801</v>
      </c>
      <c r="D54" s="10">
        <v>0.2381</v>
      </c>
      <c r="E54" s="10">
        <v>0.3854</v>
      </c>
      <c r="F54" s="12">
        <v>0.1435</v>
      </c>
      <c r="G54" s="12">
        <v>2.5631</v>
      </c>
      <c r="H54" s="10">
        <f t="shared" si="5"/>
        <v>0.013812181</v>
      </c>
      <c r="I54" s="10">
        <f t="shared" si="6"/>
        <v>0.022357054</v>
      </c>
      <c r="J54" s="10">
        <f t="shared" si="7"/>
        <v>0.008324435</v>
      </c>
      <c r="K54" s="10">
        <f t="shared" si="8"/>
        <v>0.148685431</v>
      </c>
      <c r="L54" s="3">
        <v>52</v>
      </c>
      <c r="M54" s="7">
        <f>M53+C69</f>
        <v>2.83532</v>
      </c>
      <c r="N54" s="7">
        <f t="shared" si="10"/>
        <v>0.9287951835608437</v>
      </c>
      <c r="O54" s="10">
        <f>O53+H69</f>
        <v>1.6794646309999999</v>
      </c>
      <c r="P54" s="10">
        <f>P53+I69</f>
        <v>8.086337253999998</v>
      </c>
      <c r="Q54" s="10">
        <f>Q53+J69</f>
        <v>1.7779482669999997</v>
      </c>
      <c r="R54" s="10">
        <f>R53+K69</f>
        <v>9.804979883</v>
      </c>
      <c r="S54" s="10">
        <v>0</v>
      </c>
      <c r="T54" s="10">
        <v>0</v>
      </c>
      <c r="U54" s="10">
        <f t="shared" si="79"/>
        <v>1.6794646309999999</v>
      </c>
      <c r="V54" s="10">
        <f t="shared" si="79"/>
        <v>8.086337253999998</v>
      </c>
      <c r="W54" s="10">
        <f t="shared" si="13"/>
        <v>8.258901357457189</v>
      </c>
      <c r="X54" s="10">
        <f t="shared" si="14"/>
        <v>78.26695261861937</v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>
        <f t="shared" si="80"/>
        <v>5.1368775289999995</v>
      </c>
      <c r="AP54" s="10">
        <f t="shared" si="80"/>
        <v>25.977654390999994</v>
      </c>
      <c r="AQ54" s="10">
        <f t="shared" si="28"/>
        <v>26.480672922080107</v>
      </c>
      <c r="AR54" s="10">
        <f t="shared" si="29"/>
        <v>78.81451042021051</v>
      </c>
      <c r="AS54" s="14">
        <f t="shared" si="30"/>
        <v>0.9287951835608437</v>
      </c>
      <c r="AT54" s="14">
        <f t="shared" si="31"/>
        <v>-78.81451042021051</v>
      </c>
      <c r="AU54" s="10">
        <f t="shared" si="32"/>
        <v>8.826890974026702</v>
      </c>
      <c r="AV54" s="10">
        <f t="shared" si="33"/>
        <v>78.81451042021051</v>
      </c>
      <c r="AW54" s="10">
        <f t="shared" si="34"/>
        <v>1.7122925096666686</v>
      </c>
      <c r="AX54" s="10">
        <f t="shared" si="35"/>
        <v>8.65921813033333</v>
      </c>
      <c r="AY54" s="10">
        <f t="shared" si="36"/>
        <v>5.057090468741826</v>
      </c>
      <c r="AZ54" s="10">
        <f t="shared" si="37"/>
        <v>1.3281771124920063</v>
      </c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</row>
    <row r="55" spans="1:94" ht="12.75">
      <c r="A55" s="2" t="s">
        <v>54</v>
      </c>
      <c r="B55" s="1">
        <v>1</v>
      </c>
      <c r="C55" s="10">
        <v>0.1453</v>
      </c>
      <c r="D55" s="10">
        <v>0.2381</v>
      </c>
      <c r="E55" s="10">
        <v>0.3854</v>
      </c>
      <c r="F55" s="12">
        <v>0.1435</v>
      </c>
      <c r="G55" s="12">
        <v>2.5631</v>
      </c>
      <c r="H55" s="10">
        <f t="shared" si="5"/>
        <v>0.034595930000000004</v>
      </c>
      <c r="I55" s="10">
        <f t="shared" si="6"/>
        <v>0.055998620000000006</v>
      </c>
      <c r="J55" s="10">
        <f t="shared" si="7"/>
        <v>0.02085055</v>
      </c>
      <c r="K55" s="10">
        <f t="shared" si="8"/>
        <v>0.37241843</v>
      </c>
      <c r="L55" s="3">
        <v>53</v>
      </c>
      <c r="M55" s="7">
        <f>M53+C70</f>
        <v>2.8291799999999996</v>
      </c>
      <c r="N55" s="7">
        <f t="shared" si="10"/>
        <v>0.9295259875519466</v>
      </c>
      <c r="O55" s="10">
        <f>O53+H70</f>
        <v>1.678002697</v>
      </c>
      <c r="P55" s="10">
        <f>P53+I70</f>
        <v>8.083970897999999</v>
      </c>
      <c r="Q55" s="10">
        <f>Q53+J70</f>
        <v>1.7770671769999997</v>
      </c>
      <c r="R55" s="10">
        <f>R53+K70</f>
        <v>9.789242449</v>
      </c>
      <c r="S55" s="10">
        <v>0</v>
      </c>
      <c r="T55" s="10">
        <v>0</v>
      </c>
      <c r="U55" s="10">
        <f t="shared" si="79"/>
        <v>1.678002697</v>
      </c>
      <c r="V55" s="10">
        <f t="shared" si="79"/>
        <v>8.083970897999999</v>
      </c>
      <c r="W55" s="10">
        <f t="shared" si="13"/>
        <v>8.256287212231063</v>
      </c>
      <c r="X55" s="10">
        <f t="shared" si="14"/>
        <v>78.2735465707252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>
        <f t="shared" si="80"/>
        <v>5.133072571</v>
      </c>
      <c r="AP55" s="10">
        <f t="shared" si="80"/>
        <v>25.957184244999997</v>
      </c>
      <c r="AQ55" s="10">
        <f t="shared" si="28"/>
        <v>26.45985351335167</v>
      </c>
      <c r="AR55" s="10">
        <f t="shared" si="29"/>
        <v>78.81399453932575</v>
      </c>
      <c r="AS55" s="14">
        <f t="shared" si="30"/>
        <v>0.9295259875519466</v>
      </c>
      <c r="AT55" s="14">
        <f t="shared" si="31"/>
        <v>-78.81399453932575</v>
      </c>
      <c r="AU55" s="10">
        <f t="shared" si="32"/>
        <v>8.819951171117223</v>
      </c>
      <c r="AV55" s="10">
        <f t="shared" si="33"/>
        <v>78.81399453932575</v>
      </c>
      <c r="AW55" s="10">
        <f t="shared" si="34"/>
        <v>1.711024190333335</v>
      </c>
      <c r="AX55" s="10">
        <f t="shared" si="35"/>
        <v>8.652394748333332</v>
      </c>
      <c r="AY55" s="10">
        <f t="shared" si="36"/>
        <v>5.056851210646944</v>
      </c>
      <c r="AZ55" s="10">
        <f t="shared" si="37"/>
        <v>1.3292221621992837</v>
      </c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</row>
    <row r="56" spans="1:94" ht="12.75">
      <c r="A56" s="2" t="s">
        <v>55</v>
      </c>
      <c r="B56" s="1">
        <v>1</v>
      </c>
      <c r="C56" s="10">
        <v>0.04597</v>
      </c>
      <c r="D56" s="10">
        <v>0.2381</v>
      </c>
      <c r="E56" s="10">
        <v>0.3854</v>
      </c>
      <c r="F56" s="12">
        <v>0.1435</v>
      </c>
      <c r="G56" s="12">
        <v>2.5631</v>
      </c>
      <c r="H56" s="10">
        <f t="shared" si="5"/>
        <v>0.010945456999999999</v>
      </c>
      <c r="I56" s="10">
        <f t="shared" si="6"/>
        <v>0.017716838</v>
      </c>
      <c r="J56" s="10">
        <f t="shared" si="7"/>
        <v>0.006596694999999999</v>
      </c>
      <c r="K56" s="10">
        <f t="shared" si="8"/>
        <v>0.11782570699999999</v>
      </c>
      <c r="L56" s="3">
        <v>54</v>
      </c>
      <c r="M56" s="7">
        <f>M55+C71</f>
        <v>2.8704099999999997</v>
      </c>
      <c r="N56" s="7">
        <f t="shared" si="10"/>
        <v>0.9246406001761343</v>
      </c>
      <c r="O56" s="10">
        <f>O55+H71</f>
        <v>1.6878195599999999</v>
      </c>
      <c r="P56" s="10">
        <f>P55+I71</f>
        <v>8.09986094</v>
      </c>
      <c r="Q56" s="10">
        <f>Q55+J71</f>
        <v>1.7829836819999998</v>
      </c>
      <c r="R56" s="10">
        <f>R55+K71</f>
        <v>9.894919062</v>
      </c>
      <c r="S56" s="10">
        <v>0</v>
      </c>
      <c r="T56" s="10">
        <v>0</v>
      </c>
      <c r="U56" s="10">
        <f t="shared" si="79"/>
        <v>1.6878195599999999</v>
      </c>
      <c r="V56" s="10">
        <f t="shared" si="79"/>
        <v>8.09986094</v>
      </c>
      <c r="W56" s="10">
        <f t="shared" si="13"/>
        <v>8.273843249328348</v>
      </c>
      <c r="X56" s="10">
        <f t="shared" si="14"/>
        <v>78.22934824843708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>
        <f t="shared" si="80"/>
        <v>5.158622802</v>
      </c>
      <c r="AP56" s="10">
        <f t="shared" si="80"/>
        <v>26.094640941999998</v>
      </c>
      <c r="AQ56" s="10">
        <f t="shared" si="28"/>
        <v>26.59965554486029</v>
      </c>
      <c r="AR56" s="10">
        <f t="shared" si="29"/>
        <v>78.81744317569792</v>
      </c>
      <c r="AS56" s="14">
        <f t="shared" si="30"/>
        <v>0.9246406001761343</v>
      </c>
      <c r="AT56" s="14">
        <f t="shared" si="31"/>
        <v>-78.81744317569792</v>
      </c>
      <c r="AU56" s="10">
        <f t="shared" si="32"/>
        <v>8.866551848286763</v>
      </c>
      <c r="AV56" s="10">
        <f t="shared" si="33"/>
        <v>78.81744317569792</v>
      </c>
      <c r="AW56" s="10">
        <f t="shared" si="34"/>
        <v>1.719540934000001</v>
      </c>
      <c r="AX56" s="10">
        <f t="shared" si="35"/>
        <v>8.698213647333331</v>
      </c>
      <c r="AY56" s="10">
        <f t="shared" si="36"/>
        <v>5.058451052455914</v>
      </c>
      <c r="AZ56" s="10">
        <f t="shared" si="37"/>
        <v>1.322236058251872</v>
      </c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</row>
    <row r="57" spans="1:94" ht="12.75">
      <c r="A57" s="2" t="s">
        <v>56</v>
      </c>
      <c r="B57" s="1">
        <v>1</v>
      </c>
      <c r="C57" s="10">
        <v>0.10318</v>
      </c>
      <c r="D57" s="10">
        <v>0.2381</v>
      </c>
      <c r="E57" s="10">
        <v>0.3854</v>
      </c>
      <c r="F57" s="12">
        <v>0.1623</v>
      </c>
      <c r="G57" s="12">
        <v>2.5125</v>
      </c>
      <c r="H57" s="10">
        <f t="shared" si="5"/>
        <v>0.024567158</v>
      </c>
      <c r="I57" s="10">
        <f t="shared" si="6"/>
        <v>0.039765572</v>
      </c>
      <c r="J57" s="10">
        <f t="shared" si="7"/>
        <v>0.016746114</v>
      </c>
      <c r="K57" s="10">
        <f t="shared" si="8"/>
        <v>0.25923975</v>
      </c>
      <c r="L57" s="3">
        <v>55</v>
      </c>
      <c r="M57" s="7">
        <f>M55+C72</f>
        <v>2.9765499999999996</v>
      </c>
      <c r="N57" s="7">
        <f t="shared" si="10"/>
        <v>0.9122970520485786</v>
      </c>
      <c r="O57" s="10">
        <f>O55+H72</f>
        <v>1.713091494</v>
      </c>
      <c r="P57" s="10">
        <f>P55+I72</f>
        <v>8.140767295999998</v>
      </c>
      <c r="Q57" s="10">
        <f>Q55+J72</f>
        <v>1.7982147719999997</v>
      </c>
      <c r="R57" s="10">
        <f>R55+K72</f>
        <v>10.166966495999999</v>
      </c>
      <c r="S57" s="10">
        <v>0</v>
      </c>
      <c r="T57" s="10">
        <v>0</v>
      </c>
      <c r="U57" s="10">
        <f t="shared" si="79"/>
        <v>1.713091494</v>
      </c>
      <c r="V57" s="10">
        <f t="shared" si="79"/>
        <v>8.140767295999998</v>
      </c>
      <c r="W57" s="10">
        <f t="shared" si="13"/>
        <v>8.319060922630527</v>
      </c>
      <c r="X57" s="10">
        <f t="shared" si="14"/>
        <v>78.11642528713422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>
        <f t="shared" si="80"/>
        <v>5.22439776</v>
      </c>
      <c r="AP57" s="10">
        <f t="shared" si="80"/>
        <v>26.448501087999993</v>
      </c>
      <c r="AQ57" s="10">
        <f t="shared" si="28"/>
        <v>26.959553812269032</v>
      </c>
      <c r="AR57" s="10">
        <f t="shared" si="29"/>
        <v>78.82615658047625</v>
      </c>
      <c r="AS57" s="14">
        <f t="shared" si="30"/>
        <v>0.9122970520485786</v>
      </c>
      <c r="AT57" s="14">
        <f t="shared" si="31"/>
        <v>-78.82615658047625</v>
      </c>
      <c r="AU57" s="10">
        <f t="shared" si="32"/>
        <v>8.986517937423011</v>
      </c>
      <c r="AV57" s="10">
        <f t="shared" si="33"/>
        <v>78.82615658047625</v>
      </c>
      <c r="AW57" s="10">
        <f t="shared" si="34"/>
        <v>1.7414659199999991</v>
      </c>
      <c r="AX57" s="10">
        <f t="shared" si="35"/>
        <v>8.81616702933333</v>
      </c>
      <c r="AY57" s="10">
        <f t="shared" si="36"/>
        <v>5.062497593598234</v>
      </c>
      <c r="AZ57" s="10">
        <f t="shared" si="37"/>
        <v>1.3045847844294673</v>
      </c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</row>
    <row r="58" spans="1:94" ht="12.75">
      <c r="A58" s="2" t="s">
        <v>57</v>
      </c>
      <c r="B58" s="1">
        <v>1</v>
      </c>
      <c r="C58" s="10">
        <v>0.11327</v>
      </c>
      <c r="D58" s="10">
        <v>0.2381</v>
      </c>
      <c r="E58" s="10">
        <v>0.3854</v>
      </c>
      <c r="F58" s="12">
        <v>0.1435</v>
      </c>
      <c r="G58" s="12">
        <v>2.5631</v>
      </c>
      <c r="H58" s="10">
        <f t="shared" si="5"/>
        <v>0.026969587</v>
      </c>
      <c r="I58" s="10">
        <f t="shared" si="6"/>
        <v>0.043654258</v>
      </c>
      <c r="J58" s="10">
        <f t="shared" si="7"/>
        <v>0.016254244999999997</v>
      </c>
      <c r="K58" s="10">
        <f t="shared" si="8"/>
        <v>0.290322337</v>
      </c>
      <c r="L58" s="3">
        <v>56</v>
      </c>
      <c r="M58" s="7">
        <f>M21+C73</f>
        <v>2.82855</v>
      </c>
      <c r="N58" s="7">
        <f t="shared" si="10"/>
        <v>0.9297097504122436</v>
      </c>
      <c r="O58" s="10">
        <f>O21+H73</f>
        <v>1.6778526939999998</v>
      </c>
      <c r="P58" s="10">
        <f>P21+I73</f>
        <v>8.085857496</v>
      </c>
      <c r="Q58" s="10">
        <f>Q21+J73</f>
        <v>1.7806251439999998</v>
      </c>
      <c r="R58" s="10">
        <f>R21+K73</f>
        <v>9.779493387999999</v>
      </c>
      <c r="S58" s="10">
        <v>0</v>
      </c>
      <c r="T58" s="10">
        <v>0</v>
      </c>
      <c r="U58" s="10">
        <f t="shared" si="79"/>
        <v>1.6778526939999998</v>
      </c>
      <c r="V58" s="10">
        <f t="shared" si="79"/>
        <v>8.085857496</v>
      </c>
      <c r="W58" s="10">
        <f t="shared" si="13"/>
        <v>8.258103965704382</v>
      </c>
      <c r="X58" s="10">
        <f t="shared" si="14"/>
        <v>78.27722588277378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f t="shared" si="80"/>
        <v>5.136330532</v>
      </c>
      <c r="AP58" s="10">
        <f t="shared" si="80"/>
        <v>25.951208379999997</v>
      </c>
      <c r="AQ58" s="10">
        <f t="shared" si="28"/>
        <v>26.4546235602803</v>
      </c>
      <c r="AR58" s="10">
        <f t="shared" si="29"/>
        <v>78.80456165388055</v>
      </c>
      <c r="AS58" s="14">
        <f t="shared" si="30"/>
        <v>0.9297097504122436</v>
      </c>
      <c r="AT58" s="14">
        <f t="shared" si="31"/>
        <v>-78.80456165388055</v>
      </c>
      <c r="AU58" s="10">
        <f t="shared" si="32"/>
        <v>8.818207853426767</v>
      </c>
      <c r="AV58" s="10">
        <f t="shared" si="33"/>
        <v>78.80456165388055</v>
      </c>
      <c r="AW58" s="10">
        <f t="shared" si="34"/>
        <v>1.7121101773333327</v>
      </c>
      <c r="AX58" s="10">
        <f t="shared" si="35"/>
        <v>8.650402793333333</v>
      </c>
      <c r="AY58" s="10">
        <f t="shared" si="36"/>
        <v>5.052480212930348</v>
      </c>
      <c r="AZ58" s="10">
        <f t="shared" si="37"/>
        <v>1.3294849430895082</v>
      </c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</row>
    <row r="59" spans="1:94" ht="12.75">
      <c r="A59" s="2" t="s">
        <v>58</v>
      </c>
      <c r="B59" s="1">
        <v>1</v>
      </c>
      <c r="C59" s="10">
        <v>0.103</v>
      </c>
      <c r="D59" s="10">
        <v>0.2381</v>
      </c>
      <c r="E59" s="10">
        <v>0.3854</v>
      </c>
      <c r="F59" s="12">
        <v>0.1435</v>
      </c>
      <c r="G59" s="12">
        <v>2.5631</v>
      </c>
      <c r="H59" s="10">
        <f t="shared" si="5"/>
        <v>0.0245243</v>
      </c>
      <c r="I59" s="10">
        <f t="shared" si="6"/>
        <v>0.0396962</v>
      </c>
      <c r="J59" s="10">
        <f t="shared" si="7"/>
        <v>0.014780499999999999</v>
      </c>
      <c r="K59" s="10">
        <f t="shared" si="8"/>
        <v>0.2639993</v>
      </c>
      <c r="L59" s="3">
        <v>57</v>
      </c>
      <c r="M59" s="7">
        <f>M21+C74</f>
        <v>2.81927</v>
      </c>
      <c r="N59" s="7">
        <f t="shared" si="10"/>
        <v>0.9308169088962158</v>
      </c>
      <c r="O59" s="10">
        <f aca="true" t="shared" si="83" ref="O59:R60">O21+H74</f>
        <v>1.6756431259999998</v>
      </c>
      <c r="P59" s="10">
        <f t="shared" si="83"/>
        <v>8.082280984</v>
      </c>
      <c r="Q59" s="10">
        <f t="shared" si="83"/>
        <v>1.7792934639999998</v>
      </c>
      <c r="R59" s="10">
        <f t="shared" si="83"/>
        <v>9.75570782</v>
      </c>
      <c r="S59" s="10">
        <v>0</v>
      </c>
      <c r="T59" s="10">
        <v>0</v>
      </c>
      <c r="U59" s="10">
        <f t="shared" si="79"/>
        <v>1.6756431259999998</v>
      </c>
      <c r="V59" s="10">
        <f t="shared" si="79"/>
        <v>8.082280984</v>
      </c>
      <c r="W59" s="10">
        <f t="shared" si="13"/>
        <v>8.254153244884606</v>
      </c>
      <c r="X59" s="10">
        <f t="shared" si="14"/>
        <v>78.28719948032534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>
        <f t="shared" si="80"/>
        <v>5.130579716</v>
      </c>
      <c r="AP59" s="10">
        <f t="shared" si="80"/>
        <v>25.920269788</v>
      </c>
      <c r="AQ59" s="10">
        <f t="shared" si="28"/>
        <v>26.42315715626988</v>
      </c>
      <c r="AR59" s="10">
        <f t="shared" si="29"/>
        <v>78.8037690206807</v>
      </c>
      <c r="AS59" s="14">
        <f t="shared" si="30"/>
        <v>0.9308169088962158</v>
      </c>
      <c r="AT59" s="14">
        <f t="shared" si="31"/>
        <v>-78.8037690206807</v>
      </c>
      <c r="AU59" s="10">
        <f t="shared" si="32"/>
        <v>8.80771905208996</v>
      </c>
      <c r="AV59" s="10">
        <f t="shared" si="33"/>
        <v>78.8037690206807</v>
      </c>
      <c r="AW59" s="10">
        <f t="shared" si="34"/>
        <v>1.710193238666667</v>
      </c>
      <c r="AX59" s="10">
        <f t="shared" si="35"/>
        <v>8.640089929333334</v>
      </c>
      <c r="AY59" s="10">
        <f t="shared" si="36"/>
        <v>5.052113254797734</v>
      </c>
      <c r="AZ59" s="10">
        <f t="shared" si="37"/>
        <v>1.3310681797215886</v>
      </c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</row>
    <row r="60" spans="1:94" ht="12.75">
      <c r="A60" s="2" t="s">
        <v>59</v>
      </c>
      <c r="B60" s="1">
        <v>1</v>
      </c>
      <c r="C60" s="10">
        <v>0.03423</v>
      </c>
      <c r="D60" s="10">
        <v>0.2381</v>
      </c>
      <c r="E60" s="10">
        <v>0.3854</v>
      </c>
      <c r="F60" s="12">
        <v>0.1435</v>
      </c>
      <c r="G60" s="12">
        <v>2.5631</v>
      </c>
      <c r="H60" s="10">
        <f t="shared" si="5"/>
        <v>0.008150163</v>
      </c>
      <c r="I60" s="10">
        <f t="shared" si="6"/>
        <v>0.013192242</v>
      </c>
      <c r="J60" s="10">
        <f t="shared" si="7"/>
        <v>0.004912004999999999</v>
      </c>
      <c r="K60" s="10">
        <f t="shared" si="8"/>
        <v>0.08773491299999998</v>
      </c>
      <c r="L60" s="3">
        <v>58</v>
      </c>
      <c r="M60" s="7">
        <f>M22+C75</f>
        <v>2.88407</v>
      </c>
      <c r="N60" s="7">
        <f t="shared" si="10"/>
        <v>0.9231831371451399</v>
      </c>
      <c r="O60" s="10">
        <f t="shared" si="83"/>
        <v>1.691072006</v>
      </c>
      <c r="P60" s="10">
        <f t="shared" si="83"/>
        <v>8.108101653999999</v>
      </c>
      <c r="Q60" s="10">
        <f t="shared" si="83"/>
        <v>1.7900430289999998</v>
      </c>
      <c r="R60" s="10">
        <f t="shared" si="83"/>
        <v>9.918562114999999</v>
      </c>
      <c r="S60" s="10">
        <v>0</v>
      </c>
      <c r="T60" s="10">
        <v>0</v>
      </c>
      <c r="U60" s="10">
        <f t="shared" si="79"/>
        <v>1.691072006</v>
      </c>
      <c r="V60" s="10">
        <f t="shared" si="79"/>
        <v>8.108101653999999</v>
      </c>
      <c r="W60" s="10">
        <f t="shared" si="13"/>
        <v>8.282574295536042</v>
      </c>
      <c r="X60" s="10">
        <f t="shared" si="14"/>
        <v>78.21895110519694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>
        <f t="shared" si="80"/>
        <v>5.172187041</v>
      </c>
      <c r="AP60" s="10">
        <f t="shared" si="80"/>
        <v>26.134765422999997</v>
      </c>
      <c r="AQ60" s="10">
        <f t="shared" si="28"/>
        <v>26.641649395304423</v>
      </c>
      <c r="AR60" s="10">
        <f t="shared" si="29"/>
        <v>78.8055607529429</v>
      </c>
      <c r="AS60" s="14">
        <f t="shared" si="30"/>
        <v>0.9231831371451399</v>
      </c>
      <c r="AT60" s="14">
        <f t="shared" si="31"/>
        <v>-78.8055607529429</v>
      </c>
      <c r="AU60" s="10">
        <f t="shared" si="32"/>
        <v>8.880549798434808</v>
      </c>
      <c r="AV60" s="10">
        <f t="shared" si="33"/>
        <v>78.8055607529429</v>
      </c>
      <c r="AW60" s="10">
        <f t="shared" si="34"/>
        <v>1.724062347000001</v>
      </c>
      <c r="AX60" s="10">
        <f t="shared" si="35"/>
        <v>8.711588474333332</v>
      </c>
      <c r="AY60" s="10">
        <f t="shared" si="36"/>
        <v>5.052942829760279</v>
      </c>
      <c r="AZ60" s="10">
        <f t="shared" si="37"/>
        <v>1.32015188611755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</row>
    <row r="61" spans="1:94" ht="12.75">
      <c r="A61" s="2" t="s">
        <v>60</v>
      </c>
      <c r="B61" s="1">
        <v>1</v>
      </c>
      <c r="C61" s="10">
        <v>0.07185</v>
      </c>
      <c r="D61" s="10">
        <v>0.2381</v>
      </c>
      <c r="E61" s="10">
        <v>0.3854</v>
      </c>
      <c r="F61" s="12">
        <v>0.1435</v>
      </c>
      <c r="G61" s="12">
        <v>2.5631</v>
      </c>
      <c r="H61" s="10">
        <f t="shared" si="5"/>
        <v>0.017107485</v>
      </c>
      <c r="I61" s="10">
        <f t="shared" si="6"/>
        <v>0.02769099</v>
      </c>
      <c r="J61" s="10">
        <f t="shared" si="7"/>
        <v>0.010310475</v>
      </c>
      <c r="K61" s="10">
        <f t="shared" si="8"/>
        <v>0.184158735</v>
      </c>
      <c r="L61" s="3">
        <v>59</v>
      </c>
      <c r="M61" s="7">
        <f>M38+C76</f>
        <v>3.2993299999999994</v>
      </c>
      <c r="N61" s="7">
        <f t="shared" si="10"/>
        <v>0.8771051469958864</v>
      </c>
      <c r="O61" s="10">
        <f>O38+H76</f>
        <v>1.7899454119999998</v>
      </c>
      <c r="P61" s="10">
        <f>P38+I76</f>
        <v>8.273964658</v>
      </c>
      <c r="Q61" s="10">
        <f>Q38+J76</f>
        <v>1.859607523</v>
      </c>
      <c r="R61" s="10">
        <f>R38+K76</f>
        <v>10.960675745</v>
      </c>
      <c r="S61" s="10">
        <v>0</v>
      </c>
      <c r="T61" s="10">
        <v>0</v>
      </c>
      <c r="U61" s="10">
        <f t="shared" si="79"/>
        <v>1.7899454119999998</v>
      </c>
      <c r="V61" s="10">
        <f t="shared" si="79"/>
        <v>8.273964658</v>
      </c>
      <c r="W61" s="10">
        <f t="shared" si="13"/>
        <v>8.465364477668574</v>
      </c>
      <c r="X61" s="10">
        <f t="shared" si="14"/>
        <v>77.7930476553981</v>
      </c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>
        <f t="shared" si="80"/>
        <v>5.439498347</v>
      </c>
      <c r="AP61" s="10">
        <f t="shared" si="80"/>
        <v>27.508605061</v>
      </c>
      <c r="AQ61" s="10">
        <f t="shared" si="28"/>
        <v>28.04124631090941</v>
      </c>
      <c r="AR61" s="10">
        <f t="shared" si="29"/>
        <v>78.81473627530293</v>
      </c>
      <c r="AS61" s="14">
        <f t="shared" si="30"/>
        <v>0.8771051469958864</v>
      </c>
      <c r="AT61" s="14">
        <f t="shared" si="31"/>
        <v>-78.81473627530293</v>
      </c>
      <c r="AU61" s="10">
        <f t="shared" si="32"/>
        <v>9.34708210363647</v>
      </c>
      <c r="AV61" s="10">
        <f t="shared" si="33"/>
        <v>78.81473627530293</v>
      </c>
      <c r="AW61" s="10">
        <f t="shared" si="34"/>
        <v>1.8131661156666659</v>
      </c>
      <c r="AX61" s="10">
        <f t="shared" si="35"/>
        <v>9.169535020333335</v>
      </c>
      <c r="AY61" s="10">
        <f t="shared" si="36"/>
        <v>5.057195223925677</v>
      </c>
      <c r="AZ61" s="10">
        <f t="shared" si="37"/>
        <v>1.2542603602041174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</row>
    <row r="62" spans="1:94" ht="12.75">
      <c r="A62" s="2" t="s">
        <v>61</v>
      </c>
      <c r="B62" s="1">
        <v>1</v>
      </c>
      <c r="C62" s="10">
        <v>0.09172</v>
      </c>
      <c r="D62" s="10">
        <v>0.2381</v>
      </c>
      <c r="E62" s="10">
        <v>0.3854</v>
      </c>
      <c r="F62" s="12">
        <v>0.1435</v>
      </c>
      <c r="G62" s="12">
        <v>2.5631</v>
      </c>
      <c r="H62" s="10">
        <f t="shared" si="5"/>
        <v>0.021838532</v>
      </c>
      <c r="I62" s="10">
        <f t="shared" si="6"/>
        <v>0.035348888</v>
      </c>
      <c r="J62" s="10">
        <f t="shared" si="7"/>
        <v>0.013161819999999998</v>
      </c>
      <c r="K62" s="10">
        <f t="shared" si="8"/>
        <v>0.235087532</v>
      </c>
      <c r="L62" s="3">
        <v>60</v>
      </c>
      <c r="M62" s="7">
        <f>M61+C78</f>
        <v>3.3175199999999996</v>
      </c>
      <c r="N62" s="7">
        <f t="shared" si="10"/>
        <v>0.8751801371113662</v>
      </c>
      <c r="O62" s="10">
        <f>O61+H78</f>
        <v>1.7942764509999998</v>
      </c>
      <c r="P62" s="10">
        <f>P61+I78</f>
        <v>8.280975084000001</v>
      </c>
      <c r="Q62" s="10">
        <f>Q61+J78</f>
        <v>1.862217788</v>
      </c>
      <c r="R62" s="10">
        <f>R61+K78</f>
        <v>11.007298534</v>
      </c>
      <c r="S62" s="10">
        <v>0</v>
      </c>
      <c r="T62" s="10">
        <v>0</v>
      </c>
      <c r="U62" s="10">
        <f t="shared" si="79"/>
        <v>1.7942764509999998</v>
      </c>
      <c r="V62" s="10">
        <f t="shared" si="79"/>
        <v>8.280975084000001</v>
      </c>
      <c r="W62" s="10">
        <f t="shared" si="13"/>
        <v>8.47313261577098</v>
      </c>
      <c r="X62" s="10">
        <f t="shared" si="14"/>
        <v>77.77444654992748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>
        <f t="shared" si="80"/>
        <v>5.45077069</v>
      </c>
      <c r="AP62" s="10">
        <f t="shared" si="80"/>
        <v>27.569248702000003</v>
      </c>
      <c r="AQ62" s="10">
        <f t="shared" si="28"/>
        <v>28.102924671779128</v>
      </c>
      <c r="AR62" s="10">
        <f t="shared" si="29"/>
        <v>78.81617474278782</v>
      </c>
      <c r="AS62" s="14">
        <f t="shared" si="30"/>
        <v>0.8751801371113662</v>
      </c>
      <c r="AT62" s="14">
        <f t="shared" si="31"/>
        <v>-78.81617474278782</v>
      </c>
      <c r="AU62" s="10">
        <f t="shared" si="32"/>
        <v>9.36764155725971</v>
      </c>
      <c r="AV62" s="10">
        <f t="shared" si="33"/>
        <v>78.81617474278782</v>
      </c>
      <c r="AW62" s="10">
        <f t="shared" si="34"/>
        <v>1.8169235633333334</v>
      </c>
      <c r="AX62" s="10">
        <f t="shared" si="35"/>
        <v>9.189749567333335</v>
      </c>
      <c r="AY62" s="10">
        <f t="shared" si="36"/>
        <v>5.057862506044994</v>
      </c>
      <c r="AZ62" s="10">
        <f t="shared" si="37"/>
        <v>1.2515075960692537</v>
      </c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</row>
    <row r="63" spans="1:94" ht="12.75">
      <c r="A63" s="2" t="s">
        <v>62</v>
      </c>
      <c r="B63" s="1">
        <v>1</v>
      </c>
      <c r="C63" s="10">
        <v>0.0563</v>
      </c>
      <c r="D63" s="10">
        <v>0.2381</v>
      </c>
      <c r="E63" s="10">
        <v>0.3854</v>
      </c>
      <c r="F63" s="12">
        <v>0.1435</v>
      </c>
      <c r="G63" s="12">
        <v>2.5631</v>
      </c>
      <c r="H63" s="10">
        <f t="shared" si="5"/>
        <v>0.013405030000000002</v>
      </c>
      <c r="I63" s="10">
        <f t="shared" si="6"/>
        <v>0.021698020000000002</v>
      </c>
      <c r="J63" s="10">
        <f t="shared" si="7"/>
        <v>0.008079049999999999</v>
      </c>
      <c r="K63" s="10">
        <f t="shared" si="8"/>
        <v>0.14430253</v>
      </c>
      <c r="L63" s="3">
        <v>61</v>
      </c>
      <c r="M63" s="7">
        <f>M61+C77</f>
        <v>3.3701299999999996</v>
      </c>
      <c r="N63" s="7">
        <f t="shared" si="10"/>
        <v>0.8696597880846016</v>
      </c>
      <c r="O63" s="10">
        <f>O61+H77</f>
        <v>1.8068028919999999</v>
      </c>
      <c r="P63" s="10">
        <f>P61+I77</f>
        <v>8.301250978</v>
      </c>
      <c r="Q63" s="10">
        <f>Q61+J77</f>
        <v>1.869767323</v>
      </c>
      <c r="R63" s="10">
        <f>R61+K77</f>
        <v>11.142143225</v>
      </c>
      <c r="S63" s="10">
        <v>0</v>
      </c>
      <c r="T63" s="10">
        <v>0</v>
      </c>
      <c r="U63" s="10">
        <f t="shared" si="79"/>
        <v>1.8068028919999999</v>
      </c>
      <c r="V63" s="10">
        <f t="shared" si="79"/>
        <v>8.301250978</v>
      </c>
      <c r="W63" s="10">
        <f t="shared" si="13"/>
        <v>8.495605010255922</v>
      </c>
      <c r="X63" s="10">
        <f t="shared" si="14"/>
        <v>77.7208390241819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>
        <f t="shared" si="80"/>
        <v>5.483373107</v>
      </c>
      <c r="AP63" s="10">
        <f t="shared" si="80"/>
        <v>27.744645181000003</v>
      </c>
      <c r="AQ63" s="10">
        <f t="shared" si="28"/>
        <v>28.28131391661564</v>
      </c>
      <c r="AR63" s="10">
        <f t="shared" si="29"/>
        <v>78.82029983235206</v>
      </c>
      <c r="AS63" s="14">
        <f t="shared" si="30"/>
        <v>0.8696597880846016</v>
      </c>
      <c r="AT63" s="14">
        <f t="shared" si="31"/>
        <v>-78.82029983235206</v>
      </c>
      <c r="AU63" s="10">
        <f t="shared" si="32"/>
        <v>9.42710463887188</v>
      </c>
      <c r="AV63" s="10">
        <f t="shared" si="33"/>
        <v>78.82029983235206</v>
      </c>
      <c r="AW63" s="10">
        <f t="shared" si="34"/>
        <v>1.8277910356666676</v>
      </c>
      <c r="AX63" s="10">
        <f t="shared" si="35"/>
        <v>9.248215060333333</v>
      </c>
      <c r="AY63" s="10">
        <f t="shared" si="36"/>
        <v>5.059777009443612</v>
      </c>
      <c r="AZ63" s="10">
        <f t="shared" si="37"/>
        <v>1.2436134969609802</v>
      </c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</row>
    <row r="64" spans="1:94" ht="12.75">
      <c r="A64" s="2" t="s">
        <v>63</v>
      </c>
      <c r="B64" s="1">
        <v>1</v>
      </c>
      <c r="C64" s="10">
        <v>0.10363</v>
      </c>
      <c r="D64" s="10">
        <v>0.2381</v>
      </c>
      <c r="E64" s="10">
        <v>0.3854</v>
      </c>
      <c r="F64" s="12">
        <v>0.1435</v>
      </c>
      <c r="G64" s="12">
        <v>2.5631</v>
      </c>
      <c r="H64" s="10">
        <f t="shared" si="5"/>
        <v>0.024674303</v>
      </c>
      <c r="I64" s="10">
        <f t="shared" si="6"/>
        <v>0.039939002</v>
      </c>
      <c r="J64" s="10">
        <f t="shared" si="7"/>
        <v>0.014870904999999998</v>
      </c>
      <c r="K64" s="10">
        <f t="shared" si="8"/>
        <v>0.265614053</v>
      </c>
      <c r="L64" s="3">
        <v>62</v>
      </c>
      <c r="M64" s="7">
        <f>M8+C43</f>
        <v>2.08939</v>
      </c>
      <c r="N64" s="7">
        <f t="shared" si="10"/>
        <v>0.9534108357920126</v>
      </c>
      <c r="O64" s="10">
        <f>O8+H43</f>
        <v>1.6311017589999999</v>
      </c>
      <c r="P64" s="10">
        <f>P8+I43</f>
        <v>8.004583356</v>
      </c>
      <c r="Q64" s="10">
        <f>Q8+J43</f>
        <v>1.742852796</v>
      </c>
      <c r="R64" s="10">
        <f>R8+K43</f>
        <v>9.297623949999998</v>
      </c>
      <c r="S64" s="10">
        <v>0</v>
      </c>
      <c r="T64" s="10">
        <v>0</v>
      </c>
      <c r="U64" s="10">
        <f t="shared" si="79"/>
        <v>1.6311017589999999</v>
      </c>
      <c r="V64" s="10">
        <f t="shared" si="79"/>
        <v>8.004583356</v>
      </c>
      <c r="W64" s="10">
        <f t="shared" si="13"/>
        <v>8.169078751693187</v>
      </c>
      <c r="X64" s="10">
        <f t="shared" si="14"/>
        <v>78.48246804008652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>
        <f t="shared" si="80"/>
        <v>5.005056314</v>
      </c>
      <c r="AP64" s="10">
        <f t="shared" si="80"/>
        <v>25.306790661999997</v>
      </c>
      <c r="AQ64" s="10">
        <f t="shared" si="28"/>
        <v>25.796981263640163</v>
      </c>
      <c r="AR64" s="10">
        <f t="shared" si="29"/>
        <v>78.8126871069521</v>
      </c>
      <c r="AS64" s="14">
        <f t="shared" si="30"/>
        <v>0.9534108357920126</v>
      </c>
      <c r="AT64" s="14">
        <f t="shared" si="31"/>
        <v>-78.8126871069521</v>
      </c>
      <c r="AU64" s="10">
        <f t="shared" si="32"/>
        <v>8.59899375454672</v>
      </c>
      <c r="AV64" s="10">
        <f t="shared" si="33"/>
        <v>78.8126871069521</v>
      </c>
      <c r="AW64" s="10">
        <f t="shared" si="34"/>
        <v>1.6683521046666674</v>
      </c>
      <c r="AX64" s="10">
        <f t="shared" si="35"/>
        <v>8.435596887333332</v>
      </c>
      <c r="AY64" s="10">
        <f t="shared" si="36"/>
        <v>5.056244939984503</v>
      </c>
      <c r="AZ64" s="10">
        <f t="shared" si="37"/>
        <v>1.363377495182578</v>
      </c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</row>
    <row r="65" spans="1:94" ht="12.75">
      <c r="A65" s="2" t="s">
        <v>64</v>
      </c>
      <c r="B65" s="1">
        <v>1</v>
      </c>
      <c r="C65" s="10">
        <v>0.19281</v>
      </c>
      <c r="D65" s="10">
        <v>0.2381</v>
      </c>
      <c r="E65" s="10">
        <v>0.3854</v>
      </c>
      <c r="F65" s="12">
        <v>0.1435</v>
      </c>
      <c r="G65" s="12">
        <v>2.5631</v>
      </c>
      <c r="H65" s="10">
        <f t="shared" si="5"/>
        <v>0.045908061</v>
      </c>
      <c r="I65" s="10">
        <f t="shared" si="6"/>
        <v>0.07430897400000001</v>
      </c>
      <c r="J65" s="10">
        <f t="shared" si="7"/>
        <v>0.027668235</v>
      </c>
      <c r="K65" s="10">
        <f t="shared" si="8"/>
        <v>0.494191311</v>
      </c>
      <c r="L65" s="3">
        <v>63</v>
      </c>
      <c r="M65" s="7">
        <f>M64+C44</f>
        <v>2.2088799999999997</v>
      </c>
      <c r="N65" s="7">
        <f t="shared" si="10"/>
        <v>0.9386682010775536</v>
      </c>
      <c r="O65" s="10">
        <f>O64+H44</f>
        <v>1.659552328</v>
      </c>
      <c r="P65" s="10">
        <f>P64+I44</f>
        <v>8.050634802</v>
      </c>
      <c r="Q65" s="10">
        <f>Q64+J44</f>
        <v>1.759999611</v>
      </c>
      <c r="R65" s="10">
        <f>R64+K44</f>
        <v>9.603888769</v>
      </c>
      <c r="S65" s="10">
        <v>0</v>
      </c>
      <c r="T65" s="10">
        <v>0</v>
      </c>
      <c r="U65" s="10">
        <f t="shared" si="79"/>
        <v>1.659552328</v>
      </c>
      <c r="V65" s="10">
        <f t="shared" si="79"/>
        <v>8.050634802</v>
      </c>
      <c r="W65" s="10">
        <f t="shared" si="13"/>
        <v>8.2199047831799</v>
      </c>
      <c r="X65" s="10">
        <f t="shared" si="14"/>
        <v>78.35224266997075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>
        <f t="shared" si="80"/>
        <v>5.079104267</v>
      </c>
      <c r="AP65" s="10">
        <f t="shared" si="80"/>
        <v>25.705158372999996</v>
      </c>
      <c r="AQ65" s="10">
        <f t="shared" si="28"/>
        <v>26.20214623148397</v>
      </c>
      <c r="AR65" s="10">
        <f t="shared" si="29"/>
        <v>78.8228535556052</v>
      </c>
      <c r="AS65" s="14">
        <f t="shared" si="30"/>
        <v>0.9386682010775536</v>
      </c>
      <c r="AT65" s="14">
        <f t="shared" si="31"/>
        <v>-78.8228535556052</v>
      </c>
      <c r="AU65" s="10">
        <f t="shared" si="32"/>
        <v>8.734048743827989</v>
      </c>
      <c r="AV65" s="10">
        <f t="shared" si="33"/>
        <v>78.8228535556052</v>
      </c>
      <c r="AW65" s="10">
        <f t="shared" si="34"/>
        <v>1.693034755666669</v>
      </c>
      <c r="AX65" s="10">
        <f t="shared" si="35"/>
        <v>8.568386124333331</v>
      </c>
      <c r="AY65" s="10">
        <f t="shared" si="36"/>
        <v>5.060962922145887</v>
      </c>
      <c r="AZ65" s="10">
        <f t="shared" si="37"/>
        <v>1.3422955275409014</v>
      </c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</row>
    <row r="66" spans="1:94" ht="12.75">
      <c r="A66" s="2" t="s">
        <v>65</v>
      </c>
      <c r="B66" s="1">
        <v>1</v>
      </c>
      <c r="C66" s="10">
        <v>0.24131</v>
      </c>
      <c r="D66" s="10">
        <v>0.2381</v>
      </c>
      <c r="E66" s="10">
        <v>0.3854</v>
      </c>
      <c r="F66" s="12">
        <v>0.1435</v>
      </c>
      <c r="G66" s="12">
        <v>2.5631</v>
      </c>
      <c r="H66" s="10">
        <f t="shared" si="5"/>
        <v>0.057455911</v>
      </c>
      <c r="I66" s="10">
        <f t="shared" si="6"/>
        <v>0.093000874</v>
      </c>
      <c r="J66" s="10">
        <f t="shared" si="7"/>
        <v>0.034627985</v>
      </c>
      <c r="K66" s="10">
        <f t="shared" si="8"/>
        <v>0.6185016609999999</v>
      </c>
      <c r="L66" s="3">
        <v>64</v>
      </c>
      <c r="M66" s="7">
        <f>M64+C45</f>
        <v>2.15734</v>
      </c>
      <c r="N66" s="7">
        <f t="shared" si="10"/>
        <v>0.9449708999558509</v>
      </c>
      <c r="O66" s="10">
        <f>O64+H45</f>
        <v>1.6472806539999998</v>
      </c>
      <c r="P66" s="10">
        <f>P64+I45</f>
        <v>8.030771286</v>
      </c>
      <c r="Q66" s="10">
        <f>Q64+J45</f>
        <v>1.752603621</v>
      </c>
      <c r="R66" s="10">
        <f>R64+K45</f>
        <v>9.471786594999998</v>
      </c>
      <c r="S66" s="10">
        <v>0</v>
      </c>
      <c r="T66" s="10">
        <v>0</v>
      </c>
      <c r="U66" s="10">
        <f t="shared" si="79"/>
        <v>1.6472806539999998</v>
      </c>
      <c r="V66" s="10">
        <f t="shared" si="79"/>
        <v>8.030771286</v>
      </c>
      <c r="W66" s="10">
        <f t="shared" si="13"/>
        <v>8.19797664067694</v>
      </c>
      <c r="X66" s="10">
        <f t="shared" si="14"/>
        <v>78.40821515062864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>
        <f t="shared" si="80"/>
        <v>5.047164928999999</v>
      </c>
      <c r="AP66" s="10">
        <f t="shared" si="80"/>
        <v>25.533329166999998</v>
      </c>
      <c r="AQ66" s="10">
        <f t="shared" si="28"/>
        <v>26.027385042890888</v>
      </c>
      <c r="AR66" s="10">
        <f t="shared" si="29"/>
        <v>78.81850724785757</v>
      </c>
      <c r="AS66" s="14">
        <f t="shared" si="30"/>
        <v>0.9449708999558509</v>
      </c>
      <c r="AT66" s="14">
        <f t="shared" si="31"/>
        <v>-78.81850724785757</v>
      </c>
      <c r="AU66" s="10">
        <f t="shared" si="32"/>
        <v>8.675795014296963</v>
      </c>
      <c r="AV66" s="10">
        <f t="shared" si="33"/>
        <v>78.81850724785757</v>
      </c>
      <c r="AW66" s="10">
        <f t="shared" si="34"/>
        <v>1.6823883096666656</v>
      </c>
      <c r="AX66" s="10">
        <f t="shared" si="35"/>
        <v>8.511109722333332</v>
      </c>
      <c r="AY66" s="10">
        <f t="shared" si="36"/>
        <v>5.0589448782009505</v>
      </c>
      <c r="AZ66" s="10">
        <f t="shared" si="37"/>
        <v>1.3513083869368667</v>
      </c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</row>
    <row r="67" spans="1:94" ht="12.75">
      <c r="A67" s="2" t="s">
        <v>66</v>
      </c>
      <c r="B67" s="1">
        <v>1</v>
      </c>
      <c r="C67" s="10">
        <v>0.13573</v>
      </c>
      <c r="D67" s="10">
        <v>0.2381</v>
      </c>
      <c r="E67" s="10">
        <v>0.3854</v>
      </c>
      <c r="F67" s="12">
        <v>0.1435</v>
      </c>
      <c r="G67" s="12">
        <v>2.5631</v>
      </c>
      <c r="H67" s="10">
        <f t="shared" si="5"/>
        <v>0.032317313</v>
      </c>
      <c r="I67" s="10">
        <f t="shared" si="6"/>
        <v>0.052310341999999996</v>
      </c>
      <c r="J67" s="10">
        <f t="shared" si="7"/>
        <v>0.019477254999999995</v>
      </c>
      <c r="K67" s="10">
        <f t="shared" si="8"/>
        <v>0.34788956299999996</v>
      </c>
      <c r="L67" s="3">
        <v>65</v>
      </c>
      <c r="M67" s="7">
        <f>M8+C47</f>
        <v>1.97359</v>
      </c>
      <c r="N67" s="7">
        <f t="shared" si="10"/>
        <v>0.9681468609784795</v>
      </c>
      <c r="O67" s="10">
        <f>O8+H47</f>
        <v>1.603529779</v>
      </c>
      <c r="P67" s="10">
        <f>P8+I47</f>
        <v>7.959954035999999</v>
      </c>
      <c r="Q67" s="10">
        <f>Q8+J47</f>
        <v>1.726235496</v>
      </c>
      <c r="R67" s="10">
        <f>R8+K47</f>
        <v>9.000816969999999</v>
      </c>
      <c r="S67" s="10">
        <v>0</v>
      </c>
      <c r="T67" s="10">
        <v>0</v>
      </c>
      <c r="U67" s="10">
        <f t="shared" si="79"/>
        <v>1.603529779</v>
      </c>
      <c r="V67" s="10">
        <f t="shared" si="79"/>
        <v>7.959954035999999</v>
      </c>
      <c r="W67" s="10">
        <f t="shared" si="13"/>
        <v>8.119863053486338</v>
      </c>
      <c r="X67" s="10">
        <f t="shared" si="14"/>
        <v>78.61022679386598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>
        <f t="shared" si="80"/>
        <v>4.933295054</v>
      </c>
      <c r="AP67" s="10">
        <f t="shared" si="80"/>
        <v>24.920725041999997</v>
      </c>
      <c r="AQ67" s="10">
        <f t="shared" si="28"/>
        <v>25.404329093853015</v>
      </c>
      <c r="AR67" s="10">
        <f t="shared" si="29"/>
        <v>78.80252519551115</v>
      </c>
      <c r="AS67" s="14">
        <f t="shared" si="30"/>
        <v>0.9681468609784795</v>
      </c>
      <c r="AT67" s="14">
        <f t="shared" si="31"/>
        <v>-78.80252519551115</v>
      </c>
      <c r="AU67" s="10">
        <f t="shared" si="32"/>
        <v>8.468109697951006</v>
      </c>
      <c r="AV67" s="10">
        <f t="shared" si="33"/>
        <v>78.80252519551115</v>
      </c>
      <c r="AW67" s="10">
        <f t="shared" si="34"/>
        <v>1.644431684666666</v>
      </c>
      <c r="AX67" s="10">
        <f t="shared" si="35"/>
        <v>8.306908347333334</v>
      </c>
      <c r="AY67" s="10">
        <f t="shared" si="36"/>
        <v>5.051537515842249</v>
      </c>
      <c r="AZ67" s="10">
        <f t="shared" si="37"/>
        <v>1.3844500111992255</v>
      </c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</row>
    <row r="68" spans="1:94" ht="12.75">
      <c r="A68" s="2" t="s">
        <v>67</v>
      </c>
      <c r="B68" s="1">
        <v>1</v>
      </c>
      <c r="C68" s="10">
        <v>0.12419</v>
      </c>
      <c r="D68" s="10">
        <v>0.2381</v>
      </c>
      <c r="E68" s="10">
        <v>0.3854</v>
      </c>
      <c r="F68" s="12">
        <v>0.1435</v>
      </c>
      <c r="G68" s="12">
        <v>2.5631</v>
      </c>
      <c r="H68" s="10">
        <f aca="true" t="shared" si="84" ref="H68:H78">C68*D68</f>
        <v>0.029569638999999998</v>
      </c>
      <c r="I68" s="10">
        <f aca="true" t="shared" si="85" ref="I68:I78">C68*E68</f>
        <v>0.047862826</v>
      </c>
      <c r="J68" s="10">
        <f aca="true" t="shared" si="86" ref="J68:J78">C68*F68</f>
        <v>0.017821265</v>
      </c>
      <c r="K68" s="10">
        <f aca="true" t="shared" si="87" ref="K68:K78">C68*G68</f>
        <v>0.318311389</v>
      </c>
      <c r="L68" s="3">
        <v>66</v>
      </c>
      <c r="M68" s="7">
        <f>M67+C50</f>
        <v>2.01741</v>
      </c>
      <c r="N68" s="7">
        <f aca="true" t="shared" si="88" ref="N68:N79">AS68</f>
        <v>0.9625173280350187</v>
      </c>
      <c r="O68" s="10">
        <f>O67+H50</f>
        <v>1.613963321</v>
      </c>
      <c r="P68" s="10">
        <f>P67+I50</f>
        <v>7.976842263999999</v>
      </c>
      <c r="Q68" s="10">
        <f>Q67+J50</f>
        <v>1.7325236659999999</v>
      </c>
      <c r="R68" s="10">
        <f>R67+K50</f>
        <v>9.113132012</v>
      </c>
      <c r="S68" s="10">
        <v>0</v>
      </c>
      <c r="T68" s="10">
        <v>0</v>
      </c>
      <c r="U68" s="10">
        <f t="shared" si="79"/>
        <v>1.613963321</v>
      </c>
      <c r="V68" s="10">
        <f t="shared" si="79"/>
        <v>7.976842263999999</v>
      </c>
      <c r="W68" s="10">
        <f aca="true" t="shared" si="89" ref="W68:W79">SQRT(U68*U68+V68*V68)</f>
        <v>8.13848205172623</v>
      </c>
      <c r="X68" s="10">
        <f aca="true" t="shared" si="90" ref="X68:X79">DEGREES(ATAN(V68/U68))</f>
        <v>78.5616997489573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>
        <f t="shared" si="80"/>
        <v>4.9604503079999995</v>
      </c>
      <c r="AP68" s="10">
        <f t="shared" si="80"/>
        <v>25.066816539999998</v>
      </c>
      <c r="AQ68" s="10">
        <f aca="true" t="shared" si="91" ref="AQ68:AQ79">SQRT(AO68*AO68+AP68*AP68)</f>
        <v>25.552912920216254</v>
      </c>
      <c r="AR68" s="10">
        <f aca="true" t="shared" si="92" ref="AR68:AR79">DEGREES(ATAN(AP68/AO68))</f>
        <v>78.80640730420572</v>
      </c>
      <c r="AS68" s="14">
        <f aca="true" t="shared" si="93" ref="AS68:AS79">((SQRT(3))*14.2)/AQ68</f>
        <v>0.9625173280350187</v>
      </c>
      <c r="AT68" s="14">
        <f aca="true" t="shared" si="94" ref="AT68:AT79">0-AR68</f>
        <v>-78.80640730420572</v>
      </c>
      <c r="AU68" s="10">
        <f aca="true" t="shared" si="95" ref="AU68:AU79">AQ68/3</f>
        <v>8.517637640072085</v>
      </c>
      <c r="AV68" s="10">
        <f aca="true" t="shared" si="96" ref="AV68:AV79">AR68</f>
        <v>78.80640730420572</v>
      </c>
      <c r="AW68" s="10">
        <f aca="true" t="shared" si="97" ref="AW68:AW79">AU68*COS(AV68*PI()/180)</f>
        <v>1.6534834359999997</v>
      </c>
      <c r="AX68" s="10">
        <f aca="true" t="shared" si="98" ref="AX68:AX79">AU68*SIN(AV68*PI()/180)</f>
        <v>8.355605513333334</v>
      </c>
      <c r="AY68" s="10">
        <f aca="true" t="shared" si="99" ref="AY68:AY79">AX68/AW68</f>
        <v>5.053334875580414</v>
      </c>
      <c r="AZ68" s="10">
        <f aca="true" t="shared" si="100" ref="AZ68:AZ79">1.43*AS68</f>
        <v>1.3763997790900766</v>
      </c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</row>
    <row r="69" spans="1:94" ht="12.75">
      <c r="A69" s="2" t="s">
        <v>68</v>
      </c>
      <c r="B69" s="1">
        <v>1</v>
      </c>
      <c r="C69" s="10">
        <v>0.11606</v>
      </c>
      <c r="D69" s="10">
        <v>0.2381</v>
      </c>
      <c r="E69" s="10">
        <v>0.3854</v>
      </c>
      <c r="F69" s="12">
        <v>0.1435</v>
      </c>
      <c r="G69" s="12">
        <v>2.5631</v>
      </c>
      <c r="H69" s="10">
        <f t="shared" si="84"/>
        <v>0.027633886</v>
      </c>
      <c r="I69" s="10">
        <f t="shared" si="85"/>
        <v>0.044729524</v>
      </c>
      <c r="J69" s="10">
        <f t="shared" si="86"/>
        <v>0.016654609999999997</v>
      </c>
      <c r="K69" s="10">
        <f t="shared" si="87"/>
        <v>0.297473386</v>
      </c>
      <c r="L69" s="3">
        <v>67</v>
      </c>
      <c r="M69" s="7">
        <f>M68+C52</f>
        <v>2.1562</v>
      </c>
      <c r="N69" s="7">
        <f t="shared" si="88"/>
        <v>0.9451112645705535</v>
      </c>
      <c r="O69" s="10">
        <f>O68+H52</f>
        <v>1.64700922</v>
      </c>
      <c r="P69" s="10">
        <f>P68+I52</f>
        <v>8.03033193</v>
      </c>
      <c r="Q69" s="10">
        <f>Q68+J52</f>
        <v>1.752440031</v>
      </c>
      <c r="R69" s="10">
        <f>R68+K52</f>
        <v>9.468864661</v>
      </c>
      <c r="S69" s="10">
        <v>0</v>
      </c>
      <c r="T69" s="10">
        <v>0</v>
      </c>
      <c r="U69" s="10">
        <f t="shared" si="79"/>
        <v>1.64700922</v>
      </c>
      <c r="V69" s="10">
        <f t="shared" si="79"/>
        <v>8.03033193</v>
      </c>
      <c r="W69" s="10">
        <f t="shared" si="89"/>
        <v>8.197491706414988</v>
      </c>
      <c r="X69" s="10">
        <f t="shared" si="90"/>
        <v>78.40945657630573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>
        <f t="shared" si="80"/>
        <v>5.046458470999999</v>
      </c>
      <c r="AP69" s="10">
        <f t="shared" si="80"/>
        <v>25.529528520999996</v>
      </c>
      <c r="AQ69" s="10">
        <f t="shared" si="91"/>
        <v>26.023519546826865</v>
      </c>
      <c r="AR69" s="10">
        <f t="shared" si="92"/>
        <v>78.81841045312048</v>
      </c>
      <c r="AS69" s="14">
        <f t="shared" si="93"/>
        <v>0.9451112645705535</v>
      </c>
      <c r="AT69" s="14">
        <f t="shared" si="94"/>
        <v>-78.81841045312048</v>
      </c>
      <c r="AU69" s="10">
        <f t="shared" si="95"/>
        <v>8.674506515608956</v>
      </c>
      <c r="AV69" s="10">
        <f t="shared" si="96"/>
        <v>78.81841045312048</v>
      </c>
      <c r="AW69" s="10">
        <f t="shared" si="97"/>
        <v>1.6821528236666674</v>
      </c>
      <c r="AX69" s="10">
        <f t="shared" si="98"/>
        <v>8.509842840333333</v>
      </c>
      <c r="AY69" s="10">
        <f t="shared" si="99"/>
        <v>5.058899952849723</v>
      </c>
      <c r="AZ69" s="10">
        <f t="shared" si="100"/>
        <v>1.3515091083358914</v>
      </c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</row>
    <row r="70" spans="1:94" ht="12.75">
      <c r="A70" s="2" t="s">
        <v>69</v>
      </c>
      <c r="B70" s="1">
        <v>1</v>
      </c>
      <c r="C70" s="10">
        <v>0.10992</v>
      </c>
      <c r="D70" s="10">
        <v>0.2381</v>
      </c>
      <c r="E70" s="10">
        <v>0.3854</v>
      </c>
      <c r="F70" s="12">
        <v>0.1435</v>
      </c>
      <c r="G70" s="12">
        <v>2.5631</v>
      </c>
      <c r="H70" s="10">
        <f t="shared" si="84"/>
        <v>0.026171952000000002</v>
      </c>
      <c r="I70" s="10">
        <f t="shared" si="85"/>
        <v>0.04236316800000001</v>
      </c>
      <c r="J70" s="10">
        <f t="shared" si="86"/>
        <v>0.01577352</v>
      </c>
      <c r="K70" s="10">
        <f t="shared" si="87"/>
        <v>0.281735952</v>
      </c>
      <c r="L70" s="3">
        <v>68</v>
      </c>
      <c r="M70" s="7">
        <f>M69+C55</f>
        <v>2.3015000000000003</v>
      </c>
      <c r="N70" s="7">
        <f t="shared" si="88"/>
        <v>0.927550713209075</v>
      </c>
      <c r="O70" s="10">
        <f>O69+H55</f>
        <v>1.68160515</v>
      </c>
      <c r="P70" s="10">
        <f>P69+I55</f>
        <v>8.08633055</v>
      </c>
      <c r="Q70" s="10">
        <f>Q69+J55</f>
        <v>1.773290581</v>
      </c>
      <c r="R70" s="10">
        <f>R69+K55</f>
        <v>9.841283091</v>
      </c>
      <c r="S70" s="10">
        <v>0</v>
      </c>
      <c r="T70" s="10">
        <v>0</v>
      </c>
      <c r="U70" s="10">
        <f t="shared" si="79"/>
        <v>1.68160515</v>
      </c>
      <c r="V70" s="10">
        <f t="shared" si="79"/>
        <v>8.08633055</v>
      </c>
      <c r="W70" s="10">
        <f t="shared" si="89"/>
        <v>8.259330338736296</v>
      </c>
      <c r="X70" s="10">
        <f t="shared" si="90"/>
        <v>78.25240443187533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>
        <f t="shared" si="80"/>
        <v>5.136500881</v>
      </c>
      <c r="AP70" s="10">
        <f t="shared" si="80"/>
        <v>26.013944191</v>
      </c>
      <c r="AQ70" s="10">
        <f t="shared" si="91"/>
        <v>26.516201343197263</v>
      </c>
      <c r="AR70" s="10">
        <f t="shared" si="92"/>
        <v>78.830520107262</v>
      </c>
      <c r="AS70" s="14">
        <f t="shared" si="93"/>
        <v>0.927550713209075</v>
      </c>
      <c r="AT70" s="14">
        <f t="shared" si="94"/>
        <v>-78.830520107262</v>
      </c>
      <c r="AU70" s="10">
        <f t="shared" si="95"/>
        <v>8.838733781065754</v>
      </c>
      <c r="AV70" s="10">
        <f t="shared" si="96"/>
        <v>78.830520107262</v>
      </c>
      <c r="AW70" s="10">
        <f t="shared" si="97"/>
        <v>1.7121669603333332</v>
      </c>
      <c r="AX70" s="10">
        <f t="shared" si="98"/>
        <v>8.671314730333332</v>
      </c>
      <c r="AY70" s="10">
        <f t="shared" si="99"/>
        <v>5.06452637577188</v>
      </c>
      <c r="AZ70" s="10">
        <f t="shared" si="100"/>
        <v>1.3263975198889772</v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</row>
    <row r="71" spans="1:94" ht="12.75">
      <c r="A71" s="2" t="s">
        <v>70</v>
      </c>
      <c r="B71" s="1">
        <v>1</v>
      </c>
      <c r="C71" s="10">
        <v>0.04123</v>
      </c>
      <c r="D71" s="10">
        <v>0.2381</v>
      </c>
      <c r="E71" s="10">
        <v>0.3854</v>
      </c>
      <c r="F71" s="12">
        <v>0.1435</v>
      </c>
      <c r="G71" s="12">
        <v>2.5631</v>
      </c>
      <c r="H71" s="10">
        <f t="shared" si="84"/>
        <v>0.009816863</v>
      </c>
      <c r="I71" s="10">
        <f t="shared" si="85"/>
        <v>0.015890042000000004</v>
      </c>
      <c r="J71" s="10">
        <f t="shared" si="86"/>
        <v>0.005916505</v>
      </c>
      <c r="K71" s="10">
        <f t="shared" si="87"/>
        <v>0.105676613</v>
      </c>
      <c r="L71" s="3">
        <v>69</v>
      </c>
      <c r="M71" s="7">
        <f>M69+C53</f>
        <v>2.3057600000000003</v>
      </c>
      <c r="N71" s="7">
        <f>AS71</f>
        <v>0.9270457021776449</v>
      </c>
      <c r="O71" s="10">
        <f>O69+H53</f>
        <v>1.6826194559999998</v>
      </c>
      <c r="P71" s="10">
        <f>P69+I53</f>
        <v>8.087972354</v>
      </c>
      <c r="Q71" s="10">
        <f>Q69+J53</f>
        <v>1.773901891</v>
      </c>
      <c r="R71" s="10">
        <f>R69+K53</f>
        <v>9.852201896999999</v>
      </c>
      <c r="S71" s="10">
        <v>0</v>
      </c>
      <c r="T71" s="10">
        <v>0</v>
      </c>
      <c r="U71" s="10">
        <f t="shared" si="79"/>
        <v>1.6826194559999998</v>
      </c>
      <c r="V71" s="10">
        <f t="shared" si="79"/>
        <v>8.087972354</v>
      </c>
      <c r="W71" s="10">
        <f t="shared" si="89"/>
        <v>8.261144293182273</v>
      </c>
      <c r="X71" s="10">
        <f t="shared" si="90"/>
        <v>78.2478353589441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>
        <f t="shared" si="80"/>
        <v>5.139140803</v>
      </c>
      <c r="AP71" s="10">
        <f t="shared" si="80"/>
        <v>26.028146604999996</v>
      </c>
      <c r="AQ71" s="10">
        <f t="shared" si="91"/>
        <v>26.530646126403184</v>
      </c>
      <c r="AR71" s="10">
        <f t="shared" si="92"/>
        <v>78.83086835950846</v>
      </c>
      <c r="AS71" s="14">
        <f t="shared" si="93"/>
        <v>0.9270457021776449</v>
      </c>
      <c r="AT71" s="14">
        <f t="shared" si="94"/>
        <v>-78.83086835950846</v>
      </c>
      <c r="AU71" s="10">
        <f t="shared" si="95"/>
        <v>8.84354870880106</v>
      </c>
      <c r="AV71" s="10">
        <f t="shared" si="96"/>
        <v>78.83086835950846</v>
      </c>
      <c r="AW71" s="10">
        <f t="shared" si="97"/>
        <v>1.7130469343333337</v>
      </c>
      <c r="AX71" s="10">
        <f t="shared" si="98"/>
        <v>8.67604886833333</v>
      </c>
      <c r="AY71" s="10">
        <f t="shared" si="99"/>
        <v>5.06468835993089</v>
      </c>
      <c r="AZ71" s="10">
        <f t="shared" si="100"/>
        <v>1.3256753541140323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</row>
    <row r="72" spans="1:94" ht="12.75">
      <c r="A72" s="2" t="s">
        <v>71</v>
      </c>
      <c r="B72" s="1">
        <v>1</v>
      </c>
      <c r="C72" s="10">
        <v>0.14737</v>
      </c>
      <c r="D72" s="10">
        <v>0.2381</v>
      </c>
      <c r="E72" s="10">
        <v>0.3854</v>
      </c>
      <c r="F72" s="12">
        <v>0.1435</v>
      </c>
      <c r="G72" s="12">
        <v>2.5631</v>
      </c>
      <c r="H72" s="10">
        <f t="shared" si="84"/>
        <v>0.035088797</v>
      </c>
      <c r="I72" s="10">
        <f t="shared" si="85"/>
        <v>0.056796398000000005</v>
      </c>
      <c r="J72" s="10">
        <f t="shared" si="86"/>
        <v>0.021147594999999998</v>
      </c>
      <c r="K72" s="10">
        <f t="shared" si="87"/>
        <v>0.377724047</v>
      </c>
      <c r="L72" s="3">
        <v>70</v>
      </c>
      <c r="M72" s="7">
        <f>M69+C54</f>
        <v>2.21421</v>
      </c>
      <c r="N72" s="7">
        <f t="shared" si="88"/>
        <v>0.9380212018257303</v>
      </c>
      <c r="O72" s="10">
        <f>O69+H54</f>
        <v>1.660821401</v>
      </c>
      <c r="P72" s="10">
        <f>P69+I54</f>
        <v>8.052688984</v>
      </c>
      <c r="Q72" s="10">
        <f>Q69+J54</f>
        <v>1.760764466</v>
      </c>
      <c r="R72" s="10">
        <f>R69+K54</f>
        <v>9.617550092</v>
      </c>
      <c r="S72" s="10">
        <v>0</v>
      </c>
      <c r="T72" s="10">
        <v>0</v>
      </c>
      <c r="U72" s="10">
        <f t="shared" si="79"/>
        <v>1.660821401</v>
      </c>
      <c r="V72" s="10">
        <f t="shared" si="79"/>
        <v>8.052688984</v>
      </c>
      <c r="W72" s="10">
        <f t="shared" si="89"/>
        <v>8.222172924419343</v>
      </c>
      <c r="X72" s="10">
        <f t="shared" si="90"/>
        <v>78.34647132078295</v>
      </c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>
        <f t="shared" si="80"/>
        <v>5.082407268</v>
      </c>
      <c r="AP72" s="10">
        <f t="shared" si="80"/>
        <v>25.72292806</v>
      </c>
      <c r="AQ72" s="10">
        <f t="shared" si="91"/>
        <v>26.220219137485383</v>
      </c>
      <c r="AR72" s="10">
        <f t="shared" si="92"/>
        <v>78.82329972264951</v>
      </c>
      <c r="AS72" s="14">
        <f t="shared" si="93"/>
        <v>0.9380212018257303</v>
      </c>
      <c r="AT72" s="14">
        <f t="shared" si="94"/>
        <v>-78.82329972264951</v>
      </c>
      <c r="AU72" s="10">
        <f t="shared" si="95"/>
        <v>8.740073045828462</v>
      </c>
      <c r="AV72" s="10">
        <f t="shared" si="96"/>
        <v>78.82329972264951</v>
      </c>
      <c r="AW72" s="10">
        <f t="shared" si="97"/>
        <v>1.694135755999999</v>
      </c>
      <c r="AX72" s="10">
        <f t="shared" si="98"/>
        <v>8.574309353333335</v>
      </c>
      <c r="AY72" s="10">
        <f t="shared" si="99"/>
        <v>5.061170170670396</v>
      </c>
      <c r="AZ72" s="10">
        <f t="shared" si="100"/>
        <v>1.3413703186107944</v>
      </c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</row>
    <row r="73" spans="1:94" ht="12.75">
      <c r="A73" s="2" t="s">
        <v>72</v>
      </c>
      <c r="B73" s="1">
        <v>1</v>
      </c>
      <c r="C73" s="10">
        <v>0.09152</v>
      </c>
      <c r="D73" s="10">
        <v>0.2381</v>
      </c>
      <c r="E73" s="10">
        <v>0.3854</v>
      </c>
      <c r="F73" s="12">
        <v>0.1435</v>
      </c>
      <c r="G73" s="12">
        <v>2.5631</v>
      </c>
      <c r="H73" s="10">
        <f t="shared" si="84"/>
        <v>0.021790912000000003</v>
      </c>
      <c r="I73" s="10">
        <f t="shared" si="85"/>
        <v>0.035271808</v>
      </c>
      <c r="J73" s="10">
        <f t="shared" si="86"/>
        <v>0.01313312</v>
      </c>
      <c r="K73" s="10">
        <f t="shared" si="87"/>
        <v>0.234574912</v>
      </c>
      <c r="L73" s="3">
        <v>71</v>
      </c>
      <c r="M73" s="7">
        <f>M68+C51</f>
        <v>2.0777099999999997</v>
      </c>
      <c r="N73" s="7">
        <f t="shared" si="88"/>
        <v>0.9548767924594845</v>
      </c>
      <c r="O73" s="10">
        <f>O68+H51</f>
        <v>1.628320751</v>
      </c>
      <c r="P73" s="10">
        <f>P68+I51</f>
        <v>8.000081883999998</v>
      </c>
      <c r="Q73" s="10">
        <f>Q68+J51</f>
        <v>1.7411767159999998</v>
      </c>
      <c r="R73" s="10">
        <f>R68+K51</f>
        <v>9.267686942</v>
      </c>
      <c r="S73" s="10">
        <v>0</v>
      </c>
      <c r="T73" s="10">
        <v>0</v>
      </c>
      <c r="U73" s="10">
        <f t="shared" si="79"/>
        <v>1.628320751</v>
      </c>
      <c r="V73" s="10">
        <f t="shared" si="79"/>
        <v>8.000081883999998</v>
      </c>
      <c r="W73" s="10">
        <f t="shared" si="89"/>
        <v>8.164112849467612</v>
      </c>
      <c r="X73" s="10">
        <f t="shared" si="90"/>
        <v>78.49528438832887</v>
      </c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>
        <f t="shared" si="80"/>
        <v>4.997818218</v>
      </c>
      <c r="AP73" s="10">
        <f t="shared" si="80"/>
        <v>25.267850709999998</v>
      </c>
      <c r="AQ73" s="10">
        <f t="shared" si="91"/>
        <v>25.75737693250266</v>
      </c>
      <c r="AR73" s="10">
        <f t="shared" si="92"/>
        <v>78.81167618929186</v>
      </c>
      <c r="AS73" s="14">
        <f t="shared" si="93"/>
        <v>0.9548767924594845</v>
      </c>
      <c r="AT73" s="14">
        <f t="shared" si="94"/>
        <v>-78.81167618929186</v>
      </c>
      <c r="AU73" s="10">
        <f t="shared" si="95"/>
        <v>8.58579231083422</v>
      </c>
      <c r="AV73" s="10">
        <f t="shared" si="96"/>
        <v>78.81167618929186</v>
      </c>
      <c r="AW73" s="10">
        <f t="shared" si="97"/>
        <v>1.6659394060000017</v>
      </c>
      <c r="AX73" s="10">
        <f t="shared" si="98"/>
        <v>8.422616903333333</v>
      </c>
      <c r="AY73" s="10">
        <f t="shared" si="99"/>
        <v>5.05577626232903</v>
      </c>
      <c r="AZ73" s="10">
        <f t="shared" si="100"/>
        <v>1.3654738132170627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</row>
    <row r="74" spans="1:94" ht="12.75">
      <c r="A74" s="2" t="s">
        <v>73</v>
      </c>
      <c r="B74" s="1">
        <v>1</v>
      </c>
      <c r="C74" s="10">
        <v>0.08224</v>
      </c>
      <c r="D74" s="10">
        <v>0.2381</v>
      </c>
      <c r="E74" s="10">
        <v>0.3854</v>
      </c>
      <c r="F74" s="12">
        <v>0.1435</v>
      </c>
      <c r="G74" s="12">
        <v>2.5631</v>
      </c>
      <c r="H74" s="10">
        <f t="shared" si="84"/>
        <v>0.019581344</v>
      </c>
      <c r="I74" s="10">
        <f t="shared" si="85"/>
        <v>0.031695296</v>
      </c>
      <c r="J74" s="10">
        <f t="shared" si="86"/>
        <v>0.011801439999999998</v>
      </c>
      <c r="K74" s="10">
        <f t="shared" si="87"/>
        <v>0.210789344</v>
      </c>
      <c r="L74" s="3">
        <v>72</v>
      </c>
      <c r="M74" s="7">
        <f>M67+C48</f>
        <v>2.03832</v>
      </c>
      <c r="N74" s="7">
        <f t="shared" si="88"/>
        <v>0.9598540394307721</v>
      </c>
      <c r="O74" s="10">
        <f>O67+H48</f>
        <v>1.618941992</v>
      </c>
      <c r="P74" s="10">
        <f>P67+I48</f>
        <v>7.984900977999999</v>
      </c>
      <c r="Q74" s="10">
        <f>Q67+J48</f>
        <v>1.735524251</v>
      </c>
      <c r="R74" s="10">
        <f>R67+K48</f>
        <v>9.166726433</v>
      </c>
      <c r="S74" s="10">
        <v>0</v>
      </c>
      <c r="T74" s="10">
        <v>0</v>
      </c>
      <c r="U74" s="10">
        <f t="shared" si="79"/>
        <v>1.618941992</v>
      </c>
      <c r="V74" s="10">
        <f t="shared" si="79"/>
        <v>7.984900977999999</v>
      </c>
      <c r="W74" s="10">
        <f t="shared" si="89"/>
        <v>8.147368704184576</v>
      </c>
      <c r="X74" s="10">
        <f t="shared" si="90"/>
        <v>78.53862182175787</v>
      </c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>
        <f t="shared" si="80"/>
        <v>4.973408235</v>
      </c>
      <c r="AP74" s="10">
        <f t="shared" si="80"/>
        <v>25.136528389</v>
      </c>
      <c r="AQ74" s="10">
        <f t="shared" si="91"/>
        <v>25.62381409788497</v>
      </c>
      <c r="AR74" s="10">
        <f t="shared" si="92"/>
        <v>78.80824389881613</v>
      </c>
      <c r="AS74" s="14">
        <f t="shared" si="93"/>
        <v>0.9598540394307721</v>
      </c>
      <c r="AT74" s="14">
        <f t="shared" si="94"/>
        <v>-78.80824389881613</v>
      </c>
      <c r="AU74" s="10">
        <f t="shared" si="95"/>
        <v>8.541271365961657</v>
      </c>
      <c r="AV74" s="10">
        <f t="shared" si="96"/>
        <v>78.80824389881613</v>
      </c>
      <c r="AW74" s="10">
        <f t="shared" si="97"/>
        <v>1.657802745000002</v>
      </c>
      <c r="AX74" s="10">
        <f t="shared" si="98"/>
        <v>8.378842796333332</v>
      </c>
      <c r="AY74" s="10">
        <f t="shared" si="99"/>
        <v>5.054185621060316</v>
      </c>
      <c r="AZ74" s="10">
        <f t="shared" si="100"/>
        <v>1.372591276386004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</row>
    <row r="75" spans="1:94" ht="12.75">
      <c r="A75" s="2" t="s">
        <v>74</v>
      </c>
      <c r="B75" s="1">
        <v>1</v>
      </c>
      <c r="C75" s="10">
        <v>0.09059</v>
      </c>
      <c r="D75" s="10">
        <v>0.2381</v>
      </c>
      <c r="E75" s="10">
        <v>0.3854</v>
      </c>
      <c r="F75" s="12">
        <v>0.1435</v>
      </c>
      <c r="G75" s="12">
        <v>2.5631</v>
      </c>
      <c r="H75" s="10">
        <f t="shared" si="84"/>
        <v>0.021569479000000003</v>
      </c>
      <c r="I75" s="10">
        <f t="shared" si="85"/>
        <v>0.034913386000000005</v>
      </c>
      <c r="J75" s="10">
        <f t="shared" si="86"/>
        <v>0.012999664999999999</v>
      </c>
      <c r="K75" s="10">
        <f t="shared" si="87"/>
        <v>0.232191229</v>
      </c>
      <c r="L75" s="3">
        <v>73</v>
      </c>
      <c r="M75" s="7">
        <f>M67+C49</f>
        <v>2.0895099999999998</v>
      </c>
      <c r="N75" s="7">
        <f t="shared" si="88"/>
        <v>0.9533957979514494</v>
      </c>
      <c r="O75" s="10">
        <f>O67+H49</f>
        <v>1.631130331</v>
      </c>
      <c r="P75" s="10">
        <f>P67+I49</f>
        <v>8.004629604</v>
      </c>
      <c r="Q75" s="10">
        <f>Q67+J49</f>
        <v>1.742870016</v>
      </c>
      <c r="R75" s="10">
        <f>R67+K49</f>
        <v>9.297931521999999</v>
      </c>
      <c r="S75" s="10">
        <v>0</v>
      </c>
      <c r="T75" s="10">
        <v>0</v>
      </c>
      <c r="U75" s="10">
        <f t="shared" si="79"/>
        <v>1.631130331</v>
      </c>
      <c r="V75" s="10">
        <f t="shared" si="79"/>
        <v>8.004629604</v>
      </c>
      <c r="W75" s="10">
        <f t="shared" si="89"/>
        <v>8.169129773356607</v>
      </c>
      <c r="X75" s="10">
        <f t="shared" si="90"/>
        <v>78.48233644614261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>
        <f t="shared" si="80"/>
        <v>5.005130678</v>
      </c>
      <c r="AP75" s="10">
        <f t="shared" si="80"/>
        <v>25.30719073</v>
      </c>
      <c r="AQ75" s="10">
        <f t="shared" si="91"/>
        <v>25.797388157494833</v>
      </c>
      <c r="AR75" s="10">
        <f t="shared" si="92"/>
        <v>78.81269747698376</v>
      </c>
      <c r="AS75" s="14">
        <f t="shared" si="93"/>
        <v>0.9533957979514494</v>
      </c>
      <c r="AT75" s="14">
        <f t="shared" si="94"/>
        <v>-78.81269747698376</v>
      </c>
      <c r="AU75" s="10">
        <f t="shared" si="95"/>
        <v>8.599129385831612</v>
      </c>
      <c r="AV75" s="10">
        <f t="shared" si="96"/>
        <v>78.81269747698376</v>
      </c>
      <c r="AW75" s="10">
        <f t="shared" si="97"/>
        <v>1.668376892666668</v>
      </c>
      <c r="AX75" s="10">
        <f t="shared" si="98"/>
        <v>8.435730243333333</v>
      </c>
      <c r="AY75" s="10">
        <f t="shared" si="99"/>
        <v>5.056249748130948</v>
      </c>
      <c r="AZ75" s="10">
        <f t="shared" si="100"/>
        <v>1.3633559910705726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</row>
    <row r="76" spans="1:94" ht="12.75">
      <c r="A76" s="2" t="s">
        <v>75</v>
      </c>
      <c r="B76" s="1">
        <v>1</v>
      </c>
      <c r="C76" s="10">
        <v>0.11773</v>
      </c>
      <c r="D76" s="10">
        <v>0.2381</v>
      </c>
      <c r="E76" s="10">
        <v>0.3854</v>
      </c>
      <c r="F76" s="12">
        <v>0.1435</v>
      </c>
      <c r="G76" s="12">
        <v>2.5631</v>
      </c>
      <c r="H76" s="10">
        <f t="shared" si="84"/>
        <v>0.028031513</v>
      </c>
      <c r="I76" s="10">
        <f t="shared" si="85"/>
        <v>0.045373142000000005</v>
      </c>
      <c r="J76" s="10">
        <f t="shared" si="86"/>
        <v>0.016894255</v>
      </c>
      <c r="K76" s="10">
        <f t="shared" si="87"/>
        <v>0.301753763</v>
      </c>
      <c r="L76" s="3">
        <v>74</v>
      </c>
      <c r="M76" s="7">
        <f>M9+C46</f>
        <v>2.21691</v>
      </c>
      <c r="N76" s="7">
        <f t="shared" si="88"/>
        <v>0.937847408680756</v>
      </c>
      <c r="O76" s="10">
        <f>O9+H46</f>
        <v>1.661464271</v>
      </c>
      <c r="P76" s="10">
        <f>P9+I46</f>
        <v>8.056686063999999</v>
      </c>
      <c r="Q76" s="10">
        <f>Q9+J46</f>
        <v>1.766217386</v>
      </c>
      <c r="R76" s="10">
        <f>R9+K46</f>
        <v>9.613176631999998</v>
      </c>
      <c r="S76" s="10">
        <v>0</v>
      </c>
      <c r="T76" s="10">
        <v>0</v>
      </c>
      <c r="U76" s="10">
        <f t="shared" si="79"/>
        <v>1.661464271</v>
      </c>
      <c r="V76" s="10">
        <f t="shared" si="79"/>
        <v>8.056686063999999</v>
      </c>
      <c r="W76" s="10">
        <f t="shared" si="89"/>
        <v>8.226217469630946</v>
      </c>
      <c r="X76" s="10">
        <f t="shared" si="90"/>
        <v>78.3477094486955</v>
      </c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>
        <f t="shared" si="80"/>
        <v>5.089145928</v>
      </c>
      <c r="AP76" s="10">
        <f t="shared" si="80"/>
        <v>25.726548759999996</v>
      </c>
      <c r="AQ76" s="10">
        <f t="shared" si="91"/>
        <v>26.22507802423353</v>
      </c>
      <c r="AR76" s="10">
        <f t="shared" si="92"/>
        <v>78.8103898364325</v>
      </c>
      <c r="AS76" s="14">
        <f t="shared" si="93"/>
        <v>0.937847408680756</v>
      </c>
      <c r="AT76" s="14">
        <f t="shared" si="94"/>
        <v>-78.8103898364325</v>
      </c>
      <c r="AU76" s="10">
        <f t="shared" si="95"/>
        <v>8.74169267474451</v>
      </c>
      <c r="AV76" s="10">
        <f t="shared" si="96"/>
        <v>78.8103898364325</v>
      </c>
      <c r="AW76" s="10">
        <f t="shared" si="97"/>
        <v>1.696381976</v>
      </c>
      <c r="AX76" s="10">
        <f t="shared" si="98"/>
        <v>8.575516253333333</v>
      </c>
      <c r="AY76" s="10">
        <f t="shared" si="99"/>
        <v>5.055180009371505</v>
      </c>
      <c r="AZ76" s="10">
        <f t="shared" si="100"/>
        <v>1.341121794413481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</row>
    <row r="77" spans="1:94" ht="12.75">
      <c r="A77" s="2" t="s">
        <v>76</v>
      </c>
      <c r="B77" s="1">
        <v>1</v>
      </c>
      <c r="C77" s="10">
        <v>0.0708</v>
      </c>
      <c r="D77" s="10">
        <v>0.2381</v>
      </c>
      <c r="E77" s="10">
        <v>0.3854</v>
      </c>
      <c r="F77" s="12">
        <v>0.1435</v>
      </c>
      <c r="G77" s="12">
        <v>2.5631</v>
      </c>
      <c r="H77" s="10">
        <f t="shared" si="84"/>
        <v>0.01685748</v>
      </c>
      <c r="I77" s="10">
        <f t="shared" si="85"/>
        <v>0.027286320000000003</v>
      </c>
      <c r="J77" s="10">
        <f t="shared" si="86"/>
        <v>0.0101598</v>
      </c>
      <c r="K77" s="10">
        <f t="shared" si="87"/>
        <v>0.18146748</v>
      </c>
      <c r="L77" s="3">
        <v>75</v>
      </c>
      <c r="M77" s="7">
        <f>M31+C58</f>
        <v>2.3306</v>
      </c>
      <c r="N77" s="7">
        <f t="shared" si="88"/>
        <v>0.9926388973509337</v>
      </c>
      <c r="O77" s="10">
        <f>O31+H58</f>
        <v>1.559290799</v>
      </c>
      <c r="P77" s="10">
        <f>P31+I58</f>
        <v>7.886152065999999</v>
      </c>
      <c r="Q77" s="10">
        <f>Q31+J58</f>
        <v>1.6958130290000002</v>
      </c>
      <c r="R77" s="10">
        <f>R31+K58</f>
        <v>8.532976553</v>
      </c>
      <c r="S77" s="10">
        <v>0</v>
      </c>
      <c r="T77" s="10">
        <v>0</v>
      </c>
      <c r="U77" s="10">
        <f t="shared" si="79"/>
        <v>1.559290799</v>
      </c>
      <c r="V77" s="10">
        <f t="shared" si="79"/>
        <v>7.886152065999999</v>
      </c>
      <c r="W77" s="10">
        <f t="shared" si="89"/>
        <v>8.038829653868909</v>
      </c>
      <c r="X77" s="10">
        <f t="shared" si="90"/>
        <v>78.8154470401262</v>
      </c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>
        <f t="shared" si="80"/>
        <v>4.814394627</v>
      </c>
      <c r="AP77" s="10">
        <f t="shared" si="80"/>
        <v>24.305280685</v>
      </c>
      <c r="AQ77" s="10">
        <f t="shared" si="91"/>
        <v>24.77751127133475</v>
      </c>
      <c r="AR77" s="10">
        <f t="shared" si="92"/>
        <v>78.79587279992678</v>
      </c>
      <c r="AS77" s="14">
        <f t="shared" si="93"/>
        <v>0.9926388973509337</v>
      </c>
      <c r="AT77" s="14">
        <f t="shared" si="94"/>
        <v>-78.79587279992678</v>
      </c>
      <c r="AU77" s="10">
        <f t="shared" si="95"/>
        <v>8.259170423778249</v>
      </c>
      <c r="AV77" s="10">
        <f t="shared" si="96"/>
        <v>78.79587279992678</v>
      </c>
      <c r="AW77" s="10">
        <f t="shared" si="97"/>
        <v>1.6047982090000004</v>
      </c>
      <c r="AX77" s="10">
        <f t="shared" si="98"/>
        <v>8.101760228333333</v>
      </c>
      <c r="AY77" s="10">
        <f t="shared" si="99"/>
        <v>5.048460412590933</v>
      </c>
      <c r="AZ77" s="10">
        <f t="shared" si="100"/>
        <v>1.419473623211835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</row>
    <row r="78" spans="1:94" ht="12.75">
      <c r="A78" s="2" t="s">
        <v>77</v>
      </c>
      <c r="B78" s="1">
        <v>1</v>
      </c>
      <c r="C78" s="10">
        <v>0.01819</v>
      </c>
      <c r="D78" s="10">
        <v>0.2381</v>
      </c>
      <c r="E78" s="10">
        <v>0.3854</v>
      </c>
      <c r="F78" s="12">
        <v>0.1435</v>
      </c>
      <c r="G78" s="12">
        <v>2.5631</v>
      </c>
      <c r="H78" s="10">
        <f t="shared" si="84"/>
        <v>0.004331039</v>
      </c>
      <c r="I78" s="10">
        <f t="shared" si="85"/>
        <v>0.007010426000000001</v>
      </c>
      <c r="J78" s="10">
        <f t="shared" si="86"/>
        <v>0.002610265</v>
      </c>
      <c r="K78" s="10">
        <f t="shared" si="87"/>
        <v>0.046622789000000005</v>
      </c>
      <c r="L78" s="3">
        <v>76</v>
      </c>
      <c r="M78" s="7">
        <f>M79+C64</f>
        <v>2.38864</v>
      </c>
      <c r="N78" s="7">
        <f t="shared" si="88"/>
        <v>0.9847961341121746</v>
      </c>
      <c r="O78" s="10">
        <f>O79+H64</f>
        <v>1.573110123</v>
      </c>
      <c r="P78" s="10">
        <f>P79+I64</f>
        <v>7.908160081999999</v>
      </c>
      <c r="Q78" s="10">
        <f>Q79+J64</f>
        <v>1.703523941</v>
      </c>
      <c r="R78" s="10">
        <f>R79+K64</f>
        <v>8.683116368999999</v>
      </c>
      <c r="S78" s="10">
        <v>0</v>
      </c>
      <c r="T78" s="10">
        <v>0</v>
      </c>
      <c r="U78" s="10">
        <f t="shared" si="79"/>
        <v>1.573110123</v>
      </c>
      <c r="V78" s="10">
        <f t="shared" si="79"/>
        <v>7.908160081999999</v>
      </c>
      <c r="W78" s="10">
        <f t="shared" si="89"/>
        <v>8.063105564335823</v>
      </c>
      <c r="X78" s="10">
        <f t="shared" si="90"/>
        <v>78.74944747112953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>
        <f t="shared" si="80"/>
        <v>4.849744187</v>
      </c>
      <c r="AP78" s="10">
        <f t="shared" si="80"/>
        <v>24.499436532999997</v>
      </c>
      <c r="AQ78" s="10">
        <f t="shared" si="91"/>
        <v>24.974835517252867</v>
      </c>
      <c r="AR78" s="10">
        <f t="shared" si="92"/>
        <v>78.80286904713971</v>
      </c>
      <c r="AS78" s="14">
        <f t="shared" si="93"/>
        <v>0.9847961341121746</v>
      </c>
      <c r="AT78" s="14">
        <f t="shared" si="94"/>
        <v>-78.80286904713971</v>
      </c>
      <c r="AU78" s="10">
        <f t="shared" si="95"/>
        <v>8.324945172417623</v>
      </c>
      <c r="AV78" s="10">
        <f t="shared" si="96"/>
        <v>78.80286904713971</v>
      </c>
      <c r="AW78" s="10">
        <f t="shared" si="97"/>
        <v>1.616581395666667</v>
      </c>
      <c r="AX78" s="10">
        <f t="shared" si="98"/>
        <v>8.166478844333334</v>
      </c>
      <c r="AY78" s="10">
        <f t="shared" si="99"/>
        <v>5.05169666446986</v>
      </c>
      <c r="AZ78" s="10">
        <f t="shared" si="100"/>
        <v>1.4082584717804096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</row>
    <row r="79" spans="1:94" ht="12.75">
      <c r="A79" s="2"/>
      <c r="C79" s="10"/>
      <c r="D79" s="10"/>
      <c r="E79" s="10"/>
      <c r="F79" s="12"/>
      <c r="G79" s="12"/>
      <c r="H79" s="10"/>
      <c r="I79" s="10"/>
      <c r="J79" s="10"/>
      <c r="K79" s="10"/>
      <c r="L79" s="3">
        <v>77</v>
      </c>
      <c r="M79" s="7">
        <f>M16+C62</f>
        <v>2.28501</v>
      </c>
      <c r="N79" s="7">
        <f t="shared" si="88"/>
        <v>0.9988495383380566</v>
      </c>
      <c r="O79" s="10">
        <f>O16+H62</f>
        <v>1.54843582</v>
      </c>
      <c r="P79" s="10">
        <f>P16+I62</f>
        <v>7.86822108</v>
      </c>
      <c r="Q79" s="10">
        <f>Q16+J62</f>
        <v>1.688653036</v>
      </c>
      <c r="R79" s="10">
        <f>R16+K62</f>
        <v>8.417502315999998</v>
      </c>
      <c r="S79" s="10">
        <v>0</v>
      </c>
      <c r="T79" s="10">
        <v>0</v>
      </c>
      <c r="U79" s="10">
        <f t="shared" si="79"/>
        <v>1.54843582</v>
      </c>
      <c r="V79" s="10">
        <f t="shared" si="79"/>
        <v>7.86822108</v>
      </c>
      <c r="W79" s="10">
        <f t="shared" si="89"/>
        <v>8.01913688949225</v>
      </c>
      <c r="X79" s="10">
        <f t="shared" si="90"/>
        <v>78.8666811637748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>
        <f t="shared" si="80"/>
        <v>4.785524676</v>
      </c>
      <c r="AP79" s="10">
        <f t="shared" si="80"/>
        <v>24.153944476</v>
      </c>
      <c r="AQ79" s="10">
        <f t="shared" si="91"/>
        <v>24.623449802460573</v>
      </c>
      <c r="AR79" s="10">
        <f t="shared" si="92"/>
        <v>78.79334659933707</v>
      </c>
      <c r="AS79" s="14">
        <f t="shared" si="93"/>
        <v>0.9988495383380566</v>
      </c>
      <c r="AT79" s="14">
        <f t="shared" si="94"/>
        <v>-78.79334659933707</v>
      </c>
      <c r="AU79" s="10">
        <f t="shared" si="95"/>
        <v>8.207816600820191</v>
      </c>
      <c r="AV79" s="10">
        <f t="shared" si="96"/>
        <v>78.79334659933707</v>
      </c>
      <c r="AW79" s="10">
        <f t="shared" si="97"/>
        <v>1.5951748919999973</v>
      </c>
      <c r="AX79" s="10">
        <f t="shared" si="98"/>
        <v>8.051314825333332</v>
      </c>
      <c r="AY79" s="10">
        <f t="shared" si="99"/>
        <v>5.047292849023445</v>
      </c>
      <c r="AZ79" s="10">
        <f t="shared" si="100"/>
        <v>1.428354839823421</v>
      </c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</row>
    <row r="80" spans="3:93" ht="12.75">
      <c r="C80" s="10"/>
      <c r="D80" s="10"/>
      <c r="E80" s="12"/>
      <c r="F80" s="12"/>
      <c r="G80" s="12"/>
      <c r="H80" s="10"/>
      <c r="I80" s="10"/>
      <c r="J80" s="10"/>
      <c r="K80" s="10"/>
      <c r="L80" s="3"/>
      <c r="M80" s="3"/>
      <c r="N80" s="7"/>
      <c r="O80" s="5"/>
      <c r="P80" s="5"/>
      <c r="Q80" s="5"/>
      <c r="R80" s="5"/>
      <c r="U80" s="5"/>
      <c r="V80" s="5"/>
      <c r="W80" s="5"/>
      <c r="X80" s="5"/>
      <c r="Y80" s="5"/>
      <c r="Z80" s="5"/>
      <c r="AA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O80" s="5"/>
      <c r="AP80" s="5"/>
      <c r="AQ80" s="8"/>
      <c r="AR80" s="5"/>
      <c r="AS80" s="15"/>
      <c r="AT80" s="15"/>
      <c r="AU80" s="5"/>
      <c r="AV80" s="5"/>
      <c r="AW80" s="5"/>
      <c r="AX80" s="5"/>
      <c r="AY80" s="5"/>
      <c r="BA80" s="1"/>
      <c r="BB80" s="1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3:93" ht="12.75">
      <c r="C81" s="10"/>
      <c r="D81" s="10"/>
      <c r="E81" s="12"/>
      <c r="F81" s="12"/>
      <c r="G81" s="12"/>
      <c r="H81" s="10"/>
      <c r="I81" s="10"/>
      <c r="J81" s="10"/>
      <c r="K81" s="10"/>
      <c r="L81" s="3"/>
      <c r="M81" s="7"/>
      <c r="N81" s="7"/>
      <c r="O81" s="5"/>
      <c r="P81" s="5"/>
      <c r="Q81" s="5"/>
      <c r="R81" s="5"/>
      <c r="U81" s="5"/>
      <c r="V81" s="5"/>
      <c r="W81" s="5"/>
      <c r="X81" s="5"/>
      <c r="Y81" s="5"/>
      <c r="Z81" s="5"/>
      <c r="AA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O81" s="5"/>
      <c r="AP81" s="5"/>
      <c r="AQ81" s="8"/>
      <c r="AR81" s="5"/>
      <c r="AS81" s="15"/>
      <c r="AT81" s="15"/>
      <c r="AU81" s="5"/>
      <c r="AV81" s="5"/>
      <c r="AW81" s="5"/>
      <c r="AX81" s="5"/>
      <c r="AY81" s="5"/>
      <c r="BA81" s="1"/>
      <c r="BB81" s="1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ht="12.75">
      <c r="A82" s="5"/>
      <c r="B82" s="5"/>
      <c r="C82" s="10"/>
      <c r="D82" s="10"/>
      <c r="E82" s="12"/>
      <c r="F82" s="12"/>
      <c r="G82" s="12"/>
      <c r="H82" s="10"/>
      <c r="I82" s="10"/>
      <c r="J82" s="10"/>
      <c r="K82" s="10"/>
      <c r="L82" s="3"/>
      <c r="M82" s="7"/>
      <c r="N82" s="7"/>
      <c r="O82" s="5"/>
      <c r="P82" s="5"/>
      <c r="Q82" s="5"/>
      <c r="R82" s="5"/>
      <c r="U82" s="5"/>
      <c r="V82" s="5"/>
      <c r="W82" s="5"/>
      <c r="X82" s="5"/>
      <c r="Y82" s="5"/>
      <c r="Z82" s="5"/>
      <c r="AA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O82" s="5"/>
      <c r="AP82" s="5"/>
      <c r="AQ82" s="8"/>
      <c r="AR82" s="5"/>
      <c r="AS82" s="15"/>
      <c r="AT82" s="15"/>
      <c r="AU82" s="5"/>
      <c r="AV82" s="5"/>
      <c r="AW82" s="5"/>
      <c r="AX82" s="5"/>
      <c r="AY82" s="5"/>
      <c r="BA82" s="1"/>
      <c r="BB82" s="1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3:93" ht="12.75">
      <c r="C83" s="10"/>
      <c r="D83" s="10"/>
      <c r="E83" s="10"/>
      <c r="F83" s="10"/>
      <c r="G83" s="10"/>
      <c r="H83" s="10"/>
      <c r="I83" s="10"/>
      <c r="J83" s="10"/>
      <c r="K83" s="10"/>
      <c r="L83" s="3"/>
      <c r="M83" s="7"/>
      <c r="N83" s="7"/>
      <c r="O83" s="5"/>
      <c r="P83" s="5"/>
      <c r="Q83" s="5"/>
      <c r="R83" s="5"/>
      <c r="U83" s="5"/>
      <c r="V83" s="5"/>
      <c r="W83" s="5"/>
      <c r="X83" s="5"/>
      <c r="Y83" s="5"/>
      <c r="Z83" s="5"/>
      <c r="AA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O83" s="5"/>
      <c r="AP83" s="5"/>
      <c r="AQ83" s="8"/>
      <c r="AR83" s="5"/>
      <c r="AS83" s="15"/>
      <c r="AT83" s="15"/>
      <c r="AU83" s="5"/>
      <c r="AV83" s="5"/>
      <c r="AW83" s="5"/>
      <c r="AX83" s="5"/>
      <c r="AY83" s="5"/>
      <c r="BA83" s="1"/>
      <c r="BB83" s="1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3:46" ht="12.75">
      <c r="C84" s="10"/>
      <c r="D84" s="10"/>
      <c r="E84" s="10"/>
      <c r="F84" s="10"/>
      <c r="G84" s="10"/>
      <c r="H84" s="10"/>
      <c r="I84" s="10"/>
      <c r="J84" s="10"/>
      <c r="K84" s="10"/>
      <c r="AS84" s="6"/>
      <c r="AT84" s="6"/>
    </row>
    <row r="85" spans="3:46" ht="12.75">
      <c r="C85" s="10"/>
      <c r="D85" s="10"/>
      <c r="E85" s="10"/>
      <c r="F85" s="10"/>
      <c r="G85" s="10"/>
      <c r="H85" s="10"/>
      <c r="I85" s="10"/>
      <c r="J85" s="10"/>
      <c r="K85" s="10"/>
      <c r="AS85" s="6"/>
      <c r="AT85" s="6"/>
    </row>
    <row r="86" spans="3:46" ht="12.75">
      <c r="C86" s="10"/>
      <c r="D86" s="10"/>
      <c r="E86" s="10"/>
      <c r="F86" s="10"/>
      <c r="G86" s="10"/>
      <c r="H86" s="10"/>
      <c r="I86" s="10"/>
      <c r="J86" s="10"/>
      <c r="K86" s="10"/>
      <c r="AS86" s="6"/>
      <c r="AT86" s="6"/>
    </row>
    <row r="87" spans="3:46" ht="12.75">
      <c r="C87" s="10"/>
      <c r="D87" s="10"/>
      <c r="E87" s="10"/>
      <c r="F87" s="10"/>
      <c r="G87" s="10"/>
      <c r="H87" s="10"/>
      <c r="I87" s="10"/>
      <c r="J87" s="10"/>
      <c r="K87" s="10"/>
      <c r="AS87" s="6"/>
      <c r="AT87" s="6"/>
    </row>
    <row r="88" spans="3:46" ht="12.75">
      <c r="C88" s="10"/>
      <c r="D88" s="10"/>
      <c r="E88" s="10"/>
      <c r="F88" s="10"/>
      <c r="G88" s="10"/>
      <c r="H88" s="10"/>
      <c r="I88" s="10"/>
      <c r="J88" s="10"/>
      <c r="K88" s="10"/>
      <c r="AS88" s="6"/>
      <c r="AT88" s="6"/>
    </row>
    <row r="89" spans="3:46" ht="12.75">
      <c r="C89" s="10"/>
      <c r="D89" s="10"/>
      <c r="E89" s="10"/>
      <c r="F89" s="10"/>
      <c r="G89" s="10"/>
      <c r="H89" s="10"/>
      <c r="I89" s="10"/>
      <c r="J89" s="10"/>
      <c r="K89" s="10"/>
      <c r="AS89" s="6"/>
      <c r="AT89" s="6"/>
    </row>
    <row r="90" spans="3:46" ht="12.75">
      <c r="C90" s="10"/>
      <c r="D90" s="10"/>
      <c r="E90" s="10"/>
      <c r="F90" s="10"/>
      <c r="G90" s="10"/>
      <c r="H90" s="10"/>
      <c r="I90" s="10"/>
      <c r="J90" s="10"/>
      <c r="K90" s="10"/>
      <c r="AS90" s="6"/>
      <c r="AT90" s="6"/>
    </row>
    <row r="91" spans="3:46" ht="12.75">
      <c r="C91" s="10"/>
      <c r="D91" s="10"/>
      <c r="E91" s="10"/>
      <c r="F91" s="10"/>
      <c r="G91" s="10"/>
      <c r="H91" s="10"/>
      <c r="I91" s="10"/>
      <c r="J91" s="10"/>
      <c r="K91" s="10"/>
      <c r="AS91" s="6"/>
      <c r="AT91" s="6"/>
    </row>
    <row r="92" spans="3:46" ht="12.75">
      <c r="C92" s="10"/>
      <c r="D92" s="10"/>
      <c r="E92" s="10"/>
      <c r="F92" s="10"/>
      <c r="G92" s="10"/>
      <c r="H92" s="10"/>
      <c r="I92" s="10"/>
      <c r="J92" s="10"/>
      <c r="K92" s="10"/>
      <c r="AS92" s="6"/>
      <c r="AT92" s="6"/>
    </row>
    <row r="93" spans="3:46" ht="12.75">
      <c r="C93" s="10"/>
      <c r="D93" s="10"/>
      <c r="E93" s="10"/>
      <c r="F93" s="10"/>
      <c r="G93" s="10"/>
      <c r="H93" s="10"/>
      <c r="I93" s="10"/>
      <c r="J93" s="10"/>
      <c r="K93" s="10"/>
      <c r="AS93" s="6"/>
      <c r="AT93" s="6"/>
    </row>
    <row r="94" spans="3:46" ht="12.75">
      <c r="C94" s="10"/>
      <c r="D94" s="10"/>
      <c r="E94" s="10"/>
      <c r="F94" s="10"/>
      <c r="G94" s="10"/>
      <c r="H94" s="10"/>
      <c r="I94" s="10"/>
      <c r="J94" s="10"/>
      <c r="K94" s="10"/>
      <c r="AS94" s="6"/>
      <c r="AT94" s="6"/>
    </row>
    <row r="95" spans="3:46" ht="12.75">
      <c r="C95" s="10"/>
      <c r="D95" s="10"/>
      <c r="E95" s="10"/>
      <c r="F95" s="10"/>
      <c r="G95" s="10"/>
      <c r="H95" s="10"/>
      <c r="I95" s="10"/>
      <c r="J95" s="10"/>
      <c r="K95" s="10"/>
      <c r="AS95" s="6"/>
      <c r="AT95" s="6"/>
    </row>
    <row r="96" spans="3:46" ht="12.75">
      <c r="C96" s="10"/>
      <c r="D96" s="10"/>
      <c r="E96" s="10"/>
      <c r="F96" s="10"/>
      <c r="G96" s="10"/>
      <c r="H96" s="10"/>
      <c r="I96" s="10"/>
      <c r="J96" s="10"/>
      <c r="K96" s="10"/>
      <c r="AS96" s="6"/>
      <c r="AT96" s="6"/>
    </row>
    <row r="97" spans="3:46" ht="12.75">
      <c r="C97" s="10"/>
      <c r="D97" s="10"/>
      <c r="E97" s="10"/>
      <c r="F97" s="10"/>
      <c r="G97" s="10"/>
      <c r="H97" s="10"/>
      <c r="I97" s="10"/>
      <c r="J97" s="10"/>
      <c r="K97" s="10"/>
      <c r="AS97" s="6"/>
      <c r="AT97" s="6"/>
    </row>
    <row r="98" spans="3:46" ht="12.75">
      <c r="C98" s="10"/>
      <c r="D98" s="10"/>
      <c r="E98" s="10"/>
      <c r="F98" s="10"/>
      <c r="G98" s="10"/>
      <c r="H98" s="10"/>
      <c r="I98" s="10"/>
      <c r="J98" s="10"/>
      <c r="K98" s="10"/>
      <c r="AS98" s="6"/>
      <c r="AT98" s="6"/>
    </row>
    <row r="99" spans="3:46" ht="12.75">
      <c r="C99" s="10"/>
      <c r="D99" s="10"/>
      <c r="E99" s="10"/>
      <c r="F99" s="10"/>
      <c r="G99" s="10"/>
      <c r="H99" s="10"/>
      <c r="I99" s="10"/>
      <c r="J99" s="10"/>
      <c r="K99" s="10"/>
      <c r="AS99" s="6"/>
      <c r="AT99" s="6"/>
    </row>
    <row r="100" spans="3:46" ht="12.75">
      <c r="C100" s="10"/>
      <c r="D100" s="10"/>
      <c r="E100" s="10"/>
      <c r="F100" s="10"/>
      <c r="G100" s="10"/>
      <c r="H100" s="10"/>
      <c r="I100" s="10"/>
      <c r="J100" s="10"/>
      <c r="K100" s="10"/>
      <c r="AS100" s="6"/>
      <c r="AT100" s="6"/>
    </row>
    <row r="101" spans="3:46" ht="12.75">
      <c r="C101" s="10"/>
      <c r="D101" s="10"/>
      <c r="E101" s="10"/>
      <c r="F101" s="10"/>
      <c r="G101" s="10"/>
      <c r="H101" s="10"/>
      <c r="I101" s="10"/>
      <c r="J101" s="10"/>
      <c r="K101" s="10"/>
      <c r="AS101" s="6"/>
      <c r="AT101" s="6"/>
    </row>
    <row r="102" spans="3:46" ht="12.75">
      <c r="C102" s="10"/>
      <c r="D102" s="10"/>
      <c r="E102" s="10"/>
      <c r="F102" s="10"/>
      <c r="G102" s="10"/>
      <c r="H102" s="10"/>
      <c r="I102" s="10"/>
      <c r="J102" s="10"/>
      <c r="K102" s="10"/>
      <c r="AS102" s="6"/>
      <c r="AT102" s="6"/>
    </row>
    <row r="103" spans="3:46" ht="12.75">
      <c r="C103" s="10"/>
      <c r="D103" s="10"/>
      <c r="E103" s="10"/>
      <c r="F103" s="10"/>
      <c r="G103" s="10"/>
      <c r="H103" s="10"/>
      <c r="I103" s="10"/>
      <c r="J103" s="10"/>
      <c r="K103" s="10"/>
      <c r="AS103" s="6"/>
      <c r="AT103" s="6"/>
    </row>
    <row r="104" spans="3:46" ht="12.75">
      <c r="C104" s="10"/>
      <c r="D104" s="10"/>
      <c r="E104" s="10"/>
      <c r="F104" s="10"/>
      <c r="G104" s="10"/>
      <c r="H104" s="10"/>
      <c r="I104" s="10"/>
      <c r="J104" s="10"/>
      <c r="K104" s="10"/>
      <c r="AS104" s="6"/>
      <c r="AT104" s="6"/>
    </row>
    <row r="105" spans="3:46" ht="12.75">
      <c r="C105" s="10"/>
      <c r="D105" s="10"/>
      <c r="E105" s="10"/>
      <c r="F105" s="10"/>
      <c r="G105" s="10"/>
      <c r="H105" s="10"/>
      <c r="I105" s="10"/>
      <c r="J105" s="10"/>
      <c r="K105" s="10"/>
      <c r="AS105" s="6"/>
      <c r="AT105" s="6"/>
    </row>
    <row r="106" spans="3:46" ht="12.75">
      <c r="C106" s="10"/>
      <c r="D106" s="10"/>
      <c r="E106" s="10"/>
      <c r="F106" s="10"/>
      <c r="G106" s="10"/>
      <c r="H106" s="10"/>
      <c r="I106" s="10"/>
      <c r="J106" s="10"/>
      <c r="K106" s="10"/>
      <c r="AS106" s="6"/>
      <c r="AT106" s="6"/>
    </row>
    <row r="107" spans="3:46" ht="12.75">
      <c r="C107" s="10"/>
      <c r="D107" s="10"/>
      <c r="E107" s="10"/>
      <c r="F107" s="10"/>
      <c r="G107" s="10"/>
      <c r="H107" s="10"/>
      <c r="I107" s="10"/>
      <c r="J107" s="10"/>
      <c r="K107" s="10"/>
      <c r="AS107" s="6"/>
      <c r="AT107" s="6"/>
    </row>
    <row r="108" spans="3:46" ht="12.75">
      <c r="C108" s="10"/>
      <c r="D108" s="10"/>
      <c r="E108" s="10"/>
      <c r="F108" s="10"/>
      <c r="G108" s="10"/>
      <c r="H108" s="10"/>
      <c r="I108" s="10"/>
      <c r="J108" s="10"/>
      <c r="K108" s="10"/>
      <c r="AS108" s="6"/>
      <c r="AT108" s="6"/>
    </row>
    <row r="109" spans="3:46" ht="12.75">
      <c r="C109" s="10"/>
      <c r="D109" s="10"/>
      <c r="E109" s="10"/>
      <c r="F109" s="10"/>
      <c r="G109" s="10"/>
      <c r="H109" s="10"/>
      <c r="I109" s="10"/>
      <c r="J109" s="10"/>
      <c r="K109" s="10"/>
      <c r="AS109" s="6"/>
      <c r="AT109" s="6"/>
    </row>
    <row r="110" spans="3:46" ht="12.75">
      <c r="C110" s="10"/>
      <c r="D110" s="10"/>
      <c r="E110" s="10"/>
      <c r="F110" s="10"/>
      <c r="G110" s="10"/>
      <c r="H110" s="10"/>
      <c r="I110" s="10"/>
      <c r="J110" s="10"/>
      <c r="K110" s="10"/>
      <c r="AS110" s="6"/>
      <c r="AT110" s="6"/>
    </row>
    <row r="111" spans="3:46" ht="12.75">
      <c r="C111" s="10"/>
      <c r="D111" s="10"/>
      <c r="E111" s="10"/>
      <c r="F111" s="10"/>
      <c r="G111" s="10"/>
      <c r="H111" s="10"/>
      <c r="I111" s="10"/>
      <c r="J111" s="10"/>
      <c r="K111" s="10"/>
      <c r="AS111" s="6"/>
      <c r="AT111" s="6"/>
    </row>
    <row r="112" spans="3:46" ht="12.75">
      <c r="C112" s="10"/>
      <c r="D112" s="10"/>
      <c r="E112" s="10"/>
      <c r="F112" s="10"/>
      <c r="G112" s="10"/>
      <c r="H112" s="10"/>
      <c r="I112" s="10"/>
      <c r="J112" s="10"/>
      <c r="K112" s="10"/>
      <c r="AS112" s="6"/>
      <c r="AT112" s="6"/>
    </row>
    <row r="113" spans="3:46" ht="12.75">
      <c r="C113" s="10"/>
      <c r="D113" s="10"/>
      <c r="E113" s="10"/>
      <c r="F113" s="10"/>
      <c r="G113" s="10"/>
      <c r="H113" s="10"/>
      <c r="I113" s="10"/>
      <c r="J113" s="10"/>
      <c r="K113" s="10"/>
      <c r="AS113" s="6"/>
      <c r="AT113" s="6"/>
    </row>
    <row r="114" spans="3:46" ht="12.75">
      <c r="C114" s="10"/>
      <c r="D114" s="10"/>
      <c r="E114" s="10"/>
      <c r="F114" s="10"/>
      <c r="G114" s="10"/>
      <c r="H114" s="10"/>
      <c r="I114" s="10"/>
      <c r="J114" s="10"/>
      <c r="K114" s="10"/>
      <c r="AS114" s="6"/>
      <c r="AT114" s="6"/>
    </row>
    <row r="115" spans="3:46" ht="12.75">
      <c r="C115" s="10"/>
      <c r="D115" s="10"/>
      <c r="E115" s="10"/>
      <c r="F115" s="10"/>
      <c r="G115" s="10"/>
      <c r="H115" s="10"/>
      <c r="I115" s="10"/>
      <c r="J115" s="10"/>
      <c r="K115" s="10"/>
      <c r="AS115" s="6"/>
      <c r="AT115" s="6"/>
    </row>
    <row r="116" spans="3:46" ht="12.75">
      <c r="C116" s="10"/>
      <c r="D116" s="10"/>
      <c r="E116" s="10"/>
      <c r="F116" s="10"/>
      <c r="G116" s="10"/>
      <c r="H116" s="10"/>
      <c r="I116" s="10"/>
      <c r="J116" s="10"/>
      <c r="K116" s="10"/>
      <c r="AS116" s="6"/>
      <c r="AT116" s="6"/>
    </row>
    <row r="117" spans="3:46" ht="12.75">
      <c r="C117" s="10"/>
      <c r="D117" s="10"/>
      <c r="E117" s="10"/>
      <c r="F117" s="10"/>
      <c r="G117" s="10"/>
      <c r="H117" s="10"/>
      <c r="I117" s="10"/>
      <c r="J117" s="10"/>
      <c r="K117" s="10"/>
      <c r="AS117" s="6"/>
      <c r="AT117" s="6"/>
    </row>
    <row r="118" spans="3:46" ht="12.75">
      <c r="C118" s="10"/>
      <c r="D118" s="10"/>
      <c r="E118" s="10"/>
      <c r="F118" s="10"/>
      <c r="G118" s="10"/>
      <c r="H118" s="10"/>
      <c r="I118" s="10"/>
      <c r="J118" s="10"/>
      <c r="K118" s="10"/>
      <c r="AS118" s="6"/>
      <c r="AT118" s="6"/>
    </row>
    <row r="119" spans="3:46" ht="12.75">
      <c r="C119" s="10"/>
      <c r="D119" s="10"/>
      <c r="E119" s="10"/>
      <c r="F119" s="10"/>
      <c r="G119" s="10"/>
      <c r="H119" s="10"/>
      <c r="I119" s="10"/>
      <c r="J119" s="10"/>
      <c r="K119" s="10"/>
      <c r="AS119" s="6"/>
      <c r="AT119" s="6"/>
    </row>
    <row r="120" spans="3:46" ht="12.75">
      <c r="C120" s="10"/>
      <c r="D120" s="10"/>
      <c r="E120" s="10"/>
      <c r="F120" s="10"/>
      <c r="G120" s="10"/>
      <c r="H120" s="10"/>
      <c r="I120" s="10"/>
      <c r="J120" s="10"/>
      <c r="K120" s="10"/>
      <c r="AS120" s="6"/>
      <c r="AT120" s="6"/>
    </row>
    <row r="121" spans="3:46" ht="12.75">
      <c r="C121" s="10"/>
      <c r="D121" s="10"/>
      <c r="E121" s="10"/>
      <c r="F121" s="10"/>
      <c r="G121" s="10"/>
      <c r="H121" s="10"/>
      <c r="I121" s="10"/>
      <c r="J121" s="10"/>
      <c r="K121" s="10"/>
      <c r="AS121" s="6"/>
      <c r="AT121" s="6"/>
    </row>
    <row r="122" spans="3:46" ht="12.75">
      <c r="C122" s="10"/>
      <c r="D122" s="10"/>
      <c r="E122" s="10"/>
      <c r="F122" s="10"/>
      <c r="G122" s="10"/>
      <c r="H122" s="10"/>
      <c r="I122" s="10"/>
      <c r="J122" s="10"/>
      <c r="K122" s="10"/>
      <c r="AS122" s="6"/>
      <c r="AT122" s="6"/>
    </row>
    <row r="123" spans="3:46" ht="12.75">
      <c r="C123" s="10"/>
      <c r="D123" s="10"/>
      <c r="E123" s="10"/>
      <c r="F123" s="10"/>
      <c r="G123" s="10"/>
      <c r="H123" s="10"/>
      <c r="I123" s="10"/>
      <c r="J123" s="10"/>
      <c r="K123" s="10"/>
      <c r="AS123" s="6"/>
      <c r="AT123" s="6"/>
    </row>
    <row r="124" spans="3:46" ht="12.75">
      <c r="C124" s="10"/>
      <c r="D124" s="10"/>
      <c r="E124" s="10"/>
      <c r="F124" s="10"/>
      <c r="G124" s="10"/>
      <c r="H124" s="10"/>
      <c r="I124" s="10"/>
      <c r="J124" s="10"/>
      <c r="K124" s="10"/>
      <c r="AS124" s="6"/>
      <c r="AT124" s="6"/>
    </row>
    <row r="125" spans="3:46" ht="12.75">
      <c r="C125" s="10"/>
      <c r="D125" s="10"/>
      <c r="E125" s="10"/>
      <c r="F125" s="10"/>
      <c r="G125" s="10"/>
      <c r="H125" s="10"/>
      <c r="I125" s="10"/>
      <c r="J125" s="10"/>
      <c r="K125" s="10"/>
      <c r="AS125" s="6"/>
      <c r="AT125" s="6"/>
    </row>
    <row r="126" spans="3:46" ht="12.75">
      <c r="C126" s="10"/>
      <c r="D126" s="10"/>
      <c r="E126" s="10"/>
      <c r="F126" s="10"/>
      <c r="G126" s="10"/>
      <c r="H126" s="10"/>
      <c r="I126" s="10"/>
      <c r="J126" s="10"/>
      <c r="K126" s="10"/>
      <c r="AS126" s="6"/>
      <c r="AT126" s="6"/>
    </row>
    <row r="127" spans="3:46" ht="12.75">
      <c r="C127" s="10"/>
      <c r="D127" s="10"/>
      <c r="E127" s="10"/>
      <c r="F127" s="10"/>
      <c r="G127" s="10"/>
      <c r="H127" s="10"/>
      <c r="I127" s="10"/>
      <c r="J127" s="10"/>
      <c r="K127" s="10"/>
      <c r="AS127" s="6"/>
      <c r="AT127" s="6"/>
    </row>
    <row r="128" spans="3:46" ht="12.75">
      <c r="C128" s="10"/>
      <c r="D128" s="10"/>
      <c r="E128" s="10"/>
      <c r="F128" s="10"/>
      <c r="G128" s="10"/>
      <c r="H128" s="10"/>
      <c r="I128" s="10"/>
      <c r="J128" s="10"/>
      <c r="K128" s="10"/>
      <c r="AS128" s="6"/>
      <c r="AT128" s="6"/>
    </row>
    <row r="129" spans="3:46" ht="12.75">
      <c r="C129" s="10"/>
      <c r="D129" s="10"/>
      <c r="E129" s="10"/>
      <c r="F129" s="10"/>
      <c r="G129" s="10"/>
      <c r="H129" s="10"/>
      <c r="I129" s="10"/>
      <c r="J129" s="10"/>
      <c r="K129" s="10"/>
      <c r="AS129" s="6"/>
      <c r="AT129" s="6"/>
    </row>
    <row r="130" spans="3:46" ht="12.75">
      <c r="C130" s="10"/>
      <c r="D130" s="10"/>
      <c r="E130" s="10"/>
      <c r="F130" s="10"/>
      <c r="G130" s="10"/>
      <c r="H130" s="10"/>
      <c r="I130" s="10"/>
      <c r="J130" s="10"/>
      <c r="K130" s="10"/>
      <c r="AS130" s="6"/>
      <c r="AT130" s="6"/>
    </row>
    <row r="131" spans="3:46" ht="12.75">
      <c r="C131" s="10"/>
      <c r="D131" s="10"/>
      <c r="E131" s="10"/>
      <c r="F131" s="10"/>
      <c r="G131" s="10"/>
      <c r="H131" s="10"/>
      <c r="I131" s="10"/>
      <c r="J131" s="10"/>
      <c r="K131" s="10"/>
      <c r="AS131" s="6"/>
      <c r="AT131" s="6"/>
    </row>
    <row r="132" spans="3:46" ht="12.75">
      <c r="C132" s="10"/>
      <c r="D132" s="10"/>
      <c r="E132" s="10"/>
      <c r="F132" s="10"/>
      <c r="G132" s="10"/>
      <c r="H132" s="10"/>
      <c r="I132" s="10"/>
      <c r="J132" s="10"/>
      <c r="K132" s="10"/>
      <c r="AS132" s="6"/>
      <c r="AT132" s="6"/>
    </row>
    <row r="133" spans="3:46" ht="12.75">
      <c r="C133" s="10"/>
      <c r="D133" s="10"/>
      <c r="E133" s="10"/>
      <c r="F133" s="10"/>
      <c r="G133" s="10"/>
      <c r="H133" s="10"/>
      <c r="I133" s="10"/>
      <c r="J133" s="10"/>
      <c r="K133" s="10"/>
      <c r="AS133" s="6"/>
      <c r="AT133" s="6"/>
    </row>
    <row r="134" spans="3:46" ht="12.75">
      <c r="C134" s="10"/>
      <c r="D134" s="10"/>
      <c r="E134" s="10"/>
      <c r="F134" s="10"/>
      <c r="G134" s="10"/>
      <c r="H134" s="10"/>
      <c r="I134" s="10"/>
      <c r="J134" s="10"/>
      <c r="K134" s="10"/>
      <c r="AS134" s="6"/>
      <c r="AT134" s="6"/>
    </row>
    <row r="135" spans="3:46" ht="12.75">
      <c r="C135" s="10"/>
      <c r="D135" s="10"/>
      <c r="E135" s="10"/>
      <c r="F135" s="10"/>
      <c r="G135" s="10"/>
      <c r="H135" s="10"/>
      <c r="I135" s="10"/>
      <c r="J135" s="10"/>
      <c r="K135" s="10"/>
      <c r="AS135" s="6"/>
      <c r="AT135" s="6"/>
    </row>
    <row r="136" spans="3:46" ht="12.75">
      <c r="C136" s="10"/>
      <c r="D136" s="10"/>
      <c r="E136" s="10"/>
      <c r="F136" s="10"/>
      <c r="G136" s="10"/>
      <c r="H136" s="10"/>
      <c r="I136" s="10"/>
      <c r="J136" s="10"/>
      <c r="K136" s="10"/>
      <c r="AS136" s="6"/>
      <c r="AT136" s="6"/>
    </row>
    <row r="137" spans="3:46" ht="12.75">
      <c r="C137" s="10"/>
      <c r="D137" s="10"/>
      <c r="E137" s="10"/>
      <c r="F137" s="10"/>
      <c r="G137" s="10"/>
      <c r="H137" s="10"/>
      <c r="I137" s="10"/>
      <c r="J137" s="10"/>
      <c r="K137" s="10"/>
      <c r="AS137" s="6"/>
      <c r="AT137" s="6"/>
    </row>
    <row r="138" spans="3:46" ht="12.75">
      <c r="C138" s="10"/>
      <c r="D138" s="10"/>
      <c r="E138" s="10"/>
      <c r="F138" s="10"/>
      <c r="G138" s="10"/>
      <c r="H138" s="10"/>
      <c r="I138" s="10"/>
      <c r="J138" s="10"/>
      <c r="K138" s="10"/>
      <c r="AS138" s="6"/>
      <c r="AT138" s="6"/>
    </row>
    <row r="139" spans="3:46" ht="12.75">
      <c r="C139" s="10"/>
      <c r="D139" s="10"/>
      <c r="E139" s="10"/>
      <c r="F139" s="10"/>
      <c r="G139" s="10"/>
      <c r="H139" s="10"/>
      <c r="I139" s="10"/>
      <c r="J139" s="10"/>
      <c r="K139" s="10"/>
      <c r="AS139" s="6"/>
      <c r="AT139" s="6"/>
    </row>
    <row r="140" spans="3:46" ht="12.75">
      <c r="C140" s="10"/>
      <c r="D140" s="10"/>
      <c r="E140" s="10"/>
      <c r="F140" s="10"/>
      <c r="G140" s="10"/>
      <c r="H140" s="10"/>
      <c r="I140" s="10"/>
      <c r="J140" s="10"/>
      <c r="K140" s="10"/>
      <c r="AS140" s="6"/>
      <c r="AT140" s="6"/>
    </row>
    <row r="141" spans="3:46" ht="12.75">
      <c r="C141" s="10"/>
      <c r="D141" s="10"/>
      <c r="E141" s="10"/>
      <c r="F141" s="10"/>
      <c r="G141" s="10"/>
      <c r="H141" s="10"/>
      <c r="I141" s="10"/>
      <c r="J141" s="10"/>
      <c r="K141" s="10"/>
      <c r="AS141" s="6"/>
      <c r="AT141" s="6"/>
    </row>
    <row r="142" spans="3:46" ht="12.75">
      <c r="C142" s="10"/>
      <c r="D142" s="10"/>
      <c r="E142" s="10"/>
      <c r="F142" s="10"/>
      <c r="G142" s="10"/>
      <c r="H142" s="10"/>
      <c r="I142" s="10"/>
      <c r="J142" s="10"/>
      <c r="K142" s="10"/>
      <c r="AS142" s="6"/>
      <c r="AT142" s="6"/>
    </row>
    <row r="143" spans="3:46" ht="12.75">
      <c r="C143" s="10"/>
      <c r="D143" s="10"/>
      <c r="E143" s="10"/>
      <c r="F143" s="10"/>
      <c r="G143" s="10"/>
      <c r="H143" s="10"/>
      <c r="I143" s="10"/>
      <c r="J143" s="10"/>
      <c r="K143" s="10"/>
      <c r="AS143" s="6"/>
      <c r="AT143" s="6"/>
    </row>
    <row r="144" spans="3:46" ht="12.75">
      <c r="C144" s="10"/>
      <c r="D144" s="10"/>
      <c r="E144" s="10"/>
      <c r="F144" s="10"/>
      <c r="G144" s="10"/>
      <c r="H144" s="10"/>
      <c r="I144" s="10"/>
      <c r="J144" s="10"/>
      <c r="K144" s="10"/>
      <c r="AS144" s="6"/>
      <c r="AT144" s="6"/>
    </row>
    <row r="145" spans="3:46" ht="12.75">
      <c r="C145" s="10"/>
      <c r="D145" s="10"/>
      <c r="E145" s="10"/>
      <c r="F145" s="10"/>
      <c r="G145" s="10"/>
      <c r="H145" s="10"/>
      <c r="I145" s="10"/>
      <c r="J145" s="10"/>
      <c r="K145" s="10"/>
      <c r="AS145" s="6"/>
      <c r="AT145" s="6"/>
    </row>
    <row r="146" spans="3:46" ht="12.75">
      <c r="C146" s="10"/>
      <c r="D146" s="10"/>
      <c r="E146" s="10"/>
      <c r="F146" s="10"/>
      <c r="G146" s="10"/>
      <c r="H146" s="10"/>
      <c r="I146" s="10"/>
      <c r="J146" s="10"/>
      <c r="K146" s="10"/>
      <c r="AS146" s="6"/>
      <c r="AT146" s="6"/>
    </row>
    <row r="147" spans="3:46" ht="12.75">
      <c r="C147" s="10"/>
      <c r="D147" s="10"/>
      <c r="E147" s="10"/>
      <c r="F147" s="10"/>
      <c r="G147" s="10"/>
      <c r="H147" s="10"/>
      <c r="I147" s="10"/>
      <c r="J147" s="10"/>
      <c r="K147" s="10"/>
      <c r="AS147" s="6"/>
      <c r="AT147" s="6"/>
    </row>
    <row r="148" spans="3:46" ht="12.75">
      <c r="C148" s="10"/>
      <c r="D148" s="10"/>
      <c r="E148" s="10"/>
      <c r="F148" s="10"/>
      <c r="G148" s="10"/>
      <c r="H148" s="10"/>
      <c r="I148" s="10"/>
      <c r="J148" s="10"/>
      <c r="K148" s="10"/>
      <c r="AS148" s="6"/>
      <c r="AT148" s="6"/>
    </row>
    <row r="149" spans="3:46" ht="12.75">
      <c r="C149" s="10"/>
      <c r="D149" s="10"/>
      <c r="E149" s="10"/>
      <c r="F149" s="10"/>
      <c r="G149" s="10"/>
      <c r="H149" s="10"/>
      <c r="I149" s="10"/>
      <c r="J149" s="10"/>
      <c r="K149" s="10"/>
      <c r="AS149" s="6"/>
      <c r="AT149" s="6"/>
    </row>
    <row r="150" spans="3:46" ht="12.75">
      <c r="C150" s="10"/>
      <c r="D150" s="10"/>
      <c r="E150" s="10"/>
      <c r="F150" s="10"/>
      <c r="G150" s="10"/>
      <c r="H150" s="10"/>
      <c r="I150" s="10"/>
      <c r="J150" s="10"/>
      <c r="K150" s="10"/>
      <c r="AS150" s="6"/>
      <c r="AT150" s="6"/>
    </row>
    <row r="151" spans="3:46" ht="12.75">
      <c r="C151" s="10"/>
      <c r="D151" s="10"/>
      <c r="E151" s="10"/>
      <c r="F151" s="10"/>
      <c r="G151" s="10"/>
      <c r="H151" s="10"/>
      <c r="I151" s="10"/>
      <c r="J151" s="10"/>
      <c r="K151" s="10"/>
      <c r="AS151" s="6"/>
      <c r="AT151" s="6"/>
    </row>
    <row r="152" spans="3:46" ht="12.75">
      <c r="C152" s="10"/>
      <c r="D152" s="10"/>
      <c r="E152" s="10"/>
      <c r="F152" s="10"/>
      <c r="G152" s="10"/>
      <c r="H152" s="10"/>
      <c r="I152" s="10"/>
      <c r="J152" s="10"/>
      <c r="K152" s="10"/>
      <c r="AS152" s="6"/>
      <c r="AT152" s="6"/>
    </row>
    <row r="153" spans="3:46" ht="12.75">
      <c r="C153" s="10"/>
      <c r="D153" s="10"/>
      <c r="E153" s="10"/>
      <c r="F153" s="10"/>
      <c r="G153" s="10"/>
      <c r="H153" s="10"/>
      <c r="I153" s="10"/>
      <c r="J153" s="10"/>
      <c r="K153" s="10"/>
      <c r="AS153" s="6"/>
      <c r="AT153" s="6"/>
    </row>
    <row r="154" spans="3:46" ht="12.75">
      <c r="C154" s="10"/>
      <c r="D154" s="10"/>
      <c r="E154" s="10"/>
      <c r="F154" s="10"/>
      <c r="G154" s="10"/>
      <c r="H154" s="10"/>
      <c r="I154" s="10"/>
      <c r="J154" s="10"/>
      <c r="K154" s="10"/>
      <c r="AS154" s="6"/>
      <c r="AT154" s="6"/>
    </row>
    <row r="155" spans="3:46" ht="12.75">
      <c r="C155" s="10"/>
      <c r="D155" s="10"/>
      <c r="E155" s="10"/>
      <c r="F155" s="10"/>
      <c r="G155" s="10"/>
      <c r="H155" s="10"/>
      <c r="I155" s="10"/>
      <c r="J155" s="10"/>
      <c r="K155" s="10"/>
      <c r="AS155" s="6"/>
      <c r="AT155" s="6"/>
    </row>
    <row r="156" spans="3:46" ht="12.75">
      <c r="C156" s="10"/>
      <c r="D156" s="10"/>
      <c r="E156" s="10"/>
      <c r="F156" s="10"/>
      <c r="G156" s="10"/>
      <c r="H156" s="10"/>
      <c r="I156" s="10"/>
      <c r="J156" s="10"/>
      <c r="K156" s="10"/>
      <c r="AS156" s="6"/>
      <c r="AT156" s="6"/>
    </row>
    <row r="157" spans="3:46" ht="12.75">
      <c r="C157" s="10"/>
      <c r="D157" s="10"/>
      <c r="E157" s="10"/>
      <c r="F157" s="10"/>
      <c r="G157" s="10"/>
      <c r="H157" s="10"/>
      <c r="I157" s="10"/>
      <c r="J157" s="10"/>
      <c r="K157" s="10"/>
      <c r="AS157" s="6"/>
      <c r="AT157" s="6"/>
    </row>
    <row r="158" spans="3:46" ht="12.75">
      <c r="C158" s="10"/>
      <c r="D158" s="10"/>
      <c r="E158" s="10"/>
      <c r="F158" s="10"/>
      <c r="G158" s="10"/>
      <c r="H158" s="10"/>
      <c r="I158" s="10"/>
      <c r="J158" s="10"/>
      <c r="K158" s="10"/>
      <c r="AS158" s="6"/>
      <c r="AT158" s="6"/>
    </row>
    <row r="159" spans="3:46" ht="12.75">
      <c r="C159" s="10"/>
      <c r="D159" s="10"/>
      <c r="E159" s="10"/>
      <c r="F159" s="10"/>
      <c r="G159" s="10"/>
      <c r="H159" s="10"/>
      <c r="I159" s="10"/>
      <c r="J159" s="10"/>
      <c r="K159" s="10"/>
      <c r="AS159" s="6"/>
      <c r="AT159" s="6"/>
    </row>
    <row r="160" spans="3:46" ht="12.75">
      <c r="C160" s="10"/>
      <c r="D160" s="10"/>
      <c r="E160" s="10"/>
      <c r="F160" s="10"/>
      <c r="G160" s="10"/>
      <c r="H160" s="10"/>
      <c r="I160" s="10"/>
      <c r="J160" s="10"/>
      <c r="K160" s="10"/>
      <c r="AS160" s="6"/>
      <c r="AT160" s="6"/>
    </row>
    <row r="161" spans="3:46" ht="12.75">
      <c r="C161" s="10"/>
      <c r="D161" s="10"/>
      <c r="E161" s="10"/>
      <c r="F161" s="10"/>
      <c r="G161" s="10"/>
      <c r="H161" s="10"/>
      <c r="I161" s="10"/>
      <c r="J161" s="10"/>
      <c r="K161" s="10"/>
      <c r="AS161" s="6"/>
      <c r="AT161" s="6"/>
    </row>
    <row r="162" spans="3:46" ht="12.75">
      <c r="C162" s="10"/>
      <c r="D162" s="10"/>
      <c r="E162" s="10"/>
      <c r="F162" s="10"/>
      <c r="G162" s="10"/>
      <c r="H162" s="10"/>
      <c r="I162" s="10"/>
      <c r="J162" s="10"/>
      <c r="K162" s="10"/>
      <c r="AS162" s="6"/>
      <c r="AT162" s="6"/>
    </row>
    <row r="163" spans="3:46" ht="12.75">
      <c r="C163" s="10"/>
      <c r="D163" s="10"/>
      <c r="E163" s="10"/>
      <c r="F163" s="10"/>
      <c r="G163" s="10"/>
      <c r="H163" s="10"/>
      <c r="I163" s="10"/>
      <c r="J163" s="10"/>
      <c r="K163" s="10"/>
      <c r="AS163" s="6"/>
      <c r="AT163" s="6"/>
    </row>
    <row r="164" spans="3:46" ht="12.75">
      <c r="C164" s="10"/>
      <c r="D164" s="10"/>
      <c r="E164" s="10"/>
      <c r="F164" s="10"/>
      <c r="G164" s="10"/>
      <c r="H164" s="10"/>
      <c r="I164" s="10"/>
      <c r="J164" s="10"/>
      <c r="K164" s="10"/>
      <c r="AS164" s="6"/>
      <c r="AT164" s="6"/>
    </row>
    <row r="165" spans="3:46" ht="12.75">
      <c r="C165" s="10"/>
      <c r="D165" s="10"/>
      <c r="E165" s="10"/>
      <c r="F165" s="10"/>
      <c r="G165" s="10"/>
      <c r="H165" s="10"/>
      <c r="I165" s="10"/>
      <c r="J165" s="10"/>
      <c r="K165" s="10"/>
      <c r="AS165" s="6"/>
      <c r="AT165" s="6"/>
    </row>
    <row r="166" spans="3:46" ht="12.75">
      <c r="C166" s="10"/>
      <c r="D166" s="10"/>
      <c r="E166" s="10"/>
      <c r="F166" s="10"/>
      <c r="G166" s="10"/>
      <c r="H166" s="10"/>
      <c r="I166" s="10"/>
      <c r="J166" s="10"/>
      <c r="K166" s="10"/>
      <c r="AS166" s="6"/>
      <c r="AT166" s="6"/>
    </row>
    <row r="167" spans="3:46" ht="12.75">
      <c r="C167" s="10"/>
      <c r="D167" s="10"/>
      <c r="E167" s="10"/>
      <c r="F167" s="10"/>
      <c r="G167" s="10"/>
      <c r="H167" s="10"/>
      <c r="I167" s="10"/>
      <c r="J167" s="10"/>
      <c r="K167" s="10"/>
      <c r="AS167" s="6"/>
      <c r="AT167" s="6"/>
    </row>
    <row r="168" spans="3:46" ht="12.75">
      <c r="C168" s="10"/>
      <c r="D168" s="10"/>
      <c r="E168" s="10"/>
      <c r="F168" s="10"/>
      <c r="G168" s="10"/>
      <c r="H168" s="10"/>
      <c r="I168" s="10"/>
      <c r="J168" s="10"/>
      <c r="K168" s="10"/>
      <c r="AS168" s="6"/>
      <c r="AT168" s="6"/>
    </row>
    <row r="169" spans="3:46" ht="12.75">
      <c r="C169" s="10"/>
      <c r="D169" s="10"/>
      <c r="E169" s="10"/>
      <c r="F169" s="10"/>
      <c r="G169" s="10"/>
      <c r="H169" s="10"/>
      <c r="I169" s="10"/>
      <c r="J169" s="10"/>
      <c r="K169" s="10"/>
      <c r="AS169" s="6"/>
      <c r="AT169" s="6"/>
    </row>
    <row r="170" spans="3:46" ht="12.75">
      <c r="C170" s="10"/>
      <c r="D170" s="10"/>
      <c r="E170" s="10"/>
      <c r="F170" s="10"/>
      <c r="G170" s="10"/>
      <c r="H170" s="10"/>
      <c r="I170" s="10"/>
      <c r="J170" s="10"/>
      <c r="K170" s="10"/>
      <c r="AS170" s="6"/>
      <c r="AT170" s="6"/>
    </row>
    <row r="171" spans="3:46" ht="12.75">
      <c r="C171" s="10"/>
      <c r="D171" s="10"/>
      <c r="E171" s="10"/>
      <c r="F171" s="10"/>
      <c r="G171" s="10"/>
      <c r="H171" s="10"/>
      <c r="I171" s="10"/>
      <c r="J171" s="10"/>
      <c r="K171" s="10"/>
      <c r="AS171" s="6"/>
      <c r="AT171" s="6"/>
    </row>
    <row r="172" spans="3:46" ht="12.75">
      <c r="C172" s="10"/>
      <c r="D172" s="10"/>
      <c r="E172" s="10"/>
      <c r="F172" s="10"/>
      <c r="G172" s="10"/>
      <c r="H172" s="10"/>
      <c r="I172" s="10"/>
      <c r="J172" s="10"/>
      <c r="K172" s="10"/>
      <c r="AS172" s="6"/>
      <c r="AT172" s="6"/>
    </row>
    <row r="173" spans="3:46" ht="12.75">
      <c r="C173" s="10"/>
      <c r="D173" s="10"/>
      <c r="E173" s="10"/>
      <c r="F173" s="10"/>
      <c r="G173" s="10"/>
      <c r="H173" s="10"/>
      <c r="I173" s="10"/>
      <c r="J173" s="10"/>
      <c r="K173" s="10"/>
      <c r="AS173" s="6"/>
      <c r="AT173" s="6"/>
    </row>
    <row r="174" spans="3:46" ht="12.75">
      <c r="C174" s="10"/>
      <c r="D174" s="10"/>
      <c r="E174" s="10"/>
      <c r="F174" s="10"/>
      <c r="G174" s="10"/>
      <c r="H174" s="10"/>
      <c r="I174" s="10"/>
      <c r="J174" s="10"/>
      <c r="K174" s="10"/>
      <c r="AS174" s="6"/>
      <c r="AT174" s="6"/>
    </row>
    <row r="175" spans="3:46" ht="12.75">
      <c r="C175" s="10"/>
      <c r="D175" s="10"/>
      <c r="E175" s="10"/>
      <c r="F175" s="10"/>
      <c r="G175" s="10"/>
      <c r="H175" s="10"/>
      <c r="I175" s="10"/>
      <c r="J175" s="10"/>
      <c r="K175" s="10"/>
      <c r="AS175" s="6"/>
      <c r="AT175" s="6"/>
    </row>
    <row r="176" spans="3:46" ht="12.75">
      <c r="C176" s="10"/>
      <c r="D176" s="10"/>
      <c r="E176" s="10"/>
      <c r="F176" s="10"/>
      <c r="G176" s="10"/>
      <c r="H176" s="10"/>
      <c r="I176" s="10"/>
      <c r="J176" s="10"/>
      <c r="K176" s="10"/>
      <c r="AS176" s="6"/>
      <c r="AT176" s="6"/>
    </row>
    <row r="177" spans="3:46" ht="12.75">
      <c r="C177" s="10"/>
      <c r="D177" s="10"/>
      <c r="E177" s="10"/>
      <c r="F177" s="10"/>
      <c r="G177" s="10"/>
      <c r="H177" s="10"/>
      <c r="I177" s="10"/>
      <c r="J177" s="10"/>
      <c r="K177" s="10"/>
      <c r="AS177" s="6"/>
      <c r="AT177" s="6"/>
    </row>
    <row r="178" spans="3:46" ht="12.75">
      <c r="C178" s="10"/>
      <c r="D178" s="10"/>
      <c r="E178" s="10"/>
      <c r="F178" s="10"/>
      <c r="G178" s="10"/>
      <c r="H178" s="10"/>
      <c r="I178" s="10"/>
      <c r="J178" s="10"/>
      <c r="K178" s="10"/>
      <c r="AS178" s="6"/>
      <c r="AT178" s="6"/>
    </row>
    <row r="179" spans="3:46" ht="12.75">
      <c r="C179" s="10"/>
      <c r="D179" s="10"/>
      <c r="E179" s="10"/>
      <c r="F179" s="10"/>
      <c r="G179" s="10"/>
      <c r="H179" s="10"/>
      <c r="I179" s="10"/>
      <c r="J179" s="10"/>
      <c r="K179" s="10"/>
      <c r="AS179" s="6"/>
      <c r="AT179" s="6"/>
    </row>
    <row r="180" spans="3:46" ht="12.75">
      <c r="C180" s="10"/>
      <c r="D180" s="10"/>
      <c r="E180" s="10"/>
      <c r="F180" s="10"/>
      <c r="G180" s="10"/>
      <c r="H180" s="10"/>
      <c r="I180" s="10"/>
      <c r="J180" s="10"/>
      <c r="K180" s="10"/>
      <c r="AS180" s="6"/>
      <c r="AT180" s="6"/>
    </row>
    <row r="181" spans="3:46" ht="12.75">
      <c r="C181" s="10"/>
      <c r="D181" s="10"/>
      <c r="E181" s="10"/>
      <c r="F181" s="10"/>
      <c r="G181" s="10"/>
      <c r="H181" s="10"/>
      <c r="I181" s="10"/>
      <c r="J181" s="10"/>
      <c r="K181" s="10"/>
      <c r="AS181" s="6"/>
      <c r="AT181" s="6"/>
    </row>
    <row r="182" spans="3:46" ht="12.75">
      <c r="C182" s="10"/>
      <c r="D182" s="10"/>
      <c r="E182" s="10"/>
      <c r="F182" s="10"/>
      <c r="G182" s="10"/>
      <c r="H182" s="10"/>
      <c r="I182" s="10"/>
      <c r="J182" s="10"/>
      <c r="K182" s="10"/>
      <c r="AS182" s="6"/>
      <c r="AT182" s="6"/>
    </row>
    <row r="183" spans="3:46" ht="12.75">
      <c r="C183" s="10"/>
      <c r="D183" s="10"/>
      <c r="E183" s="10"/>
      <c r="F183" s="10"/>
      <c r="G183" s="10"/>
      <c r="H183" s="10"/>
      <c r="I183" s="10"/>
      <c r="J183" s="10"/>
      <c r="K183" s="10"/>
      <c r="AS183" s="6"/>
      <c r="AT183" s="6"/>
    </row>
    <row r="184" spans="3:46" ht="12.75">
      <c r="C184" s="10"/>
      <c r="D184" s="10"/>
      <c r="E184" s="10"/>
      <c r="F184" s="10"/>
      <c r="G184" s="10"/>
      <c r="H184" s="10"/>
      <c r="I184" s="10"/>
      <c r="J184" s="10"/>
      <c r="K184" s="10"/>
      <c r="AS184" s="6"/>
      <c r="AT184" s="6"/>
    </row>
    <row r="185" spans="3:46" ht="12.75">
      <c r="C185" s="10"/>
      <c r="D185" s="10"/>
      <c r="E185" s="10"/>
      <c r="F185" s="10"/>
      <c r="G185" s="10"/>
      <c r="H185" s="10"/>
      <c r="I185" s="10"/>
      <c r="J185" s="10"/>
      <c r="K185" s="10"/>
      <c r="AS185" s="6"/>
      <c r="AT185" s="6"/>
    </row>
    <row r="186" spans="3:46" ht="12.75">
      <c r="C186" s="10"/>
      <c r="D186" s="10"/>
      <c r="E186" s="10"/>
      <c r="F186" s="10"/>
      <c r="G186" s="10"/>
      <c r="H186" s="10"/>
      <c r="I186" s="10"/>
      <c r="J186" s="10"/>
      <c r="K186" s="10"/>
      <c r="AS186" s="6"/>
      <c r="AT186" s="6"/>
    </row>
    <row r="187" spans="3:46" ht="12.75">
      <c r="C187" s="10"/>
      <c r="D187" s="10"/>
      <c r="E187" s="10"/>
      <c r="F187" s="10"/>
      <c r="G187" s="10"/>
      <c r="H187" s="10"/>
      <c r="I187" s="10"/>
      <c r="J187" s="10"/>
      <c r="K187" s="10"/>
      <c r="AS187" s="6"/>
      <c r="AT187" s="6"/>
    </row>
    <row r="188" spans="3:46" ht="12.75">
      <c r="C188" s="10"/>
      <c r="D188" s="10"/>
      <c r="E188" s="10"/>
      <c r="F188" s="10"/>
      <c r="G188" s="10"/>
      <c r="H188" s="10"/>
      <c r="I188" s="10"/>
      <c r="J188" s="10"/>
      <c r="K188" s="10"/>
      <c r="AS188" s="6"/>
      <c r="AT188" s="6"/>
    </row>
    <row r="189" spans="3:46" ht="12.75">
      <c r="C189" s="10"/>
      <c r="D189" s="10"/>
      <c r="E189" s="10"/>
      <c r="F189" s="10"/>
      <c r="G189" s="10"/>
      <c r="H189" s="10"/>
      <c r="I189" s="10"/>
      <c r="J189" s="10"/>
      <c r="K189" s="10"/>
      <c r="AS189" s="6"/>
      <c r="AT189" s="6"/>
    </row>
    <row r="190" spans="3:46" ht="12.75">
      <c r="C190" s="10"/>
      <c r="D190" s="10"/>
      <c r="E190" s="10"/>
      <c r="F190" s="10"/>
      <c r="G190" s="10"/>
      <c r="H190" s="10"/>
      <c r="I190" s="10"/>
      <c r="J190" s="10"/>
      <c r="K190" s="10"/>
      <c r="AS190" s="6"/>
      <c r="AT190" s="6"/>
    </row>
    <row r="191" spans="3:46" ht="12.75">
      <c r="C191" s="10"/>
      <c r="D191" s="10"/>
      <c r="E191" s="10"/>
      <c r="F191" s="10"/>
      <c r="G191" s="10"/>
      <c r="H191" s="10"/>
      <c r="I191" s="10"/>
      <c r="J191" s="10"/>
      <c r="K191" s="10"/>
      <c r="AS191" s="6"/>
      <c r="AT191" s="6"/>
    </row>
    <row r="192" spans="3:46" ht="12.75">
      <c r="C192" s="10"/>
      <c r="D192" s="10"/>
      <c r="E192" s="10"/>
      <c r="F192" s="10"/>
      <c r="G192" s="10"/>
      <c r="H192" s="10"/>
      <c r="I192" s="10"/>
      <c r="J192" s="10"/>
      <c r="K192" s="10"/>
      <c r="AS192" s="6"/>
      <c r="AT192" s="6"/>
    </row>
    <row r="193" spans="3:46" ht="12.75">
      <c r="C193" s="10"/>
      <c r="D193" s="10"/>
      <c r="E193" s="10"/>
      <c r="F193" s="10"/>
      <c r="G193" s="10"/>
      <c r="H193" s="10"/>
      <c r="I193" s="10"/>
      <c r="J193" s="10"/>
      <c r="K193" s="10"/>
      <c r="AS193" s="6"/>
      <c r="AT193" s="6"/>
    </row>
    <row r="194" spans="3:46" ht="12.75">
      <c r="C194" s="10"/>
      <c r="D194" s="10"/>
      <c r="E194" s="10"/>
      <c r="F194" s="10"/>
      <c r="G194" s="10"/>
      <c r="H194" s="10"/>
      <c r="I194" s="10"/>
      <c r="J194" s="10"/>
      <c r="K194" s="10"/>
      <c r="AS194" s="6"/>
      <c r="AT194" s="6"/>
    </row>
    <row r="195" spans="3:46" ht="12.75">
      <c r="C195" s="10"/>
      <c r="D195" s="10"/>
      <c r="E195" s="10"/>
      <c r="F195" s="10"/>
      <c r="G195" s="10"/>
      <c r="H195" s="10"/>
      <c r="I195" s="10"/>
      <c r="J195" s="10"/>
      <c r="K195" s="10"/>
      <c r="AS195" s="6"/>
      <c r="AT195" s="6"/>
    </row>
    <row r="196" spans="3:46" ht="12.75">
      <c r="C196" s="10"/>
      <c r="D196" s="10"/>
      <c r="E196" s="10"/>
      <c r="F196" s="10"/>
      <c r="G196" s="10"/>
      <c r="H196" s="10"/>
      <c r="I196" s="10"/>
      <c r="J196" s="10"/>
      <c r="K196" s="10"/>
      <c r="AS196" s="6"/>
      <c r="AT196" s="6"/>
    </row>
    <row r="197" spans="3:46" ht="12.75">
      <c r="C197" s="10"/>
      <c r="D197" s="10"/>
      <c r="E197" s="10"/>
      <c r="F197" s="10"/>
      <c r="G197" s="10"/>
      <c r="H197" s="10"/>
      <c r="I197" s="10"/>
      <c r="J197" s="10"/>
      <c r="K197" s="10"/>
      <c r="AS197" s="6"/>
      <c r="AT197" s="6"/>
    </row>
    <row r="198" spans="3:46" ht="12.75">
      <c r="C198" s="10"/>
      <c r="D198" s="10"/>
      <c r="E198" s="10"/>
      <c r="F198" s="10"/>
      <c r="G198" s="10"/>
      <c r="H198" s="10"/>
      <c r="I198" s="10"/>
      <c r="J198" s="10"/>
      <c r="K198" s="10"/>
      <c r="AS198" s="6"/>
      <c r="AT198" s="6"/>
    </row>
    <row r="199" spans="3:46" ht="12.75">
      <c r="C199" s="10"/>
      <c r="D199" s="10"/>
      <c r="E199" s="10"/>
      <c r="F199" s="10"/>
      <c r="G199" s="10"/>
      <c r="H199" s="10"/>
      <c r="I199" s="10"/>
      <c r="J199" s="10"/>
      <c r="K199" s="10"/>
      <c r="AS199" s="6"/>
      <c r="AT199" s="6"/>
    </row>
    <row r="200" spans="3:46" ht="12.75">
      <c r="C200" s="10"/>
      <c r="D200" s="10"/>
      <c r="E200" s="10"/>
      <c r="F200" s="10"/>
      <c r="G200" s="10"/>
      <c r="H200" s="10"/>
      <c r="I200" s="10"/>
      <c r="J200" s="10"/>
      <c r="K200" s="10"/>
      <c r="AS200" s="6"/>
      <c r="AT200" s="6"/>
    </row>
    <row r="201" spans="3:46" ht="12.75">
      <c r="C201" s="10"/>
      <c r="D201" s="10"/>
      <c r="E201" s="10"/>
      <c r="F201" s="10"/>
      <c r="G201" s="10"/>
      <c r="H201" s="10"/>
      <c r="I201" s="10"/>
      <c r="J201" s="10"/>
      <c r="K201" s="10"/>
      <c r="AS201" s="6"/>
      <c r="AT201" s="6"/>
    </row>
    <row r="202" spans="3:46" ht="12.75">
      <c r="C202" s="10"/>
      <c r="D202" s="10"/>
      <c r="E202" s="10"/>
      <c r="F202" s="10"/>
      <c r="G202" s="10"/>
      <c r="H202" s="10"/>
      <c r="I202" s="10"/>
      <c r="J202" s="10"/>
      <c r="K202" s="10"/>
      <c r="AS202" s="6"/>
      <c r="AT202" s="6"/>
    </row>
    <row r="203" spans="3:46" ht="12.75">
      <c r="C203" s="10"/>
      <c r="D203" s="10"/>
      <c r="E203" s="10"/>
      <c r="F203" s="10"/>
      <c r="G203" s="10"/>
      <c r="H203" s="10"/>
      <c r="I203" s="10"/>
      <c r="J203" s="10"/>
      <c r="K203" s="10"/>
      <c r="AS203" s="6"/>
      <c r="AT203" s="6"/>
    </row>
    <row r="204" spans="3:46" ht="12.75">
      <c r="C204" s="10"/>
      <c r="D204" s="10"/>
      <c r="E204" s="10"/>
      <c r="F204" s="10"/>
      <c r="G204" s="10"/>
      <c r="H204" s="10"/>
      <c r="I204" s="10"/>
      <c r="J204" s="10"/>
      <c r="K204" s="10"/>
      <c r="AS204" s="6"/>
      <c r="AT204" s="6"/>
    </row>
    <row r="205" spans="3:46" ht="12.75">
      <c r="C205" s="10"/>
      <c r="D205" s="10"/>
      <c r="E205" s="10"/>
      <c r="F205" s="10"/>
      <c r="G205" s="10"/>
      <c r="H205" s="10"/>
      <c r="I205" s="10"/>
      <c r="J205" s="10"/>
      <c r="K205" s="10"/>
      <c r="AS205" s="6"/>
      <c r="AT205" s="6"/>
    </row>
    <row r="206" spans="3:46" ht="12.75">
      <c r="C206" s="10"/>
      <c r="D206" s="10"/>
      <c r="E206" s="10"/>
      <c r="F206" s="10"/>
      <c r="G206" s="10"/>
      <c r="H206" s="10"/>
      <c r="I206" s="10"/>
      <c r="J206" s="10"/>
      <c r="K206" s="10"/>
      <c r="AS206" s="6"/>
      <c r="AT206" s="6"/>
    </row>
    <row r="207" spans="3:46" ht="12.75">
      <c r="C207" s="10"/>
      <c r="D207" s="10"/>
      <c r="E207" s="10"/>
      <c r="F207" s="10"/>
      <c r="G207" s="10"/>
      <c r="H207" s="10"/>
      <c r="I207" s="10"/>
      <c r="J207" s="10"/>
      <c r="K207" s="10"/>
      <c r="AS207" s="6"/>
      <c r="AT207" s="6"/>
    </row>
    <row r="208" spans="3:46" ht="12.75">
      <c r="C208" s="10"/>
      <c r="D208" s="10"/>
      <c r="E208" s="10"/>
      <c r="F208" s="10"/>
      <c r="G208" s="10"/>
      <c r="H208" s="10"/>
      <c r="I208" s="10"/>
      <c r="J208" s="10"/>
      <c r="K208" s="10"/>
      <c r="AS208" s="6"/>
      <c r="AT208" s="6"/>
    </row>
    <row r="209" spans="3:46" ht="12.75">
      <c r="C209" s="10"/>
      <c r="D209" s="10"/>
      <c r="E209" s="10"/>
      <c r="F209" s="10"/>
      <c r="G209" s="10"/>
      <c r="H209" s="10"/>
      <c r="I209" s="10"/>
      <c r="J209" s="10"/>
      <c r="K209" s="10"/>
      <c r="AS209" s="6"/>
      <c r="AT209" s="6"/>
    </row>
    <row r="210" spans="3:46" ht="12.75">
      <c r="C210" s="10"/>
      <c r="D210" s="10"/>
      <c r="E210" s="10"/>
      <c r="F210" s="10"/>
      <c r="G210" s="10"/>
      <c r="H210" s="10"/>
      <c r="I210" s="10"/>
      <c r="J210" s="10"/>
      <c r="K210" s="10"/>
      <c r="AS210" s="6"/>
      <c r="AT210" s="6"/>
    </row>
    <row r="211" spans="3:46" ht="12.75">
      <c r="C211" s="10"/>
      <c r="D211" s="10"/>
      <c r="E211" s="10"/>
      <c r="F211" s="10"/>
      <c r="G211" s="10"/>
      <c r="H211" s="10"/>
      <c r="I211" s="10"/>
      <c r="J211" s="10"/>
      <c r="K211" s="10"/>
      <c r="AS211" s="6"/>
      <c r="AT211" s="6"/>
    </row>
    <row r="212" spans="3:46" ht="12.75">
      <c r="C212" s="10"/>
      <c r="D212" s="10"/>
      <c r="E212" s="10"/>
      <c r="F212" s="10"/>
      <c r="G212" s="10"/>
      <c r="H212" s="10"/>
      <c r="I212" s="10"/>
      <c r="J212" s="10"/>
      <c r="K212" s="10"/>
      <c r="AS212" s="6"/>
      <c r="AT212" s="6"/>
    </row>
    <row r="213" spans="3:46" ht="12.75">
      <c r="C213" s="10"/>
      <c r="D213" s="10"/>
      <c r="E213" s="10"/>
      <c r="F213" s="10"/>
      <c r="G213" s="10"/>
      <c r="H213" s="10"/>
      <c r="I213" s="10"/>
      <c r="J213" s="10"/>
      <c r="K213" s="10"/>
      <c r="AS213" s="6"/>
      <c r="AT213" s="6"/>
    </row>
    <row r="214" spans="3:46" ht="12.75">
      <c r="C214" s="10"/>
      <c r="D214" s="10"/>
      <c r="E214" s="10"/>
      <c r="F214" s="10"/>
      <c r="G214" s="10"/>
      <c r="H214" s="10"/>
      <c r="I214" s="10"/>
      <c r="J214" s="10"/>
      <c r="K214" s="10"/>
      <c r="AS214" s="6"/>
      <c r="AT214" s="6"/>
    </row>
    <row r="215" spans="3:46" ht="12.75">
      <c r="C215" s="10"/>
      <c r="D215" s="10"/>
      <c r="E215" s="10"/>
      <c r="F215" s="10"/>
      <c r="G215" s="10"/>
      <c r="H215" s="10"/>
      <c r="I215" s="10"/>
      <c r="J215" s="10"/>
      <c r="K215" s="10"/>
      <c r="AS215" s="6"/>
      <c r="AT215" s="6"/>
    </row>
    <row r="216" spans="3:46" ht="12.75">
      <c r="C216" s="10"/>
      <c r="D216" s="10"/>
      <c r="E216" s="10"/>
      <c r="F216" s="10"/>
      <c r="G216" s="10"/>
      <c r="H216" s="10"/>
      <c r="I216" s="10"/>
      <c r="J216" s="10"/>
      <c r="K216" s="10"/>
      <c r="AS216" s="6"/>
      <c r="AT216" s="6"/>
    </row>
    <row r="217" spans="3:46" ht="12.75">
      <c r="C217" s="10"/>
      <c r="D217" s="10"/>
      <c r="E217" s="10"/>
      <c r="F217" s="10"/>
      <c r="G217" s="10"/>
      <c r="H217" s="10"/>
      <c r="I217" s="10"/>
      <c r="J217" s="10"/>
      <c r="K217" s="10"/>
      <c r="AS217" s="6"/>
      <c r="AT217" s="6"/>
    </row>
    <row r="218" spans="3:46" ht="12.75">
      <c r="C218" s="10"/>
      <c r="D218" s="10"/>
      <c r="E218" s="10"/>
      <c r="F218" s="10"/>
      <c r="G218" s="10"/>
      <c r="H218" s="10"/>
      <c r="I218" s="10"/>
      <c r="J218" s="10"/>
      <c r="K218" s="10"/>
      <c r="AS218" s="6"/>
      <c r="AT218" s="6"/>
    </row>
    <row r="219" spans="3:46" ht="12.75">
      <c r="C219" s="10"/>
      <c r="D219" s="10"/>
      <c r="E219" s="10"/>
      <c r="F219" s="10"/>
      <c r="G219" s="10"/>
      <c r="H219" s="10"/>
      <c r="I219" s="10"/>
      <c r="J219" s="10"/>
      <c r="K219" s="10"/>
      <c r="AS219" s="6"/>
      <c r="AT219" s="6"/>
    </row>
    <row r="220" spans="3:46" ht="12.75">
      <c r="C220" s="10"/>
      <c r="D220" s="10"/>
      <c r="E220" s="10"/>
      <c r="F220" s="10"/>
      <c r="G220" s="10"/>
      <c r="H220" s="10"/>
      <c r="I220" s="10"/>
      <c r="J220" s="10"/>
      <c r="K220" s="10"/>
      <c r="AS220" s="6"/>
      <c r="AT220" s="6"/>
    </row>
    <row r="221" spans="3:46" ht="12.75">
      <c r="C221" s="10"/>
      <c r="D221" s="10"/>
      <c r="E221" s="10"/>
      <c r="F221" s="10"/>
      <c r="G221" s="10"/>
      <c r="H221" s="10"/>
      <c r="I221" s="10"/>
      <c r="J221" s="10"/>
      <c r="K221" s="10"/>
      <c r="AS221" s="6"/>
      <c r="AT221" s="6"/>
    </row>
    <row r="222" spans="3:46" ht="12.75">
      <c r="C222" s="10"/>
      <c r="D222" s="10"/>
      <c r="E222" s="10"/>
      <c r="F222" s="10"/>
      <c r="G222" s="10"/>
      <c r="H222" s="10"/>
      <c r="I222" s="10"/>
      <c r="J222" s="10"/>
      <c r="K222" s="10"/>
      <c r="AS222" s="6"/>
      <c r="AT222" s="6"/>
    </row>
    <row r="223" spans="3:46" ht="12.75">
      <c r="C223" s="10"/>
      <c r="D223" s="10"/>
      <c r="E223" s="10"/>
      <c r="F223" s="10"/>
      <c r="G223" s="10"/>
      <c r="H223" s="10"/>
      <c r="I223" s="10"/>
      <c r="J223" s="10"/>
      <c r="K223" s="10"/>
      <c r="AS223" s="6"/>
      <c r="AT223" s="6"/>
    </row>
    <row r="224" spans="3:46" ht="12.75">
      <c r="C224" s="10"/>
      <c r="D224" s="10"/>
      <c r="E224" s="10"/>
      <c r="F224" s="10"/>
      <c r="G224" s="10"/>
      <c r="H224" s="10"/>
      <c r="I224" s="10"/>
      <c r="J224" s="10"/>
      <c r="K224" s="10"/>
      <c r="AS224" s="6"/>
      <c r="AT224" s="6"/>
    </row>
    <row r="225" spans="3:46" ht="12.75">
      <c r="C225" s="10"/>
      <c r="D225" s="10"/>
      <c r="E225" s="10"/>
      <c r="F225" s="10"/>
      <c r="G225" s="10"/>
      <c r="H225" s="10"/>
      <c r="I225" s="10"/>
      <c r="J225" s="10"/>
      <c r="K225" s="10"/>
      <c r="AS225" s="6"/>
      <c r="AT225" s="6"/>
    </row>
    <row r="226" spans="3:46" ht="12.75">
      <c r="C226" s="10"/>
      <c r="D226" s="10"/>
      <c r="E226" s="10"/>
      <c r="F226" s="10"/>
      <c r="G226" s="10"/>
      <c r="H226" s="10"/>
      <c r="I226" s="10"/>
      <c r="J226" s="10"/>
      <c r="K226" s="10"/>
      <c r="AS226" s="6"/>
      <c r="AT226" s="6"/>
    </row>
    <row r="227" spans="3:46" ht="12.75">
      <c r="C227" s="10"/>
      <c r="D227" s="10"/>
      <c r="E227" s="10"/>
      <c r="F227" s="10"/>
      <c r="G227" s="10"/>
      <c r="H227" s="10"/>
      <c r="I227" s="10"/>
      <c r="J227" s="10"/>
      <c r="K227" s="10"/>
      <c r="AS227" s="6"/>
      <c r="AT227" s="6"/>
    </row>
    <row r="228" spans="3:46" ht="12.75">
      <c r="C228" s="10"/>
      <c r="D228" s="10"/>
      <c r="E228" s="10"/>
      <c r="F228" s="10"/>
      <c r="G228" s="10"/>
      <c r="H228" s="10"/>
      <c r="I228" s="10"/>
      <c r="J228" s="10"/>
      <c r="K228" s="10"/>
      <c r="AS228" s="6"/>
      <c r="AT228" s="6"/>
    </row>
    <row r="229" spans="3:46" ht="12.75">
      <c r="C229" s="10"/>
      <c r="D229" s="10"/>
      <c r="E229" s="10"/>
      <c r="F229" s="10"/>
      <c r="G229" s="10"/>
      <c r="H229" s="10"/>
      <c r="I229" s="10"/>
      <c r="J229" s="10"/>
      <c r="K229" s="10"/>
      <c r="AS229" s="6"/>
      <c r="AT229" s="6"/>
    </row>
    <row r="230" spans="3:46" ht="12.75">
      <c r="C230" s="10"/>
      <c r="D230" s="10"/>
      <c r="E230" s="10"/>
      <c r="F230" s="10"/>
      <c r="G230" s="10"/>
      <c r="H230" s="10"/>
      <c r="I230" s="10"/>
      <c r="J230" s="10"/>
      <c r="K230" s="10"/>
      <c r="AS230" s="6"/>
      <c r="AT230" s="6"/>
    </row>
    <row r="231" spans="3:46" ht="12.75">
      <c r="C231" s="10"/>
      <c r="D231" s="10"/>
      <c r="E231" s="10"/>
      <c r="F231" s="10"/>
      <c r="G231" s="10"/>
      <c r="H231" s="10"/>
      <c r="I231" s="10"/>
      <c r="J231" s="10"/>
      <c r="K231" s="10"/>
      <c r="AS231" s="6"/>
      <c r="AT231" s="6"/>
    </row>
    <row r="232" spans="3:46" ht="12.75">
      <c r="C232" s="10"/>
      <c r="D232" s="10"/>
      <c r="E232" s="10"/>
      <c r="F232" s="10"/>
      <c r="G232" s="10"/>
      <c r="H232" s="10"/>
      <c r="I232" s="10"/>
      <c r="J232" s="10"/>
      <c r="K232" s="10"/>
      <c r="AS232" s="6"/>
      <c r="AT232" s="6"/>
    </row>
    <row r="233" spans="3:46" ht="12.75">
      <c r="C233" s="10"/>
      <c r="D233" s="10"/>
      <c r="E233" s="10"/>
      <c r="F233" s="10"/>
      <c r="G233" s="10"/>
      <c r="H233" s="10"/>
      <c r="I233" s="10"/>
      <c r="J233" s="10"/>
      <c r="K233" s="10"/>
      <c r="AS233" s="6"/>
      <c r="AT233" s="6"/>
    </row>
    <row r="234" spans="3:46" ht="12.75">
      <c r="C234" s="10"/>
      <c r="D234" s="10"/>
      <c r="E234" s="10"/>
      <c r="F234" s="10"/>
      <c r="G234" s="10"/>
      <c r="H234" s="10"/>
      <c r="I234" s="10"/>
      <c r="J234" s="10"/>
      <c r="K234" s="10"/>
      <c r="AS234" s="6"/>
      <c r="AT234" s="6"/>
    </row>
    <row r="235" spans="3:46" ht="12.75">
      <c r="C235" s="10"/>
      <c r="D235" s="10"/>
      <c r="E235" s="10"/>
      <c r="F235" s="10"/>
      <c r="G235" s="10"/>
      <c r="H235" s="10"/>
      <c r="I235" s="10"/>
      <c r="J235" s="10"/>
      <c r="K235" s="10"/>
      <c r="AS235" s="6"/>
      <c r="AT235" s="6"/>
    </row>
    <row r="236" spans="3:46" ht="12.75">
      <c r="C236" s="10"/>
      <c r="D236" s="10"/>
      <c r="E236" s="10"/>
      <c r="F236" s="10"/>
      <c r="G236" s="10"/>
      <c r="H236" s="10"/>
      <c r="I236" s="10"/>
      <c r="J236" s="10"/>
      <c r="K236" s="10"/>
      <c r="AS236" s="6"/>
      <c r="AT236" s="6"/>
    </row>
    <row r="237" spans="3:46" ht="12.75">
      <c r="C237" s="10"/>
      <c r="D237" s="10"/>
      <c r="E237" s="10"/>
      <c r="F237" s="10"/>
      <c r="G237" s="10"/>
      <c r="H237" s="10"/>
      <c r="I237" s="10"/>
      <c r="J237" s="10"/>
      <c r="K237" s="10"/>
      <c r="AS237" s="6"/>
      <c r="AT237" s="6"/>
    </row>
    <row r="238" spans="3:46" ht="12.75">
      <c r="C238" s="10"/>
      <c r="D238" s="10"/>
      <c r="E238" s="10"/>
      <c r="F238" s="10"/>
      <c r="G238" s="10"/>
      <c r="H238" s="10"/>
      <c r="I238" s="10"/>
      <c r="J238" s="10"/>
      <c r="K238" s="10"/>
      <c r="AS238" s="6"/>
      <c r="AT238" s="6"/>
    </row>
    <row r="239" spans="3:46" ht="12.75">
      <c r="C239" s="10"/>
      <c r="D239" s="10"/>
      <c r="E239" s="10"/>
      <c r="F239" s="10"/>
      <c r="G239" s="10"/>
      <c r="H239" s="10"/>
      <c r="I239" s="10"/>
      <c r="J239" s="10"/>
      <c r="K239" s="10"/>
      <c r="AS239" s="6"/>
      <c r="AT239" s="6"/>
    </row>
    <row r="240" spans="3:46" ht="12.75">
      <c r="C240" s="10"/>
      <c r="D240" s="10"/>
      <c r="E240" s="10"/>
      <c r="F240" s="10"/>
      <c r="G240" s="10"/>
      <c r="H240" s="10"/>
      <c r="I240" s="10"/>
      <c r="J240" s="10"/>
      <c r="K240" s="10"/>
      <c r="AS240" s="6"/>
      <c r="AT240" s="6"/>
    </row>
    <row r="241" spans="3:46" ht="12.75">
      <c r="C241" s="10"/>
      <c r="D241" s="10"/>
      <c r="E241" s="10"/>
      <c r="F241" s="10"/>
      <c r="G241" s="10"/>
      <c r="H241" s="10"/>
      <c r="I241" s="10"/>
      <c r="J241" s="10"/>
      <c r="K241" s="10"/>
      <c r="AS241" s="6"/>
      <c r="AT241" s="6"/>
    </row>
    <row r="242" spans="3:46" ht="12.75">
      <c r="C242" s="10"/>
      <c r="D242" s="10"/>
      <c r="E242" s="10"/>
      <c r="F242" s="10"/>
      <c r="G242" s="10"/>
      <c r="H242" s="10"/>
      <c r="I242" s="10"/>
      <c r="J242" s="10"/>
      <c r="K242" s="10"/>
      <c r="AS242" s="6"/>
      <c r="AT242" s="6"/>
    </row>
    <row r="243" spans="3:46" ht="12.75">
      <c r="C243" s="10"/>
      <c r="D243" s="10"/>
      <c r="E243" s="10"/>
      <c r="F243" s="10"/>
      <c r="G243" s="10"/>
      <c r="H243" s="10"/>
      <c r="I243" s="10"/>
      <c r="J243" s="10"/>
      <c r="K243" s="10"/>
      <c r="AS243" s="6"/>
      <c r="AT243" s="6"/>
    </row>
    <row r="244" spans="3:46" ht="12.75">
      <c r="C244" s="10"/>
      <c r="D244" s="10"/>
      <c r="E244" s="10"/>
      <c r="F244" s="10"/>
      <c r="G244" s="10"/>
      <c r="H244" s="10"/>
      <c r="I244" s="10"/>
      <c r="J244" s="10"/>
      <c r="K244" s="10"/>
      <c r="AS244" s="6"/>
      <c r="AT244" s="6"/>
    </row>
    <row r="245" spans="3:46" ht="12.75">
      <c r="C245" s="10"/>
      <c r="D245" s="10"/>
      <c r="E245" s="10"/>
      <c r="F245" s="10"/>
      <c r="G245" s="10"/>
      <c r="H245" s="10"/>
      <c r="I245" s="10"/>
      <c r="J245" s="10"/>
      <c r="K245" s="10"/>
      <c r="AS245" s="6"/>
      <c r="AT245" s="6"/>
    </row>
    <row r="246" spans="3:46" ht="12.75">
      <c r="C246" s="10"/>
      <c r="D246" s="10"/>
      <c r="E246" s="10"/>
      <c r="F246" s="10"/>
      <c r="G246" s="10"/>
      <c r="H246" s="10"/>
      <c r="I246" s="10"/>
      <c r="J246" s="10"/>
      <c r="K246" s="10"/>
      <c r="AS246" s="6"/>
      <c r="AT246" s="6"/>
    </row>
    <row r="247" spans="3:46" ht="12.75">
      <c r="C247" s="10"/>
      <c r="D247" s="10"/>
      <c r="E247" s="10"/>
      <c r="F247" s="10"/>
      <c r="G247" s="10"/>
      <c r="H247" s="10"/>
      <c r="I247" s="10"/>
      <c r="J247" s="10"/>
      <c r="K247" s="10"/>
      <c r="AS247" s="6"/>
      <c r="AT247" s="6"/>
    </row>
    <row r="248" spans="3:46" ht="12.75">
      <c r="C248" s="10"/>
      <c r="D248" s="10"/>
      <c r="E248" s="10"/>
      <c r="F248" s="10"/>
      <c r="G248" s="10"/>
      <c r="H248" s="10"/>
      <c r="I248" s="10"/>
      <c r="J248" s="10"/>
      <c r="K248" s="10"/>
      <c r="AS248" s="6"/>
      <c r="AT248" s="6"/>
    </row>
    <row r="249" spans="3:46" ht="12.75">
      <c r="C249" s="10"/>
      <c r="D249" s="10"/>
      <c r="E249" s="10"/>
      <c r="F249" s="10"/>
      <c r="G249" s="10"/>
      <c r="H249" s="10"/>
      <c r="I249" s="10"/>
      <c r="J249" s="10"/>
      <c r="K249" s="10"/>
      <c r="AS249" s="6"/>
      <c r="AT249" s="6"/>
    </row>
    <row r="250" spans="3:46" ht="12.75">
      <c r="C250" s="10"/>
      <c r="D250" s="10"/>
      <c r="E250" s="10"/>
      <c r="F250" s="10"/>
      <c r="G250" s="10"/>
      <c r="H250" s="10"/>
      <c r="I250" s="10"/>
      <c r="J250" s="10"/>
      <c r="K250" s="10"/>
      <c r="AS250" s="6"/>
      <c r="AT250" s="6"/>
    </row>
    <row r="251" spans="3:46" ht="12.75">
      <c r="C251" s="10"/>
      <c r="D251" s="10"/>
      <c r="E251" s="10"/>
      <c r="F251" s="10"/>
      <c r="G251" s="10"/>
      <c r="H251" s="10"/>
      <c r="I251" s="10"/>
      <c r="J251" s="10"/>
      <c r="K251" s="10"/>
      <c r="AS251" s="6"/>
      <c r="AT251" s="6"/>
    </row>
    <row r="252" spans="3:46" ht="12.75">
      <c r="C252" s="10"/>
      <c r="D252" s="10"/>
      <c r="E252" s="10"/>
      <c r="F252" s="10"/>
      <c r="G252" s="10"/>
      <c r="H252" s="10"/>
      <c r="I252" s="10"/>
      <c r="J252" s="10"/>
      <c r="K252" s="10"/>
      <c r="AS252" s="6"/>
      <c r="AT252" s="6"/>
    </row>
    <row r="253" spans="3:46" ht="12.75">
      <c r="C253" s="10"/>
      <c r="D253" s="10"/>
      <c r="E253" s="10"/>
      <c r="F253" s="10"/>
      <c r="G253" s="10"/>
      <c r="H253" s="10"/>
      <c r="I253" s="10"/>
      <c r="J253" s="10"/>
      <c r="K253" s="10"/>
      <c r="AS253" s="6"/>
      <c r="AT253" s="6"/>
    </row>
    <row r="254" spans="3:46" ht="12.75">
      <c r="C254" s="10"/>
      <c r="D254" s="10"/>
      <c r="E254" s="10"/>
      <c r="F254" s="10"/>
      <c r="G254" s="10"/>
      <c r="H254" s="10"/>
      <c r="I254" s="10"/>
      <c r="J254" s="10"/>
      <c r="K254" s="10"/>
      <c r="AS254" s="6"/>
      <c r="AT254" s="6"/>
    </row>
    <row r="255" spans="3:46" ht="12.75">
      <c r="C255" s="10"/>
      <c r="D255" s="10"/>
      <c r="E255" s="10"/>
      <c r="F255" s="10"/>
      <c r="G255" s="10"/>
      <c r="H255" s="10"/>
      <c r="I255" s="10"/>
      <c r="J255" s="10"/>
      <c r="K255" s="10"/>
      <c r="AS255" s="6"/>
      <c r="AT255" s="6"/>
    </row>
    <row r="256" spans="3:46" ht="12.75">
      <c r="C256" s="10"/>
      <c r="D256" s="10"/>
      <c r="E256" s="10"/>
      <c r="F256" s="10"/>
      <c r="G256" s="10"/>
      <c r="H256" s="10"/>
      <c r="I256" s="10"/>
      <c r="J256" s="10"/>
      <c r="K256" s="10"/>
      <c r="AS256" s="6"/>
      <c r="AT256" s="6"/>
    </row>
    <row r="257" spans="3:46" ht="12.75">
      <c r="C257" s="10"/>
      <c r="D257" s="10"/>
      <c r="E257" s="10"/>
      <c r="F257" s="10"/>
      <c r="G257" s="10"/>
      <c r="H257" s="10"/>
      <c r="I257" s="10"/>
      <c r="J257" s="10"/>
      <c r="K257" s="10"/>
      <c r="AS257" s="6"/>
      <c r="AT257" s="6"/>
    </row>
    <row r="258" spans="3:46" ht="12.75">
      <c r="C258" s="10"/>
      <c r="D258" s="10"/>
      <c r="E258" s="10"/>
      <c r="F258" s="10"/>
      <c r="G258" s="10"/>
      <c r="H258" s="10"/>
      <c r="I258" s="10"/>
      <c r="J258" s="10"/>
      <c r="K258" s="10"/>
      <c r="AS258" s="6"/>
      <c r="AT258" s="6"/>
    </row>
    <row r="259" spans="3:46" ht="12.75">
      <c r="C259" s="10"/>
      <c r="D259" s="10"/>
      <c r="E259" s="10"/>
      <c r="F259" s="10"/>
      <c r="G259" s="10"/>
      <c r="H259" s="10"/>
      <c r="I259" s="10"/>
      <c r="J259" s="10"/>
      <c r="K259" s="10"/>
      <c r="AS259" s="6"/>
      <c r="AT259" s="6"/>
    </row>
    <row r="260" spans="3:46" ht="12.75">
      <c r="C260" s="10"/>
      <c r="D260" s="10"/>
      <c r="E260" s="10"/>
      <c r="F260" s="10"/>
      <c r="G260" s="10"/>
      <c r="H260" s="10"/>
      <c r="I260" s="10"/>
      <c r="J260" s="10"/>
      <c r="K260" s="10"/>
      <c r="AS260" s="6"/>
      <c r="AT260" s="6"/>
    </row>
    <row r="261" spans="3:46" ht="12.75">
      <c r="C261" s="10"/>
      <c r="D261" s="10"/>
      <c r="E261" s="10"/>
      <c r="F261" s="10"/>
      <c r="G261" s="10"/>
      <c r="H261" s="10"/>
      <c r="I261" s="10"/>
      <c r="J261" s="10"/>
      <c r="K261" s="10"/>
      <c r="AS261" s="6"/>
      <c r="AT261" s="6"/>
    </row>
    <row r="262" spans="3:46" ht="12.75">
      <c r="C262" s="10"/>
      <c r="D262" s="10"/>
      <c r="E262" s="10"/>
      <c r="F262" s="10"/>
      <c r="G262" s="10"/>
      <c r="H262" s="10"/>
      <c r="I262" s="10"/>
      <c r="J262" s="10"/>
      <c r="K262" s="10"/>
      <c r="AS262" s="6"/>
      <c r="AT262" s="6"/>
    </row>
    <row r="263" spans="3:46" ht="12.75">
      <c r="C263" s="10"/>
      <c r="D263" s="10"/>
      <c r="E263" s="10"/>
      <c r="F263" s="10"/>
      <c r="G263" s="10"/>
      <c r="H263" s="10"/>
      <c r="I263" s="10"/>
      <c r="J263" s="10"/>
      <c r="K263" s="10"/>
      <c r="AS263" s="6"/>
      <c r="AT263" s="6"/>
    </row>
    <row r="264" spans="3:46" ht="12.75">
      <c r="C264" s="10"/>
      <c r="D264" s="10"/>
      <c r="E264" s="10"/>
      <c r="F264" s="10"/>
      <c r="G264" s="10"/>
      <c r="H264" s="10"/>
      <c r="I264" s="10"/>
      <c r="J264" s="10"/>
      <c r="K264" s="10"/>
      <c r="AS264" s="6"/>
      <c r="AT264" s="6"/>
    </row>
    <row r="265" spans="3:46" ht="12.75">
      <c r="C265" s="10"/>
      <c r="D265" s="10"/>
      <c r="E265" s="10"/>
      <c r="F265" s="10"/>
      <c r="G265" s="10"/>
      <c r="H265" s="10"/>
      <c r="I265" s="10"/>
      <c r="J265" s="10"/>
      <c r="K265" s="10"/>
      <c r="AS265" s="6"/>
      <c r="AT265" s="6"/>
    </row>
    <row r="266" spans="3:46" ht="12.75">
      <c r="C266" s="10"/>
      <c r="D266" s="10"/>
      <c r="E266" s="10"/>
      <c r="F266" s="10"/>
      <c r="G266" s="10"/>
      <c r="H266" s="10"/>
      <c r="I266" s="10"/>
      <c r="J266" s="10"/>
      <c r="K266" s="10"/>
      <c r="AS266" s="6"/>
      <c r="AT266" s="6"/>
    </row>
    <row r="267" spans="3:46" ht="12.75">
      <c r="C267" s="10"/>
      <c r="D267" s="10"/>
      <c r="E267" s="10"/>
      <c r="F267" s="10"/>
      <c r="G267" s="10"/>
      <c r="H267" s="10"/>
      <c r="I267" s="10"/>
      <c r="J267" s="10"/>
      <c r="K267" s="10"/>
      <c r="AS267" s="6"/>
      <c r="AT267" s="6"/>
    </row>
    <row r="268" spans="3:46" ht="12.75">
      <c r="C268" s="10"/>
      <c r="D268" s="10"/>
      <c r="E268" s="10"/>
      <c r="F268" s="10"/>
      <c r="G268" s="10"/>
      <c r="H268" s="10"/>
      <c r="I268" s="10"/>
      <c r="J268" s="10"/>
      <c r="K268" s="10"/>
      <c r="AS268" s="6"/>
      <c r="AT268" s="6"/>
    </row>
    <row r="269" spans="3:46" ht="12.75">
      <c r="C269" s="10"/>
      <c r="D269" s="10"/>
      <c r="E269" s="10"/>
      <c r="F269" s="10"/>
      <c r="G269" s="10"/>
      <c r="H269" s="10"/>
      <c r="I269" s="10"/>
      <c r="J269" s="10"/>
      <c r="K269" s="10"/>
      <c r="AS269" s="6"/>
      <c r="AT269" s="6"/>
    </row>
    <row r="270" spans="45:46" ht="12.75">
      <c r="AS270" s="6"/>
      <c r="AT270" s="6"/>
    </row>
    <row r="271" spans="45:46" ht="12.75">
      <c r="AS271" s="6"/>
      <c r="AT271" s="6"/>
    </row>
    <row r="272" spans="45:46" ht="12.75">
      <c r="AS272" s="6"/>
      <c r="AT272" s="6"/>
    </row>
    <row r="273" spans="45:46" ht="12.75">
      <c r="AS273" s="6"/>
      <c r="AT273" s="6"/>
    </row>
    <row r="274" spans="45:46" ht="12.75">
      <c r="AS274" s="6"/>
      <c r="AT274" s="6"/>
    </row>
    <row r="275" spans="45:46" ht="12.75">
      <c r="AS275" s="6"/>
      <c r="AT275" s="6"/>
    </row>
    <row r="276" spans="45:46" ht="12.75">
      <c r="AS276" s="6"/>
      <c r="AT276" s="6"/>
    </row>
    <row r="277" spans="45:46" ht="12.75">
      <c r="AS277" s="6"/>
      <c r="AT277" s="6"/>
    </row>
    <row r="278" spans="45:46" ht="12.75">
      <c r="AS278" s="6"/>
      <c r="AT278" s="6"/>
    </row>
    <row r="279" spans="45:46" ht="12.75">
      <c r="AS279" s="6"/>
      <c r="AT279" s="6"/>
    </row>
    <row r="280" spans="45:46" ht="12.75">
      <c r="AS280" s="6"/>
      <c r="AT280" s="6"/>
    </row>
    <row r="281" spans="45:46" ht="12.75">
      <c r="AS281" s="6"/>
      <c r="AT281" s="6"/>
    </row>
    <row r="282" spans="45:46" ht="12.75">
      <c r="AS282" s="6"/>
      <c r="AT282" s="6"/>
    </row>
    <row r="283" spans="45:46" ht="12.75">
      <c r="AS283" s="6"/>
      <c r="AT283" s="6"/>
    </row>
    <row r="284" spans="45:46" ht="12.75">
      <c r="AS284" s="6"/>
      <c r="AT284" s="6"/>
    </row>
    <row r="285" spans="45:46" ht="12.75">
      <c r="AS285" s="6"/>
      <c r="AT285" s="6"/>
    </row>
    <row r="286" spans="45:46" ht="12.75">
      <c r="AS286" s="6"/>
      <c r="AT286" s="6"/>
    </row>
    <row r="287" spans="45:46" ht="12.75">
      <c r="AS287" s="6"/>
      <c r="AT287" s="6"/>
    </row>
    <row r="288" spans="45:46" ht="12.75">
      <c r="AS288" s="6"/>
      <c r="AT288" s="6"/>
    </row>
    <row r="289" spans="45:46" ht="12.75">
      <c r="AS289" s="6"/>
      <c r="AT289" s="6"/>
    </row>
    <row r="290" spans="45:46" ht="12.75">
      <c r="AS290" s="6"/>
      <c r="AT290" s="6"/>
    </row>
    <row r="291" spans="45:46" ht="12.75">
      <c r="AS291" s="6"/>
      <c r="AT291" s="6"/>
    </row>
    <row r="292" spans="45:46" ht="12.75">
      <c r="AS292" s="6"/>
      <c r="AT292" s="6"/>
    </row>
    <row r="293" spans="45:46" ht="12.75">
      <c r="AS293" s="6"/>
      <c r="AT293" s="6"/>
    </row>
    <row r="294" spans="45:46" ht="12.75">
      <c r="AS294" s="6"/>
      <c r="AT294" s="6"/>
    </row>
    <row r="295" spans="45:46" ht="12.75">
      <c r="AS295" s="6"/>
      <c r="AT295" s="6"/>
    </row>
    <row r="296" spans="45:46" ht="12.75">
      <c r="AS296" s="6"/>
      <c r="AT296" s="6"/>
    </row>
    <row r="297" spans="45:46" ht="12.75">
      <c r="AS297" s="6"/>
      <c r="AT297" s="6"/>
    </row>
    <row r="298" spans="45:46" ht="12.75">
      <c r="AS298" s="6"/>
      <c r="AT298" s="6"/>
    </row>
    <row r="299" spans="45:46" ht="12.75">
      <c r="AS299" s="6"/>
      <c r="AT299" s="6"/>
    </row>
    <row r="300" spans="45:46" ht="12.75">
      <c r="AS300" s="6"/>
      <c r="AT300" s="6"/>
    </row>
    <row r="301" spans="45:46" ht="12.75">
      <c r="AS301" s="6"/>
      <c r="AT301" s="6"/>
    </row>
    <row r="302" spans="45:46" ht="12.75">
      <c r="AS302" s="6"/>
      <c r="AT302" s="6"/>
    </row>
    <row r="303" spans="45:46" ht="12.75">
      <c r="AS303" s="6"/>
      <c r="AT303" s="6"/>
    </row>
    <row r="304" spans="45:46" ht="12.75">
      <c r="AS304" s="6"/>
      <c r="AT304" s="6"/>
    </row>
    <row r="305" spans="45:46" ht="12.75">
      <c r="AS305" s="6"/>
      <c r="AT305" s="6"/>
    </row>
    <row r="306" spans="45:46" ht="12.75">
      <c r="AS306" s="6"/>
      <c r="AT306" s="6"/>
    </row>
    <row r="307" spans="45:46" ht="12.75">
      <c r="AS307" s="6"/>
      <c r="AT307" s="6"/>
    </row>
  </sheetData>
  <mergeCells count="39">
    <mergeCell ref="CK1:CL1"/>
    <mergeCell ref="CM1:CN1"/>
    <mergeCell ref="CO1:CO2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C1:BD1"/>
    <mergeCell ref="BE1:BF1"/>
    <mergeCell ref="BI1:BJ1"/>
    <mergeCell ref="BK1:BL1"/>
    <mergeCell ref="AU1:AV1"/>
    <mergeCell ref="AW1:AX1"/>
    <mergeCell ref="AY1:AY2"/>
    <mergeCell ref="BA1:BB1"/>
    <mergeCell ref="AK1:AL1"/>
    <mergeCell ref="AM1:AM2"/>
    <mergeCell ref="AO1:AP1"/>
    <mergeCell ref="AS1:AT1"/>
    <mergeCell ref="W1:X1"/>
    <mergeCell ref="Y1:Z1"/>
    <mergeCell ref="AG1:AH1"/>
    <mergeCell ref="AI1:AJ1"/>
    <mergeCell ref="O1:P1"/>
    <mergeCell ref="Q1:R1"/>
    <mergeCell ref="S1:T1"/>
    <mergeCell ref="U1:V1"/>
    <mergeCell ref="D1:E1"/>
    <mergeCell ref="F1:G1"/>
    <mergeCell ref="H1:I1"/>
    <mergeCell ref="J1:K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307"/>
  <sheetViews>
    <sheetView workbookViewId="0" topLeftCell="A1">
      <selection activeCell="AG3" sqref="AG3:AG38"/>
    </sheetView>
  </sheetViews>
  <sheetFormatPr defaultColWidth="11.421875" defaultRowHeight="12.75"/>
  <cols>
    <col min="1" max="1" width="9.28125" style="0" customWidth="1"/>
    <col min="2" max="2" width="4.00390625" style="1" customWidth="1"/>
    <col min="3" max="3" width="11.7109375" style="0" customWidth="1"/>
    <col min="4" max="4" width="6.28125" style="0" customWidth="1"/>
    <col min="5" max="5" width="8.8515625" style="0" customWidth="1"/>
    <col min="6" max="6" width="5.7109375" style="0" customWidth="1"/>
    <col min="7" max="7" width="9.28125" style="0" customWidth="1"/>
    <col min="8" max="8" width="5.421875" style="0" customWidth="1"/>
    <col min="9" max="9" width="9.140625" style="0" customWidth="1"/>
    <col min="10" max="10" width="6.57421875" style="0" customWidth="1"/>
    <col min="11" max="11" width="9.00390625" style="0" customWidth="1"/>
    <col min="12" max="12" width="6.28125" style="0" customWidth="1"/>
    <col min="13" max="13" width="9.140625" style="0" customWidth="1"/>
    <col min="14" max="14" width="10.28125" style="0" customWidth="1"/>
    <col min="15" max="15" width="6.140625" style="0" customWidth="1"/>
    <col min="16" max="16" width="9.28125" style="0" customWidth="1"/>
    <col min="17" max="17" width="7.7109375" style="0" customWidth="1"/>
    <col min="18" max="18" width="9.140625" style="0" customWidth="1"/>
    <col min="19" max="19" width="7.28125" style="0" customWidth="1"/>
    <col min="20" max="20" width="9.28125" style="0" customWidth="1"/>
    <col min="21" max="21" width="6.57421875" style="0" customWidth="1"/>
    <col min="22" max="22" width="9.140625" style="0" customWidth="1"/>
    <col min="23" max="23" width="8.57421875" style="0" customWidth="1"/>
    <col min="24" max="24" width="6.421875" style="0" customWidth="1"/>
    <col min="25" max="25" width="9.00390625" style="0" customWidth="1"/>
    <col min="26" max="26" width="7.57421875" style="0" customWidth="1"/>
    <col min="27" max="27" width="6.421875" style="0" customWidth="1"/>
    <col min="28" max="28" width="16.57421875" style="0" customWidth="1"/>
    <col min="34" max="34" width="8.421875" style="0" customWidth="1"/>
    <col min="39" max="39" width="7.28125" style="0" customWidth="1"/>
    <col min="40" max="40" width="21.421875" style="0" customWidth="1"/>
    <col min="45" max="45" width="10.57421875" style="9" customWidth="1"/>
    <col min="46" max="46" width="8.57421875" style="0" customWidth="1"/>
    <col min="51" max="51" width="7.140625" style="0" customWidth="1"/>
    <col min="52" max="52" width="21.7109375" style="0" customWidth="1"/>
    <col min="53" max="53" width="9.140625" style="0" customWidth="1"/>
    <col min="54" max="54" width="9.00390625" style="0" customWidth="1"/>
    <col min="55" max="55" width="8.140625" style="0" customWidth="1"/>
    <col min="56" max="56" width="7.421875" style="0" customWidth="1"/>
    <col min="57" max="57" width="8.28125" style="0" customWidth="1"/>
    <col min="58" max="58" width="9.7109375" style="0" customWidth="1"/>
    <col min="59" max="59" width="7.421875" style="0" customWidth="1"/>
    <col min="60" max="60" width="9.28125" style="0" customWidth="1"/>
    <col min="61" max="61" width="7.57421875" style="0" customWidth="1"/>
    <col min="62" max="62" width="9.28125" style="0" customWidth="1"/>
    <col min="63" max="63" width="8.421875" style="0" customWidth="1"/>
    <col min="64" max="64" width="7.57421875" style="0" customWidth="1"/>
    <col min="65" max="65" width="9.28125" style="0" customWidth="1"/>
    <col min="66" max="66" width="9.00390625" style="0" customWidth="1"/>
    <col min="67" max="67" width="7.140625" style="0" customWidth="1"/>
    <col min="68" max="68" width="9.57421875" style="0" customWidth="1"/>
    <col min="69" max="69" width="7.57421875" style="0" customWidth="1"/>
    <col min="70" max="70" width="9.421875" style="0" customWidth="1"/>
    <col min="71" max="71" width="8.8515625" style="0" customWidth="1"/>
    <col min="72" max="72" width="7.28125" style="0" customWidth="1"/>
    <col min="73" max="73" width="7.7109375" style="0" customWidth="1"/>
    <col min="74" max="74" width="9.421875" style="0" customWidth="1"/>
    <col min="75" max="75" width="11.140625" style="0" customWidth="1"/>
    <col min="76" max="76" width="7.8515625" style="0" customWidth="1"/>
    <col min="78" max="78" width="8.57421875" style="0" customWidth="1"/>
    <col min="88" max="88" width="12.57421875" style="0" customWidth="1"/>
    <col min="89" max="89" width="20.28125" style="0" customWidth="1"/>
    <col min="90" max="90" width="22.421875" style="0" customWidth="1"/>
    <col min="94" max="94" width="26.8515625" style="0" customWidth="1"/>
  </cols>
  <sheetData>
    <row r="1" spans="1:94" ht="12.75">
      <c r="A1" s="1" t="s">
        <v>0</v>
      </c>
      <c r="B1" s="1" t="s">
        <v>1</v>
      </c>
      <c r="C1" s="1" t="s">
        <v>84</v>
      </c>
      <c r="D1" s="35" t="s">
        <v>85</v>
      </c>
      <c r="E1" s="35"/>
      <c r="F1" s="35" t="s">
        <v>86</v>
      </c>
      <c r="G1" s="35"/>
      <c r="H1" s="35" t="s">
        <v>78</v>
      </c>
      <c r="I1" s="35"/>
      <c r="J1" s="35" t="s">
        <v>79</v>
      </c>
      <c r="K1" s="35"/>
      <c r="L1" s="3" t="s">
        <v>80</v>
      </c>
      <c r="M1" s="3" t="s">
        <v>87</v>
      </c>
      <c r="N1" s="3" t="s">
        <v>88</v>
      </c>
      <c r="O1" s="35" t="s">
        <v>89</v>
      </c>
      <c r="P1" s="35"/>
      <c r="Q1" s="35" t="s">
        <v>90</v>
      </c>
      <c r="R1" s="35"/>
      <c r="S1" s="35" t="s">
        <v>91</v>
      </c>
      <c r="T1" s="35"/>
      <c r="U1" s="35" t="s">
        <v>92</v>
      </c>
      <c r="V1" s="35"/>
      <c r="W1" s="35" t="s">
        <v>92</v>
      </c>
      <c r="X1" s="35"/>
      <c r="Y1" s="36" t="s">
        <v>93</v>
      </c>
      <c r="Z1" s="36"/>
      <c r="AA1" s="3" t="s">
        <v>94</v>
      </c>
      <c r="AB1" s="4" t="s">
        <v>95</v>
      </c>
      <c r="AC1" t="s">
        <v>96</v>
      </c>
      <c r="AE1" t="s">
        <v>96</v>
      </c>
      <c r="AG1" s="36" t="s">
        <v>97</v>
      </c>
      <c r="AH1" s="36"/>
      <c r="AI1" s="35" t="s">
        <v>98</v>
      </c>
      <c r="AJ1" s="35"/>
      <c r="AK1" s="35" t="s">
        <v>98</v>
      </c>
      <c r="AL1" s="35"/>
      <c r="AM1" s="36" t="s">
        <v>94</v>
      </c>
      <c r="AN1" s="3" t="s">
        <v>99</v>
      </c>
      <c r="AO1" s="37" t="s">
        <v>100</v>
      </c>
      <c r="AP1" s="37"/>
      <c r="AQ1" s="6" t="s">
        <v>100</v>
      </c>
      <c r="AR1" s="6"/>
      <c r="AS1" s="36" t="s">
        <v>101</v>
      </c>
      <c r="AT1" s="36"/>
      <c r="AU1" s="37" t="s">
        <v>102</v>
      </c>
      <c r="AV1" s="37"/>
      <c r="AW1" s="37" t="s">
        <v>102</v>
      </c>
      <c r="AX1" s="37"/>
      <c r="AY1" s="36" t="s">
        <v>94</v>
      </c>
      <c r="AZ1" s="4" t="s">
        <v>103</v>
      </c>
      <c r="BA1" s="35" t="s">
        <v>104</v>
      </c>
      <c r="BB1" s="35"/>
      <c r="BC1" s="35" t="s">
        <v>105</v>
      </c>
      <c r="BD1" s="35"/>
      <c r="BE1" s="35" t="s">
        <v>106</v>
      </c>
      <c r="BF1" s="35"/>
      <c r="BG1" t="s">
        <v>106</v>
      </c>
      <c r="BI1" s="35" t="s">
        <v>107</v>
      </c>
      <c r="BJ1" s="35"/>
      <c r="BK1" s="35" t="s">
        <v>107</v>
      </c>
      <c r="BL1" s="35"/>
      <c r="BM1" s="35" t="s">
        <v>108</v>
      </c>
      <c r="BN1" s="35"/>
      <c r="BO1" s="35" t="s">
        <v>108</v>
      </c>
      <c r="BP1" s="35"/>
      <c r="BQ1" s="35" t="s">
        <v>109</v>
      </c>
      <c r="BR1" s="35"/>
      <c r="BS1" s="35" t="s">
        <v>109</v>
      </c>
      <c r="BT1" s="35"/>
      <c r="BU1" s="35" t="s">
        <v>110</v>
      </c>
      <c r="BV1" s="35"/>
      <c r="BW1" s="35" t="s">
        <v>110</v>
      </c>
      <c r="BX1" s="35"/>
      <c r="BY1" s="35" t="s">
        <v>111</v>
      </c>
      <c r="BZ1" s="35"/>
      <c r="CA1" s="35" t="s">
        <v>111</v>
      </c>
      <c r="CB1" s="35"/>
      <c r="CC1" s="35" t="s">
        <v>112</v>
      </c>
      <c r="CD1" s="35"/>
      <c r="CE1" s="35" t="s">
        <v>112</v>
      </c>
      <c r="CF1" s="35"/>
      <c r="CG1" s="35" t="s">
        <v>113</v>
      </c>
      <c r="CH1" s="35"/>
      <c r="CI1" s="36" t="s">
        <v>114</v>
      </c>
      <c r="CJ1" s="36"/>
      <c r="CK1" s="35" t="s">
        <v>115</v>
      </c>
      <c r="CL1" s="35"/>
      <c r="CM1" s="35" t="s">
        <v>115</v>
      </c>
      <c r="CN1" s="35"/>
      <c r="CO1" s="36" t="s">
        <v>94</v>
      </c>
      <c r="CP1" s="4" t="s">
        <v>116</v>
      </c>
    </row>
    <row r="2" spans="1:94" ht="12.75">
      <c r="A2" s="1"/>
      <c r="C2" s="1"/>
      <c r="D2" t="s">
        <v>81</v>
      </c>
      <c r="E2" t="s">
        <v>82</v>
      </c>
      <c r="F2" t="s">
        <v>81</v>
      </c>
      <c r="G2" t="s">
        <v>82</v>
      </c>
      <c r="H2" t="s">
        <v>81</v>
      </c>
      <c r="I2" t="s">
        <v>82</v>
      </c>
      <c r="J2" t="s">
        <v>81</v>
      </c>
      <c r="K2" t="s">
        <v>82</v>
      </c>
      <c r="L2" s="4" t="s">
        <v>83</v>
      </c>
      <c r="M2" s="3" t="s">
        <v>117</v>
      </c>
      <c r="N2" s="3" t="str">
        <f>AS2</f>
        <v>Magnitud</v>
      </c>
      <c r="O2" t="s">
        <v>81</v>
      </c>
      <c r="P2" t="s">
        <v>82</v>
      </c>
      <c r="Q2" t="s">
        <v>81</v>
      </c>
      <c r="R2" t="s">
        <v>82</v>
      </c>
      <c r="S2" t="s">
        <v>81</v>
      </c>
      <c r="T2" t="s">
        <v>82</v>
      </c>
      <c r="U2" t="s">
        <v>81</v>
      </c>
      <c r="V2" t="s">
        <v>82</v>
      </c>
      <c r="W2" t="s">
        <v>118</v>
      </c>
      <c r="X2" t="s">
        <v>119</v>
      </c>
      <c r="Y2" s="4" t="s">
        <v>118</v>
      </c>
      <c r="Z2" s="4" t="s">
        <v>119</v>
      </c>
      <c r="AA2" s="4"/>
      <c r="AB2" s="3" t="s">
        <v>118</v>
      </c>
      <c r="AC2" t="s">
        <v>81</v>
      </c>
      <c r="AD2" t="s">
        <v>82</v>
      </c>
      <c r="AE2" t="s">
        <v>118</v>
      </c>
      <c r="AF2" t="s">
        <v>119</v>
      </c>
      <c r="AG2" s="4" t="s">
        <v>118</v>
      </c>
      <c r="AH2" s="4" t="s">
        <v>119</v>
      </c>
      <c r="AI2" t="s">
        <v>118</v>
      </c>
      <c r="AJ2" t="s">
        <v>119</v>
      </c>
      <c r="AK2" t="s">
        <v>81</v>
      </c>
      <c r="AL2" t="s">
        <v>82</v>
      </c>
      <c r="AM2" s="36"/>
      <c r="AN2" s="3" t="s">
        <v>118</v>
      </c>
      <c r="AO2" t="s">
        <v>81</v>
      </c>
      <c r="AP2" t="s">
        <v>82</v>
      </c>
      <c r="AQ2" t="s">
        <v>118</v>
      </c>
      <c r="AR2" t="s">
        <v>119</v>
      </c>
      <c r="AS2" s="4" t="s">
        <v>118</v>
      </c>
      <c r="AT2" s="4" t="s">
        <v>119</v>
      </c>
      <c r="AU2" t="s">
        <v>118</v>
      </c>
      <c r="AV2" t="s">
        <v>119</v>
      </c>
      <c r="AW2" t="s">
        <v>81</v>
      </c>
      <c r="AX2" t="s">
        <v>82</v>
      </c>
      <c r="AY2" s="36"/>
      <c r="AZ2" s="3" t="s">
        <v>118</v>
      </c>
      <c r="BA2" t="s">
        <v>118</v>
      </c>
      <c r="BB2" t="s">
        <v>119</v>
      </c>
      <c r="BC2" t="s">
        <v>118</v>
      </c>
      <c r="BD2" t="s">
        <v>119</v>
      </c>
      <c r="BE2" t="s">
        <v>118</v>
      </c>
      <c r="BF2" t="s">
        <v>119</v>
      </c>
      <c r="BG2" t="s">
        <v>81</v>
      </c>
      <c r="BH2" t="s">
        <v>82</v>
      </c>
      <c r="BI2" t="s">
        <v>81</v>
      </c>
      <c r="BJ2" t="s">
        <v>82</v>
      </c>
      <c r="BK2" t="s">
        <v>118</v>
      </c>
      <c r="BL2" t="s">
        <v>119</v>
      </c>
      <c r="BM2" t="s">
        <v>118</v>
      </c>
      <c r="BN2" t="s">
        <v>119</v>
      </c>
      <c r="BO2" t="s">
        <v>81</v>
      </c>
      <c r="BP2" t="s">
        <v>82</v>
      </c>
      <c r="BQ2" t="s">
        <v>81</v>
      </c>
      <c r="BR2" t="s">
        <v>82</v>
      </c>
      <c r="BS2" t="s">
        <v>118</v>
      </c>
      <c r="BT2" t="s">
        <v>119</v>
      </c>
      <c r="BU2" t="s">
        <v>81</v>
      </c>
      <c r="BV2" t="s">
        <v>82</v>
      </c>
      <c r="BW2" t="s">
        <v>118</v>
      </c>
      <c r="BX2" t="s">
        <v>119</v>
      </c>
      <c r="BY2" t="s">
        <v>118</v>
      </c>
      <c r="BZ2" t="s">
        <v>119</v>
      </c>
      <c r="CA2" t="s">
        <v>81</v>
      </c>
      <c r="CB2" t="s">
        <v>82</v>
      </c>
      <c r="CC2" t="s">
        <v>81</v>
      </c>
      <c r="CD2" t="s">
        <v>82</v>
      </c>
      <c r="CE2" t="s">
        <v>118</v>
      </c>
      <c r="CF2" t="s">
        <v>119</v>
      </c>
      <c r="CG2" t="s">
        <v>118</v>
      </c>
      <c r="CH2" t="s">
        <v>119</v>
      </c>
      <c r="CI2" s="4" t="s">
        <v>118</v>
      </c>
      <c r="CJ2" s="4" t="s">
        <v>119</v>
      </c>
      <c r="CK2" t="s">
        <v>118</v>
      </c>
      <c r="CL2" t="s">
        <v>119</v>
      </c>
      <c r="CM2" t="s">
        <v>81</v>
      </c>
      <c r="CN2" t="s">
        <v>82</v>
      </c>
      <c r="CO2" s="36"/>
      <c r="CP2" s="4" t="s">
        <v>118</v>
      </c>
    </row>
    <row r="3" spans="1:136" ht="12.75">
      <c r="A3" s="2" t="s">
        <v>2</v>
      </c>
      <c r="B3" s="1">
        <v>3</v>
      </c>
      <c r="C3" s="10">
        <v>0.31955</v>
      </c>
      <c r="D3" s="10">
        <v>0.2381</v>
      </c>
      <c r="E3" s="10">
        <v>0.4004</v>
      </c>
      <c r="F3" s="10">
        <v>0.1692</v>
      </c>
      <c r="G3" s="10">
        <v>2.5058</v>
      </c>
      <c r="H3" s="10">
        <f>C3*D3</f>
        <v>0.076084855</v>
      </c>
      <c r="I3" s="10">
        <f>C3*E3</f>
        <v>0.12794782</v>
      </c>
      <c r="J3" s="10">
        <f>C3*F3</f>
        <v>0.054067859999999995</v>
      </c>
      <c r="K3" s="10">
        <f>C3*G3</f>
        <v>0.80072839</v>
      </c>
      <c r="L3" s="3">
        <v>1</v>
      </c>
      <c r="M3" s="3">
        <v>0</v>
      </c>
      <c r="N3" s="7">
        <f>AS3</f>
        <v>0.3711544639032834</v>
      </c>
      <c r="O3" s="10">
        <f>0.767+0.180918+0.1857</f>
        <v>1.133618</v>
      </c>
      <c r="P3" s="10">
        <f>1.216+1.99962+3.9564</f>
        <v>7.17202</v>
      </c>
      <c r="Q3" s="10">
        <f>1.2201+0.14283+0.0333</f>
        <v>1.39623</v>
      </c>
      <c r="R3" s="10">
        <f>1.11867+1.675872+1.2521</f>
        <v>4.046642</v>
      </c>
      <c r="S3" s="10">
        <v>20</v>
      </c>
      <c r="T3" s="10">
        <v>0</v>
      </c>
      <c r="U3" s="10">
        <f>O3+S3</f>
        <v>21.133618</v>
      </c>
      <c r="V3" s="10">
        <f>P3+T3</f>
        <v>7.17202</v>
      </c>
      <c r="W3" s="10">
        <f>SQRT(U3*U3+V3*V3)</f>
        <v>22.317429974132864</v>
      </c>
      <c r="X3" s="10">
        <f>DEGREES(ATAN(V3/U3))</f>
        <v>18.745437779552642</v>
      </c>
      <c r="Y3" s="10">
        <f>14.2/((SQRT(3))*W3)</f>
        <v>0.3673529538121125</v>
      </c>
      <c r="Z3" s="10">
        <f>0-X3</f>
        <v>-18.745437779552642</v>
      </c>
      <c r="AA3" s="10">
        <f>V3/U3</f>
        <v>0.3393654602822858</v>
      </c>
      <c r="AB3" s="10">
        <f>1.45*Y3</f>
        <v>0.5326617830275632</v>
      </c>
      <c r="AC3" s="10">
        <f>O3+O3+S3</f>
        <v>22.267236</v>
      </c>
      <c r="AD3" s="10">
        <f>P3+P3+T3</f>
        <v>14.34404</v>
      </c>
      <c r="AE3" s="10">
        <f>SQRT(AC3*AC3+AD3*AD3)</f>
        <v>26.487379685452016</v>
      </c>
      <c r="AF3" s="10">
        <f>DEGREES(ATAN(AD3/AC3))</f>
        <v>32.788700694599555</v>
      </c>
      <c r="AG3" s="10">
        <f>14.2/(SQRT(3)*AE3)</f>
        <v>0.3095200023502354</v>
      </c>
      <c r="AH3" s="10">
        <f>0-AF3</f>
        <v>-32.788700694599555</v>
      </c>
      <c r="AI3" s="10">
        <f aca="true" t="shared" si="0" ref="AI3:AI38">AE3/SQRT(3)</f>
        <v>15.292495791523548</v>
      </c>
      <c r="AJ3" s="10">
        <f aca="true" t="shared" si="1" ref="AJ3:AJ38">AF3</f>
        <v>32.788700694599555</v>
      </c>
      <c r="AK3" s="10">
        <f>AI3*COS(AJ3*PI()/180)</f>
        <v>12.855994698708928</v>
      </c>
      <c r="AL3" s="10">
        <f>AI3*SIN(AJ3*PI()/180)</f>
        <v>8.28153535526676</v>
      </c>
      <c r="AM3" s="10">
        <f>AL3/AK3</f>
        <v>0.6441769423021338</v>
      </c>
      <c r="AN3" s="10">
        <f aca="true" t="shared" si="2" ref="AN3:AN38">1.46*AG3</f>
        <v>0.4518992034313437</v>
      </c>
      <c r="AO3" s="10">
        <f>O3+O3+Q3+(3*S3)</f>
        <v>63.663466</v>
      </c>
      <c r="AP3" s="10">
        <f>P3+P3+R3+(3*T3)</f>
        <v>18.390681999999998</v>
      </c>
      <c r="AQ3" s="10">
        <f>SQRT(AO3*AO3+AP3*AP3)</f>
        <v>66.26653821921197</v>
      </c>
      <c r="AR3" s="10">
        <f>DEGREES(ATAN(AP3/AO3))</f>
        <v>16.11259924065563</v>
      </c>
      <c r="AS3" s="14">
        <f>((SQRT(3))*14.2)/AQ3</f>
        <v>0.3711544639032834</v>
      </c>
      <c r="AT3" s="14">
        <f>0-AR3</f>
        <v>-16.11259924065563</v>
      </c>
      <c r="AU3" s="10">
        <f>AQ3/3</f>
        <v>22.088846073070656</v>
      </c>
      <c r="AV3" s="10">
        <f>AR3</f>
        <v>16.11259924065563</v>
      </c>
      <c r="AW3" s="10">
        <f>AU3*COS(AV3*PI()/180)</f>
        <v>21.221155333333336</v>
      </c>
      <c r="AX3" s="10">
        <f>AU3*SIN(AV3*PI()/180)</f>
        <v>6.130227333333333</v>
      </c>
      <c r="AY3" s="10">
        <f>AX3/AW3</f>
        <v>0.28887340189740845</v>
      </c>
      <c r="AZ3" s="10">
        <f>1.43*AS3</f>
        <v>0.5307508833816952</v>
      </c>
      <c r="BA3" s="13">
        <v>1</v>
      </c>
      <c r="BB3" s="13">
        <v>120</v>
      </c>
      <c r="BC3" s="10">
        <f>SQRT(O3*O3+P3*P3)</f>
        <v>7.261057818963019</v>
      </c>
      <c r="BD3" s="10">
        <f>DEGREES(ATAN(P3/O3))</f>
        <v>81.01806866693288</v>
      </c>
      <c r="BE3" s="10">
        <f>BA3*BC3</f>
        <v>7.261057818963019</v>
      </c>
      <c r="BF3" s="10">
        <f>BB3+BD3</f>
        <v>201.0180686669329</v>
      </c>
      <c r="BG3" s="10">
        <f>BE3*COS(BF3*PI()/180)</f>
        <v>-6.7779605164500705</v>
      </c>
      <c r="BH3" s="10">
        <f>BE3*SIN(BF3*PI()/180)</f>
        <v>-2.6042680138126917</v>
      </c>
      <c r="BI3" s="10">
        <f aca="true" t="shared" si="3" ref="BI3:BI38">Q3+(3*S3)-BG3</f>
        <v>68.17419051645007</v>
      </c>
      <c r="BJ3" s="10">
        <f aca="true" t="shared" si="4" ref="BJ3:BJ38">R3+(3*T3)-BH3</f>
        <v>6.650910013812692</v>
      </c>
      <c r="BK3" s="10">
        <f>SQRT(BI3*BI3+BJ3*BJ3)</f>
        <v>68.49784563462609</v>
      </c>
      <c r="BL3" s="10">
        <f>DEGREES(ATAN(BJ3/BI3))</f>
        <v>5.572005890469248</v>
      </c>
      <c r="BM3" s="10">
        <f>BC3*BC3</f>
        <v>52.722960650324</v>
      </c>
      <c r="BN3" s="10">
        <f>BD3+BD3</f>
        <v>162.03613733386575</v>
      </c>
      <c r="BO3" s="10">
        <f>BM3*COS(BN3*PI()/180)</f>
        <v>-50.15278111047599</v>
      </c>
      <c r="BP3" s="10">
        <f>BM3*SIN(BN3*PI()/180)</f>
        <v>16.260661936720023</v>
      </c>
      <c r="BQ3" s="10">
        <f>O3+O3</f>
        <v>2.267236</v>
      </c>
      <c r="BR3" s="10">
        <f>P3+P3</f>
        <v>14.34404</v>
      </c>
      <c r="BS3" s="10">
        <f>SQRT(BQ3*BQ3+BR3*BR3)</f>
        <v>14.522115637926039</v>
      </c>
      <c r="BT3" s="10">
        <f>DEGREES(ATAN(BR3/BQ3))</f>
        <v>81.01806866693288</v>
      </c>
      <c r="BU3" s="10">
        <f>Q3+(3*S3)</f>
        <v>61.39623</v>
      </c>
      <c r="BV3" s="10">
        <f>R3+(3*T3)</f>
        <v>4.046642</v>
      </c>
      <c r="BW3" s="10">
        <f>SQRT(BU3*BU3+BV3*BV3)</f>
        <v>61.52944311213181</v>
      </c>
      <c r="BX3" s="10">
        <f>DEGREES(ATAN(BV3/BU3))</f>
        <v>3.77092601268817</v>
      </c>
      <c r="BY3" s="10">
        <f>BS3*BW3</f>
        <v>893.5376880115699</v>
      </c>
      <c r="BZ3" s="10">
        <f>BT3+BX3</f>
        <v>84.78899467962104</v>
      </c>
      <c r="CA3" s="10">
        <f>BY3*COS(BZ3*PI()/180)</f>
        <v>81.15454820660008</v>
      </c>
      <c r="CB3" s="10">
        <f>BY3*SIN(BZ3*PI()/180)</f>
        <v>889.844671390712</v>
      </c>
      <c r="CC3" s="10">
        <f>BO3+CA3</f>
        <v>31.00176709612409</v>
      </c>
      <c r="CD3" s="10">
        <f>BP3+CB3</f>
        <v>906.105333327432</v>
      </c>
      <c r="CE3" s="10">
        <f>SQRT(CC3*CC3+CD3*CD3)</f>
        <v>906.6355302145946</v>
      </c>
      <c r="CF3" s="10">
        <f>DEGREES(ATAN(CD3/CC3))</f>
        <v>88.04042894212378</v>
      </c>
      <c r="CG3" s="10">
        <f>BK3/CE3</f>
        <v>0.07555168902151133</v>
      </c>
      <c r="CH3" s="10">
        <f>BL3-CF3</f>
        <v>-82.46842305165454</v>
      </c>
      <c r="CI3" s="10">
        <f>14.2*CG3</f>
        <v>1.0728339841054608</v>
      </c>
      <c r="CJ3" s="10">
        <f>0+CH3</f>
        <v>-82.46842305165454</v>
      </c>
      <c r="CK3" s="10">
        <f>(CE3/(SQRT(3)*BK3))</f>
        <v>7.641791688141356</v>
      </c>
      <c r="CL3" s="10">
        <f aca="true" t="shared" si="5" ref="CL3:CL38">-CH3</f>
        <v>82.46842305165454</v>
      </c>
      <c r="CM3" s="10">
        <f>CK3*COS(CL3*PI()/180)</f>
        <v>1.0016293459939107</v>
      </c>
      <c r="CN3" s="10">
        <f>CK3*SIN(CL3*PI()/180)</f>
        <v>7.575864231768553</v>
      </c>
      <c r="CO3" s="10">
        <f>CN3/CM3</f>
        <v>7.563540607180462</v>
      </c>
      <c r="CP3" s="10">
        <f>1.08*CI3</f>
        <v>1.1586607028338978</v>
      </c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</row>
    <row r="4" spans="1:136" ht="12.75">
      <c r="A4" s="2" t="s">
        <v>3</v>
      </c>
      <c r="B4" s="1">
        <v>3</v>
      </c>
      <c r="C4" s="10">
        <v>0.10555</v>
      </c>
      <c r="D4" s="10">
        <v>0.2381</v>
      </c>
      <c r="E4" s="10">
        <v>0.4004</v>
      </c>
      <c r="F4" s="10">
        <v>0.1692</v>
      </c>
      <c r="G4" s="10">
        <v>2.5058</v>
      </c>
      <c r="H4" s="10">
        <f aca="true" t="shared" si="6" ref="H4:H67">C4*D4</f>
        <v>0.025131455</v>
      </c>
      <c r="I4" s="10">
        <f aca="true" t="shared" si="7" ref="I4:I67">C4*E4</f>
        <v>0.04226222</v>
      </c>
      <c r="J4" s="10">
        <f aca="true" t="shared" si="8" ref="J4:J67">C4*F4</f>
        <v>0.01785906</v>
      </c>
      <c r="K4" s="10">
        <f aca="true" t="shared" si="9" ref="K4:K67">C4*G4</f>
        <v>0.26448719</v>
      </c>
      <c r="L4" s="3">
        <v>2</v>
      </c>
      <c r="M4" s="7">
        <f aca="true" t="shared" si="10" ref="M4:M9">M3+C3</f>
        <v>0.31955</v>
      </c>
      <c r="N4" s="7">
        <f aca="true" t="shared" si="11" ref="N4:N67">AS4</f>
        <v>0.36838463320698206</v>
      </c>
      <c r="O4" s="10">
        <f aca="true" t="shared" si="12" ref="O4:R11">O3+H3</f>
        <v>1.209702855</v>
      </c>
      <c r="P4" s="10">
        <f t="shared" si="12"/>
        <v>7.29996782</v>
      </c>
      <c r="Q4" s="10">
        <f t="shared" si="12"/>
        <v>1.45029786</v>
      </c>
      <c r="R4" s="10">
        <f t="shared" si="12"/>
        <v>4.84737039</v>
      </c>
      <c r="S4" s="10">
        <v>20</v>
      </c>
      <c r="T4" s="10">
        <v>0</v>
      </c>
      <c r="U4" s="10">
        <f aca="true" t="shared" si="13" ref="U4:V38">O4+S4</f>
        <v>21.209702855</v>
      </c>
      <c r="V4" s="10">
        <f t="shared" si="13"/>
        <v>7.29996782</v>
      </c>
      <c r="W4" s="10">
        <f aca="true" t="shared" si="14" ref="W4:W67">SQRT(U4*U4+V4*V4)</f>
        <v>22.430805276905033</v>
      </c>
      <c r="X4" s="10">
        <f aca="true" t="shared" si="15" ref="X4:X67">DEGREES(ATAN(V4/U4))</f>
        <v>18.99246818713407</v>
      </c>
      <c r="Y4" s="10">
        <f aca="true" t="shared" si="16" ref="Y4:Y38">14.2/((SQRT(3))*W4)</f>
        <v>0.36549618800060685</v>
      </c>
      <c r="Z4" s="10">
        <f aca="true" t="shared" si="17" ref="Z4:Z38">0-X4</f>
        <v>-18.99246818713407</v>
      </c>
      <c r="AA4" s="10">
        <f aca="true" t="shared" si="18" ref="AA4:AA38">V4/U4</f>
        <v>0.3441805795161858</v>
      </c>
      <c r="AB4" s="10">
        <f aca="true" t="shared" si="19" ref="AB4:AB38">1.45*Y4</f>
        <v>0.5299694726008799</v>
      </c>
      <c r="AC4" s="10">
        <f aca="true" t="shared" si="20" ref="AC4:AD38">O4+O4+S4</f>
        <v>22.41940571</v>
      </c>
      <c r="AD4" s="10">
        <f t="shared" si="20"/>
        <v>14.59993564</v>
      </c>
      <c r="AE4" s="10">
        <f aca="true" t="shared" si="21" ref="AE4:AE38">SQRT(AC4*AC4+AD4*AD4)</f>
        <v>26.754212249321093</v>
      </c>
      <c r="AF4" s="10">
        <f aca="true" t="shared" si="22" ref="AF4:AF38">DEGREES(ATAN(AD4/AC4))</f>
        <v>33.072926221294715</v>
      </c>
      <c r="AG4" s="10">
        <f aca="true" t="shared" si="23" ref="AG4:AG38">14.2/(SQRT(3)*AE4)</f>
        <v>0.306433011224269</v>
      </c>
      <c r="AH4" s="10">
        <f aca="true" t="shared" si="24" ref="AH4:AH38">0-AF4</f>
        <v>-33.072926221294715</v>
      </c>
      <c r="AI4" s="10">
        <f t="shared" si="0"/>
        <v>15.446551644101916</v>
      </c>
      <c r="AJ4" s="10">
        <f t="shared" si="1"/>
        <v>33.072926221294715</v>
      </c>
      <c r="AK4" s="10">
        <f aca="true" t="shared" si="25" ref="AK4:AK38">AI4*COS(AJ4*PI()/180)</f>
        <v>12.943849921739933</v>
      </c>
      <c r="AL4" s="10">
        <f aca="true" t="shared" si="26" ref="AL4:AL38">AI4*SIN(AJ4*PI()/180)</f>
        <v>8.429276771905213</v>
      </c>
      <c r="AM4" s="10">
        <f aca="true" t="shared" si="27" ref="AM4:AM38">AL4/AK4</f>
        <v>0.6512186731822163</v>
      </c>
      <c r="AN4" s="10">
        <f t="shared" si="2"/>
        <v>0.4473921963874328</v>
      </c>
      <c r="AO4" s="10">
        <f aca="true" t="shared" si="28" ref="AO4:AP38">O4+O4+Q4+(3*S4)</f>
        <v>63.86970357</v>
      </c>
      <c r="AP4" s="10">
        <f t="shared" si="28"/>
        <v>19.44730603</v>
      </c>
      <c r="AQ4" s="10">
        <f aca="true" t="shared" si="29" ref="AQ4:AQ67">SQRT(AO4*AO4+AP4*AP4)</f>
        <v>66.76478672132598</v>
      </c>
      <c r="AR4" s="10">
        <f aca="true" t="shared" si="30" ref="AR4:AR67">DEGREES(ATAN(AP4/AO4))</f>
        <v>16.934656186189617</v>
      </c>
      <c r="AS4" s="14">
        <f aca="true" t="shared" si="31" ref="AS4:AS67">((SQRT(3))*14.2)/AQ4</f>
        <v>0.36838463320698206</v>
      </c>
      <c r="AT4" s="14">
        <f aca="true" t="shared" si="32" ref="AT4:AT67">0-AR4</f>
        <v>-16.934656186189617</v>
      </c>
      <c r="AU4" s="10">
        <f aca="true" t="shared" si="33" ref="AU4:AU67">AQ4/3</f>
        <v>22.25492890710866</v>
      </c>
      <c r="AV4" s="10">
        <f aca="true" t="shared" si="34" ref="AV4:AV67">AR4</f>
        <v>16.934656186189617</v>
      </c>
      <c r="AW4" s="10">
        <f aca="true" t="shared" si="35" ref="AW4:AW67">AU4*COS(AV4*PI()/180)</f>
        <v>21.289901190000002</v>
      </c>
      <c r="AX4" s="10">
        <f aca="true" t="shared" si="36" ref="AX4:AX67">AU4*SIN(AV4*PI()/180)</f>
        <v>6.482435343333333</v>
      </c>
      <c r="AY4" s="10">
        <f aca="true" t="shared" si="37" ref="AY4:AY67">AX4/AW4</f>
        <v>0.3044840502302647</v>
      </c>
      <c r="AZ4" s="10">
        <f aca="true" t="shared" si="38" ref="AZ4:AZ67">1.43*AS4</f>
        <v>0.5267900254859843</v>
      </c>
      <c r="BA4" s="13">
        <v>1</v>
      </c>
      <c r="BB4" s="13">
        <v>120</v>
      </c>
      <c r="BC4" s="10">
        <f aca="true" t="shared" si="39" ref="BC4:BC38">SQRT(O4*O4+P4*P4)</f>
        <v>7.399521009526948</v>
      </c>
      <c r="BD4" s="10">
        <f aca="true" t="shared" si="40" ref="BD4:BD38">DEGREES(ATAN(P4/O4))</f>
        <v>80.59082517470802</v>
      </c>
      <c r="BE4" s="10">
        <f aca="true" t="shared" si="41" ref="BE4:BE38">BA4*BC4</f>
        <v>7.399521009526948</v>
      </c>
      <c r="BF4" s="10">
        <f aca="true" t="shared" si="42" ref="BF4:BF38">BB4+BD4</f>
        <v>200.59082517470802</v>
      </c>
      <c r="BG4" s="10">
        <f aca="true" t="shared" si="43" ref="BG4:BG38">BE4*COS(BF4*PI()/180)</f>
        <v>-6.92680900642891</v>
      </c>
      <c r="BH4" s="10">
        <f aca="true" t="shared" si="44" ref="BH4:BH38">BE4*SIN(BF4*PI()/180)</f>
        <v>-2.602350506539433</v>
      </c>
      <c r="BI4" s="10">
        <f t="shared" si="3"/>
        <v>68.3771068664289</v>
      </c>
      <c r="BJ4" s="10">
        <f t="shared" si="4"/>
        <v>7.449720896539433</v>
      </c>
      <c r="BK4" s="10">
        <f aca="true" t="shared" si="45" ref="BK4:BK38">SQRT(BI4*BI4+BJ4*BJ4)</f>
        <v>68.78173511085173</v>
      </c>
      <c r="BL4" s="10">
        <f aca="true" t="shared" si="46" ref="BL4:BL38">DEGREES(ATAN(BJ4/BI4))</f>
        <v>6.217879467797569</v>
      </c>
      <c r="BM4" s="10">
        <f aca="true" t="shared" si="47" ref="BM4:BM38">BC4*BC4</f>
        <v>54.75291117043071</v>
      </c>
      <c r="BN4" s="10">
        <f aca="true" t="shared" si="48" ref="BN4:BN38">BD4+BD4</f>
        <v>161.18165034941603</v>
      </c>
      <c r="BO4" s="10">
        <f aca="true" t="shared" si="49" ref="BO4:BO38">BM4*COS(BN4*PI()/180)</f>
        <v>-51.8261491756404</v>
      </c>
      <c r="BP4" s="10">
        <f aca="true" t="shared" si="50" ref="BP4:BP38">BM4*SIN(BN4*PI()/180)</f>
        <v>17.66158382652426</v>
      </c>
      <c r="BQ4" s="10">
        <f aca="true" t="shared" si="51" ref="BQ4:BR38">O4+O4</f>
        <v>2.41940571</v>
      </c>
      <c r="BR4" s="10">
        <f t="shared" si="51"/>
        <v>14.59993564</v>
      </c>
      <c r="BS4" s="10">
        <f aca="true" t="shared" si="52" ref="BS4:BS38">SQRT(BQ4*BQ4+BR4*BR4)</f>
        <v>14.799042019053896</v>
      </c>
      <c r="BT4" s="10">
        <f aca="true" t="shared" si="53" ref="BT4:BT38">DEGREES(ATAN(BR4/BQ4))</f>
        <v>80.59082517470802</v>
      </c>
      <c r="BU4" s="10">
        <f aca="true" t="shared" si="54" ref="BU4:BV38">Q4+(3*S4)</f>
        <v>61.45029786</v>
      </c>
      <c r="BV4" s="10">
        <f t="shared" si="54"/>
        <v>4.84737039</v>
      </c>
      <c r="BW4" s="10">
        <f aca="true" t="shared" si="55" ref="BW4:BW38">SQRT(BU4*BU4+BV4*BV4)</f>
        <v>61.64118839526513</v>
      </c>
      <c r="BX4" s="10">
        <f aca="true" t="shared" si="56" ref="BX4:BX38">DEGREES(ATAN(BV4/BU4))</f>
        <v>4.510310775881103</v>
      </c>
      <c r="BY4" s="10">
        <f aca="true" t="shared" si="57" ref="BY4:BY38">BS4*BW4</f>
        <v>912.2305371659461</v>
      </c>
      <c r="BZ4" s="10">
        <f aca="true" t="shared" si="58" ref="BZ4:BZ38">BT4+BX4</f>
        <v>85.10113595058912</v>
      </c>
      <c r="CA4" s="10">
        <f aca="true" t="shared" si="59" ref="CA4:CA38">BY4*COS(BZ4*PI()/180)</f>
        <v>77.90190580644298</v>
      </c>
      <c r="CB4" s="10">
        <f aca="true" t="shared" si="60" ref="CB4:CB38">BY4*SIN(BZ4*PI()/180)</f>
        <v>908.8981494148807</v>
      </c>
      <c r="CC4" s="10">
        <f aca="true" t="shared" si="61" ref="CC4:CD38">BO4+CA4</f>
        <v>26.07575663080258</v>
      </c>
      <c r="CD4" s="10">
        <f t="shared" si="61"/>
        <v>926.559733241405</v>
      </c>
      <c r="CE4" s="10">
        <f aca="true" t="shared" si="62" ref="CE4:CE38">SQRT(CC4*CC4+CD4*CD4)</f>
        <v>926.9265798045993</v>
      </c>
      <c r="CF4" s="10">
        <f aca="true" t="shared" si="63" ref="CF4:CF38">DEGREES(ATAN(CD4/CC4))</f>
        <v>88.38797596040679</v>
      </c>
      <c r="CG4" s="10">
        <f aca="true" t="shared" si="64" ref="CG4:CG38">BK4/CE4</f>
        <v>0.07420408111001764</v>
      </c>
      <c r="CH4" s="10">
        <f aca="true" t="shared" si="65" ref="CH4:CH38">BL4-CF4</f>
        <v>-82.17009649260922</v>
      </c>
      <c r="CI4" s="10">
        <f aca="true" t="shared" si="66" ref="CI4:CI38">14.2*CG4</f>
        <v>1.0536979517622505</v>
      </c>
      <c r="CJ4" s="10">
        <f aca="true" t="shared" si="67" ref="CJ4:CJ38">0+CH4</f>
        <v>-82.17009649260922</v>
      </c>
      <c r="CK4" s="10">
        <f aca="true" t="shared" si="68" ref="CK4:CK12">(CE4/(SQRT(3)*BK4))</f>
        <v>7.780572989423931</v>
      </c>
      <c r="CL4" s="10">
        <f t="shared" si="5"/>
        <v>82.17009649260922</v>
      </c>
      <c r="CM4" s="10">
        <f aca="true" t="shared" si="69" ref="CM4:CM38">CK4*COS(CL4*PI()/180)</f>
        <v>1.0599679971235063</v>
      </c>
      <c r="CN4" s="10">
        <f aca="true" t="shared" si="70" ref="CN4:CN38">CK4*SIN(CL4*PI()/180)</f>
        <v>7.708033723903083</v>
      </c>
      <c r="CO4" s="10">
        <f aca="true" t="shared" si="71" ref="CO4:CO38">CN4/CM4</f>
        <v>7.271949478494444</v>
      </c>
      <c r="CP4" s="10">
        <f>1.08*CI4</f>
        <v>1.1379937879032305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</row>
    <row r="5" spans="1:136" ht="12.75">
      <c r="A5" s="2" t="s">
        <v>4</v>
      </c>
      <c r="B5" s="1">
        <v>3</v>
      </c>
      <c r="C5" s="10">
        <v>0.76368</v>
      </c>
      <c r="D5" s="10">
        <v>0.2381</v>
      </c>
      <c r="E5" s="10">
        <v>0.4004</v>
      </c>
      <c r="F5" s="10">
        <v>0.1692</v>
      </c>
      <c r="G5" s="10">
        <v>2.5058</v>
      </c>
      <c r="H5" s="10">
        <f t="shared" si="6"/>
        <v>0.18183220800000002</v>
      </c>
      <c r="I5" s="10">
        <f t="shared" si="7"/>
        <v>0.305777472</v>
      </c>
      <c r="J5" s="10">
        <f t="shared" si="8"/>
        <v>0.12921465599999998</v>
      </c>
      <c r="K5" s="10">
        <f t="shared" si="9"/>
        <v>1.9136293439999998</v>
      </c>
      <c r="L5" s="3">
        <v>3</v>
      </c>
      <c r="M5" s="7">
        <f t="shared" si="10"/>
        <v>0.42510000000000003</v>
      </c>
      <c r="N5" s="7">
        <f t="shared" si="11"/>
        <v>0.36746238221198113</v>
      </c>
      <c r="O5" s="10">
        <f t="shared" si="12"/>
        <v>1.2348343099999999</v>
      </c>
      <c r="P5" s="10">
        <f t="shared" si="12"/>
        <v>7.34223004</v>
      </c>
      <c r="Q5" s="10">
        <f t="shared" si="12"/>
        <v>1.46815692</v>
      </c>
      <c r="R5" s="10">
        <f t="shared" si="12"/>
        <v>5.11185758</v>
      </c>
      <c r="S5" s="10">
        <v>20</v>
      </c>
      <c r="T5" s="10">
        <v>0</v>
      </c>
      <c r="U5" s="10">
        <f t="shared" si="13"/>
        <v>21.23483431</v>
      </c>
      <c r="V5" s="10">
        <f t="shared" si="13"/>
        <v>7.34223004</v>
      </c>
      <c r="W5" s="10">
        <f t="shared" si="14"/>
        <v>22.46834506886147</v>
      </c>
      <c r="X5" s="10">
        <f t="shared" si="15"/>
        <v>19.073516079503122</v>
      </c>
      <c r="Y5" s="10">
        <f t="shared" si="16"/>
        <v>0.36488552215866954</v>
      </c>
      <c r="Z5" s="10">
        <f t="shared" si="17"/>
        <v>-19.073516079503122</v>
      </c>
      <c r="AA5" s="10">
        <f t="shared" si="18"/>
        <v>0.34576347207674535</v>
      </c>
      <c r="AB5" s="10">
        <f t="shared" si="19"/>
        <v>0.5290840071300709</v>
      </c>
      <c r="AC5" s="10">
        <f t="shared" si="20"/>
        <v>22.46966862</v>
      </c>
      <c r="AD5" s="10">
        <f t="shared" si="20"/>
        <v>14.68446008</v>
      </c>
      <c r="AE5" s="10">
        <f t="shared" si="21"/>
        <v>26.842491980695947</v>
      </c>
      <c r="AF5" s="10">
        <f t="shared" si="22"/>
        <v>33.165565906088304</v>
      </c>
      <c r="AG5" s="10">
        <f t="shared" si="23"/>
        <v>0.3054252126959237</v>
      </c>
      <c r="AH5" s="10">
        <f t="shared" si="24"/>
        <v>-33.165565906088304</v>
      </c>
      <c r="AI5" s="10">
        <f t="shared" si="0"/>
        <v>15.497519970775176</v>
      </c>
      <c r="AJ5" s="10">
        <f t="shared" si="1"/>
        <v>33.165565906088304</v>
      </c>
      <c r="AK5" s="10">
        <f t="shared" si="25"/>
        <v>12.972869226358686</v>
      </c>
      <c r="AL5" s="10">
        <f t="shared" si="26"/>
        <v>8.478076980092311</v>
      </c>
      <c r="AM5" s="10">
        <f t="shared" si="27"/>
        <v>0.6535236601989548</v>
      </c>
      <c r="AN5" s="10">
        <f t="shared" si="2"/>
        <v>0.4459208105360486</v>
      </c>
      <c r="AO5" s="10">
        <f t="shared" si="28"/>
        <v>63.93782554</v>
      </c>
      <c r="AP5" s="10">
        <f t="shared" si="28"/>
        <v>19.79631766</v>
      </c>
      <c r="AQ5" s="10">
        <f t="shared" si="29"/>
        <v>66.93235187619739</v>
      </c>
      <c r="AR5" s="10">
        <f t="shared" si="30"/>
        <v>17.203479054008444</v>
      </c>
      <c r="AS5" s="14">
        <f t="shared" si="31"/>
        <v>0.36746238221198113</v>
      </c>
      <c r="AT5" s="14">
        <f t="shared" si="32"/>
        <v>-17.203479054008444</v>
      </c>
      <c r="AU5" s="10">
        <f t="shared" si="33"/>
        <v>22.31078395873246</v>
      </c>
      <c r="AV5" s="10">
        <f t="shared" si="34"/>
        <v>17.203479054008444</v>
      </c>
      <c r="AW5" s="10">
        <f t="shared" si="35"/>
        <v>21.312608513333334</v>
      </c>
      <c r="AX5" s="10">
        <f t="shared" si="36"/>
        <v>6.5987725533333315</v>
      </c>
      <c r="AY5" s="10">
        <f t="shared" si="37"/>
        <v>0.3096182501172997</v>
      </c>
      <c r="AZ5" s="10">
        <f t="shared" si="38"/>
        <v>0.525471206563133</v>
      </c>
      <c r="BA5" s="13">
        <v>1</v>
      </c>
      <c r="BB5" s="13">
        <v>120</v>
      </c>
      <c r="BC5" s="10">
        <f t="shared" si="39"/>
        <v>7.445344702123037</v>
      </c>
      <c r="BD5" s="10">
        <f t="shared" si="40"/>
        <v>80.45319731675724</v>
      </c>
      <c r="BE5" s="10">
        <f t="shared" si="41"/>
        <v>7.445344702123037</v>
      </c>
      <c r="BF5" s="10">
        <f t="shared" si="42"/>
        <v>200.45319731675724</v>
      </c>
      <c r="BG5" s="10">
        <f t="shared" si="43"/>
        <v>-6.975974890069234</v>
      </c>
      <c r="BH5" s="10">
        <f t="shared" si="44"/>
        <v>-2.601717138075372</v>
      </c>
      <c r="BI5" s="10">
        <f t="shared" si="3"/>
        <v>68.44413181006924</v>
      </c>
      <c r="BJ5" s="10">
        <f t="shared" si="4"/>
        <v>7.713574718075371</v>
      </c>
      <c r="BK5" s="10">
        <f t="shared" si="45"/>
        <v>68.87741584993925</v>
      </c>
      <c r="BL5" s="10">
        <f t="shared" si="46"/>
        <v>6.4300371665103055</v>
      </c>
      <c r="BM5" s="10">
        <f t="shared" si="47"/>
        <v>55.43315773343157</v>
      </c>
      <c r="BN5" s="10">
        <f t="shared" si="48"/>
        <v>160.90639463351448</v>
      </c>
      <c r="BO5" s="10">
        <f t="shared" si="49"/>
        <v>-52.383526187125206</v>
      </c>
      <c r="BP5" s="10">
        <f t="shared" si="50"/>
        <v>18.13287513060937</v>
      </c>
      <c r="BQ5" s="10">
        <f t="shared" si="51"/>
        <v>2.4696686199999998</v>
      </c>
      <c r="BR5" s="10">
        <f t="shared" si="51"/>
        <v>14.68446008</v>
      </c>
      <c r="BS5" s="10">
        <f t="shared" si="52"/>
        <v>14.890689404246073</v>
      </c>
      <c r="BT5" s="10">
        <f t="shared" si="53"/>
        <v>80.45319731675724</v>
      </c>
      <c r="BU5" s="10">
        <f t="shared" si="54"/>
        <v>61.46815692</v>
      </c>
      <c r="BV5" s="10">
        <f t="shared" si="54"/>
        <v>5.11185758</v>
      </c>
      <c r="BW5" s="10">
        <f t="shared" si="55"/>
        <v>61.680348597101386</v>
      </c>
      <c r="BX5" s="10">
        <f t="shared" si="56"/>
        <v>4.7539321182815515</v>
      </c>
      <c r="BY5" s="10">
        <f t="shared" si="57"/>
        <v>918.4629133050618</v>
      </c>
      <c r="BZ5" s="10">
        <f t="shared" si="58"/>
        <v>85.2071294350388</v>
      </c>
      <c r="CA5" s="10">
        <f t="shared" si="59"/>
        <v>76.7411097064044</v>
      </c>
      <c r="CB5" s="10">
        <f t="shared" si="60"/>
        <v>915.2512907381508</v>
      </c>
      <c r="CC5" s="10">
        <f t="shared" si="61"/>
        <v>24.357583519279196</v>
      </c>
      <c r="CD5" s="10">
        <f t="shared" si="61"/>
        <v>933.3841658687602</v>
      </c>
      <c r="CE5" s="10">
        <f t="shared" si="62"/>
        <v>933.7019294022156</v>
      </c>
      <c r="CF5" s="10">
        <f t="shared" si="63"/>
        <v>88.50514920148485</v>
      </c>
      <c r="CG5" s="10">
        <f t="shared" si="64"/>
        <v>0.07376809844875942</v>
      </c>
      <c r="CH5" s="10">
        <f t="shared" si="65"/>
        <v>-82.07511203497455</v>
      </c>
      <c r="CI5" s="10">
        <f t="shared" si="66"/>
        <v>1.0475069979723837</v>
      </c>
      <c r="CJ5" s="10">
        <f t="shared" si="67"/>
        <v>-82.07511203497455</v>
      </c>
      <c r="CK5" s="10">
        <f t="shared" si="68"/>
        <v>7.82655756797992</v>
      </c>
      <c r="CL5" s="10">
        <f t="shared" si="5"/>
        <v>82.07511203497455</v>
      </c>
      <c r="CM5" s="10">
        <f t="shared" si="69"/>
        <v>1.079084961701616</v>
      </c>
      <c r="CN5" s="10">
        <f t="shared" si="70"/>
        <v>7.751811337380005</v>
      </c>
      <c r="CO5" s="10">
        <f t="shared" si="71"/>
        <v>7.183689526315077</v>
      </c>
      <c r="CP5" s="10">
        <f>1.08*CI5</f>
        <v>1.1313075578101743</v>
      </c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2.75">
      <c r="A6" s="2" t="s">
        <v>5</v>
      </c>
      <c r="B6" s="1">
        <v>3</v>
      </c>
      <c r="C6" s="10">
        <v>0.31876</v>
      </c>
      <c r="D6" s="10">
        <v>0.2381</v>
      </c>
      <c r="E6" s="10">
        <v>0.4004</v>
      </c>
      <c r="F6" s="10">
        <v>0.1692</v>
      </c>
      <c r="G6" s="10">
        <v>2.5058</v>
      </c>
      <c r="H6" s="10">
        <f t="shared" si="6"/>
        <v>0.075896756</v>
      </c>
      <c r="I6" s="10">
        <f t="shared" si="7"/>
        <v>0.12763150399999998</v>
      </c>
      <c r="J6" s="10">
        <f t="shared" si="8"/>
        <v>0.05393419199999999</v>
      </c>
      <c r="K6" s="10">
        <f t="shared" si="9"/>
        <v>0.7987488079999999</v>
      </c>
      <c r="L6" s="3">
        <v>4</v>
      </c>
      <c r="M6" s="7">
        <f t="shared" si="10"/>
        <v>1.18878</v>
      </c>
      <c r="N6" s="7">
        <f t="shared" si="11"/>
        <v>0.3606972267336844</v>
      </c>
      <c r="O6" s="10">
        <f t="shared" si="12"/>
        <v>1.416666518</v>
      </c>
      <c r="P6" s="10">
        <f t="shared" si="12"/>
        <v>7.6480075119999995</v>
      </c>
      <c r="Q6" s="10">
        <f t="shared" si="12"/>
        <v>1.597371576</v>
      </c>
      <c r="R6" s="10">
        <f t="shared" si="12"/>
        <v>7.025486923999999</v>
      </c>
      <c r="S6" s="10">
        <v>20</v>
      </c>
      <c r="T6" s="10">
        <v>0</v>
      </c>
      <c r="U6" s="10">
        <f t="shared" si="13"/>
        <v>21.416666518</v>
      </c>
      <c r="V6" s="10">
        <f t="shared" si="13"/>
        <v>7.6480075119999995</v>
      </c>
      <c r="W6" s="10">
        <f t="shared" si="14"/>
        <v>22.74127576999212</v>
      </c>
      <c r="X6" s="10">
        <f t="shared" si="15"/>
        <v>19.651921264297513</v>
      </c>
      <c r="Y6" s="10">
        <f t="shared" si="16"/>
        <v>0.3605063280271512</v>
      </c>
      <c r="Z6" s="10">
        <f t="shared" si="17"/>
        <v>-19.651921264297513</v>
      </c>
      <c r="AA6" s="10">
        <f t="shared" si="18"/>
        <v>0.3571054115995177</v>
      </c>
      <c r="AB6" s="10">
        <f t="shared" si="19"/>
        <v>0.5227341756393692</v>
      </c>
      <c r="AC6" s="10">
        <f t="shared" si="20"/>
        <v>22.833333036</v>
      </c>
      <c r="AD6" s="10">
        <f t="shared" si="20"/>
        <v>15.296015023999999</v>
      </c>
      <c r="AE6" s="10">
        <f t="shared" si="21"/>
        <v>27.4832525940312</v>
      </c>
      <c r="AF6" s="10">
        <f t="shared" si="22"/>
        <v>33.818070367161454</v>
      </c>
      <c r="AG6" s="10">
        <f t="shared" si="23"/>
        <v>0.29830435078390993</v>
      </c>
      <c r="AH6" s="10">
        <f t="shared" si="24"/>
        <v>-33.818070367161454</v>
      </c>
      <c r="AI6" s="10">
        <f t="shared" si="0"/>
        <v>15.867463283370395</v>
      </c>
      <c r="AJ6" s="10">
        <f t="shared" si="1"/>
        <v>33.818070367161454</v>
      </c>
      <c r="AK6" s="10">
        <f t="shared" si="25"/>
        <v>13.182830974830974</v>
      </c>
      <c r="AL6" s="10">
        <f t="shared" si="26"/>
        <v>8.831158391634961</v>
      </c>
      <c r="AM6" s="10">
        <f t="shared" si="27"/>
        <v>0.6698984769277292</v>
      </c>
      <c r="AN6" s="10">
        <f t="shared" si="2"/>
        <v>0.43552435214450846</v>
      </c>
      <c r="AO6" s="10">
        <f t="shared" si="28"/>
        <v>64.430704612</v>
      </c>
      <c r="AP6" s="10">
        <f t="shared" si="28"/>
        <v>22.321501947999998</v>
      </c>
      <c r="AQ6" s="10">
        <f t="shared" si="29"/>
        <v>68.1877199062512</v>
      </c>
      <c r="AR6" s="10">
        <f t="shared" si="30"/>
        <v>19.108233920519634</v>
      </c>
      <c r="AS6" s="14">
        <f t="shared" si="31"/>
        <v>0.3606972267336844</v>
      </c>
      <c r="AT6" s="14">
        <f t="shared" si="32"/>
        <v>-19.108233920519634</v>
      </c>
      <c r="AU6" s="10">
        <f t="shared" si="33"/>
        <v>22.729239968750402</v>
      </c>
      <c r="AV6" s="10">
        <f t="shared" si="34"/>
        <v>19.108233920519634</v>
      </c>
      <c r="AW6" s="10">
        <f t="shared" si="35"/>
        <v>21.476901537333337</v>
      </c>
      <c r="AX6" s="10">
        <f t="shared" si="36"/>
        <v>7.440500649333334</v>
      </c>
      <c r="AY6" s="10">
        <f t="shared" si="37"/>
        <v>0.3464419965980427</v>
      </c>
      <c r="AZ6" s="10">
        <f t="shared" si="38"/>
        <v>0.5157970342291687</v>
      </c>
      <c r="BA6" s="13">
        <v>1</v>
      </c>
      <c r="BB6" s="13">
        <v>120</v>
      </c>
      <c r="BC6" s="10">
        <f t="shared" si="39"/>
        <v>7.778107927178092</v>
      </c>
      <c r="BD6" s="10">
        <f t="shared" si="40"/>
        <v>79.50585149679324</v>
      </c>
      <c r="BE6" s="10">
        <f t="shared" si="41"/>
        <v>7.778107927178092</v>
      </c>
      <c r="BF6" s="10">
        <f t="shared" si="42"/>
        <v>199.50585149679324</v>
      </c>
      <c r="BG6" s="10">
        <f t="shared" si="43"/>
        <v>-7.33170205272622</v>
      </c>
      <c r="BH6" s="10">
        <f t="shared" si="44"/>
        <v>-2.5971345627211577</v>
      </c>
      <c r="BI6" s="10">
        <f t="shared" si="3"/>
        <v>68.92907362872621</v>
      </c>
      <c r="BJ6" s="10">
        <f t="shared" si="4"/>
        <v>9.622621486721156</v>
      </c>
      <c r="BK6" s="10">
        <f t="shared" si="45"/>
        <v>69.5975002107911</v>
      </c>
      <c r="BL6" s="10">
        <f t="shared" si="46"/>
        <v>7.947231543106486</v>
      </c>
      <c r="BM6" s="10">
        <f t="shared" si="47"/>
        <v>60.49896292683067</v>
      </c>
      <c r="BN6" s="10">
        <f t="shared" si="48"/>
        <v>159.01170299358648</v>
      </c>
      <c r="BO6" s="10">
        <f t="shared" si="49"/>
        <v>-56.48507488038618</v>
      </c>
      <c r="BP6" s="10">
        <f t="shared" si="50"/>
        <v>21.669352343325777</v>
      </c>
      <c r="BQ6" s="10">
        <f t="shared" si="51"/>
        <v>2.833333036</v>
      </c>
      <c r="BR6" s="10">
        <f t="shared" si="51"/>
        <v>15.296015023999999</v>
      </c>
      <c r="BS6" s="10">
        <f t="shared" si="52"/>
        <v>15.556215854356184</v>
      </c>
      <c r="BT6" s="10">
        <f t="shared" si="53"/>
        <v>79.50585149679324</v>
      </c>
      <c r="BU6" s="10">
        <f t="shared" si="54"/>
        <v>61.597371576</v>
      </c>
      <c r="BV6" s="10">
        <f t="shared" si="54"/>
        <v>7.025486923999999</v>
      </c>
      <c r="BW6" s="10">
        <f t="shared" si="55"/>
        <v>61.99672291009508</v>
      </c>
      <c r="BX6" s="10">
        <f t="shared" si="56"/>
        <v>6.506751701609674</v>
      </c>
      <c r="BY6" s="10">
        <f t="shared" si="57"/>
        <v>964.4344038521483</v>
      </c>
      <c r="BZ6" s="10">
        <f t="shared" si="58"/>
        <v>86.01260319840291</v>
      </c>
      <c r="CA6" s="10">
        <f t="shared" si="59"/>
        <v>67.06391427662884</v>
      </c>
      <c r="CB6" s="10">
        <f t="shared" si="60"/>
        <v>962.0998652611618</v>
      </c>
      <c r="CC6" s="10">
        <f t="shared" si="61"/>
        <v>10.578839396242657</v>
      </c>
      <c r="CD6" s="10">
        <f t="shared" si="61"/>
        <v>983.7692176044875</v>
      </c>
      <c r="CE6" s="10">
        <f t="shared" si="62"/>
        <v>983.8260950742854</v>
      </c>
      <c r="CF6" s="10">
        <f t="shared" si="63"/>
        <v>89.38390073880582</v>
      </c>
      <c r="CG6" s="10">
        <f t="shared" si="64"/>
        <v>0.07074166924342053</v>
      </c>
      <c r="CH6" s="10">
        <f t="shared" si="65"/>
        <v>-81.43666919569934</v>
      </c>
      <c r="CI6" s="10">
        <f t="shared" si="66"/>
        <v>1.0045317032565715</v>
      </c>
      <c r="CJ6" s="10">
        <f t="shared" si="67"/>
        <v>-81.43666919569934</v>
      </c>
      <c r="CK6" s="10">
        <f t="shared" si="68"/>
        <v>8.161388830152935</v>
      </c>
      <c r="CL6" s="10">
        <f t="shared" si="5"/>
        <v>81.43666919569934</v>
      </c>
      <c r="CM6" s="10">
        <f t="shared" si="69"/>
        <v>1.2152512864588703</v>
      </c>
      <c r="CN6" s="10">
        <f t="shared" si="70"/>
        <v>8.070404695410582</v>
      </c>
      <c r="CO6" s="10">
        <f t="shared" si="71"/>
        <v>6.640934912257525</v>
      </c>
      <c r="CP6" s="10">
        <f>1.18*CI6</f>
        <v>1.1853474098427543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2.75">
      <c r="A7" s="2" t="s">
        <v>6</v>
      </c>
      <c r="B7" s="1">
        <v>3</v>
      </c>
      <c r="C7" s="10">
        <v>0.31329</v>
      </c>
      <c r="D7" s="10">
        <v>0.2381</v>
      </c>
      <c r="E7" s="10">
        <v>0.4004</v>
      </c>
      <c r="F7" s="10">
        <v>0.1692</v>
      </c>
      <c r="G7" s="10">
        <v>2.5058</v>
      </c>
      <c r="H7" s="10">
        <f t="shared" si="6"/>
        <v>0.074594349</v>
      </c>
      <c r="I7" s="10">
        <f t="shared" si="7"/>
        <v>0.125441316</v>
      </c>
      <c r="J7" s="10">
        <f t="shared" si="8"/>
        <v>0.053008668</v>
      </c>
      <c r="K7" s="10">
        <f t="shared" si="9"/>
        <v>0.7850420819999999</v>
      </c>
      <c r="L7" s="3">
        <v>5</v>
      </c>
      <c r="M7" s="7">
        <f t="shared" si="10"/>
        <v>1.5075399999999999</v>
      </c>
      <c r="N7" s="7">
        <f t="shared" si="11"/>
        <v>0.35783351772540645</v>
      </c>
      <c r="O7" s="10">
        <f t="shared" si="12"/>
        <v>1.4925632739999999</v>
      </c>
      <c r="P7" s="10">
        <f t="shared" si="12"/>
        <v>7.7756390159999995</v>
      </c>
      <c r="Q7" s="10">
        <f t="shared" si="12"/>
        <v>1.651305768</v>
      </c>
      <c r="R7" s="10">
        <f t="shared" si="12"/>
        <v>7.824235731999999</v>
      </c>
      <c r="S7" s="10">
        <v>20</v>
      </c>
      <c r="T7" s="10">
        <v>0</v>
      </c>
      <c r="U7" s="10">
        <f t="shared" si="13"/>
        <v>21.492563274</v>
      </c>
      <c r="V7" s="10">
        <f t="shared" si="13"/>
        <v>7.7756390159999995</v>
      </c>
      <c r="W7" s="10">
        <f t="shared" si="14"/>
        <v>22.855870978679306</v>
      </c>
      <c r="X7" s="10">
        <f t="shared" si="15"/>
        <v>19.889250780076228</v>
      </c>
      <c r="Y7" s="10">
        <f t="shared" si="16"/>
        <v>0.3586988144157969</v>
      </c>
      <c r="Z7" s="10">
        <f t="shared" si="17"/>
        <v>-19.889250780076228</v>
      </c>
      <c r="AA7" s="10">
        <f t="shared" si="18"/>
        <v>0.36178276722378444</v>
      </c>
      <c r="AB7" s="10">
        <f t="shared" si="19"/>
        <v>0.5201132809029054</v>
      </c>
      <c r="AC7" s="10">
        <f t="shared" si="20"/>
        <v>22.985126548</v>
      </c>
      <c r="AD7" s="10">
        <f t="shared" si="20"/>
        <v>15.551278031999999</v>
      </c>
      <c r="AE7" s="10">
        <f t="shared" si="21"/>
        <v>27.751725907700592</v>
      </c>
      <c r="AF7" s="10">
        <f t="shared" si="22"/>
        <v>34.08149771733094</v>
      </c>
      <c r="AG7" s="10">
        <f t="shared" si="23"/>
        <v>0.29541852098711413</v>
      </c>
      <c r="AH7" s="10">
        <f t="shared" si="24"/>
        <v>-34.08149771733094</v>
      </c>
      <c r="AI7" s="10">
        <f t="shared" si="0"/>
        <v>16.02246642328765</v>
      </c>
      <c r="AJ7" s="10">
        <f t="shared" si="1"/>
        <v>34.08149771733094</v>
      </c>
      <c r="AK7" s="10">
        <f t="shared" si="25"/>
        <v>13.270468999845416</v>
      </c>
      <c r="AL7" s="10">
        <f t="shared" si="26"/>
        <v>8.978534558017913</v>
      </c>
      <c r="AM7" s="10">
        <f t="shared" si="27"/>
        <v>0.6765800483858182</v>
      </c>
      <c r="AN7" s="10">
        <f t="shared" si="2"/>
        <v>0.43131104064118664</v>
      </c>
      <c r="AO7" s="10">
        <f t="shared" si="28"/>
        <v>64.636432316</v>
      </c>
      <c r="AP7" s="10">
        <f t="shared" si="28"/>
        <v>23.375513763999997</v>
      </c>
      <c r="AQ7" s="10">
        <f t="shared" si="29"/>
        <v>68.73342001000535</v>
      </c>
      <c r="AR7" s="10">
        <f t="shared" si="30"/>
        <v>19.88232638243551</v>
      </c>
      <c r="AS7" s="14">
        <f t="shared" si="31"/>
        <v>0.35783351772540645</v>
      </c>
      <c r="AT7" s="14">
        <f t="shared" si="32"/>
        <v>-19.88232638243551</v>
      </c>
      <c r="AU7" s="10">
        <f t="shared" si="33"/>
        <v>22.911140003335117</v>
      </c>
      <c r="AV7" s="10">
        <f t="shared" si="34"/>
        <v>19.88232638243551</v>
      </c>
      <c r="AW7" s="10">
        <f t="shared" si="35"/>
        <v>21.54547743866667</v>
      </c>
      <c r="AX7" s="10">
        <f t="shared" si="36"/>
        <v>7.791837921333333</v>
      </c>
      <c r="AY7" s="10">
        <f t="shared" si="37"/>
        <v>0.36164610153171556</v>
      </c>
      <c r="AZ7" s="10">
        <f t="shared" si="38"/>
        <v>0.5117019303473312</v>
      </c>
      <c r="BA7" s="13">
        <v>1</v>
      </c>
      <c r="BB7" s="13">
        <v>120</v>
      </c>
      <c r="BC7" s="10">
        <f t="shared" si="39"/>
        <v>7.9175947884464914</v>
      </c>
      <c r="BD7" s="10">
        <f t="shared" si="40"/>
        <v>79.13402893196292</v>
      </c>
      <c r="BE7" s="10">
        <f t="shared" si="41"/>
        <v>7.9175947884464914</v>
      </c>
      <c r="BF7" s="10">
        <f t="shared" si="42"/>
        <v>199.13402893196292</v>
      </c>
      <c r="BG7" s="10">
        <f t="shared" si="43"/>
        <v>-7.480182555513435</v>
      </c>
      <c r="BH7" s="10">
        <f t="shared" si="44"/>
        <v>-2.595221795960325</v>
      </c>
      <c r="BI7" s="10">
        <f t="shared" si="3"/>
        <v>69.13148832351344</v>
      </c>
      <c r="BJ7" s="10">
        <f t="shared" si="4"/>
        <v>10.419457527960324</v>
      </c>
      <c r="BK7" s="10">
        <f t="shared" si="45"/>
        <v>69.91228628074641</v>
      </c>
      <c r="BL7" s="10">
        <f t="shared" si="46"/>
        <v>8.571073803500843</v>
      </c>
      <c r="BM7" s="10">
        <f t="shared" si="47"/>
        <v>62.688307234035044</v>
      </c>
      <c r="BN7" s="10">
        <f t="shared" si="48"/>
        <v>158.26805786392583</v>
      </c>
      <c r="BO7" s="10">
        <f t="shared" si="49"/>
        <v>-58.232816980247854</v>
      </c>
      <c r="BP7" s="10">
        <f t="shared" si="50"/>
        <v>23.211266454326182</v>
      </c>
      <c r="BQ7" s="10">
        <f t="shared" si="51"/>
        <v>2.9851265479999998</v>
      </c>
      <c r="BR7" s="10">
        <f t="shared" si="51"/>
        <v>15.551278031999999</v>
      </c>
      <c r="BS7" s="10">
        <f t="shared" si="52"/>
        <v>15.835189576892983</v>
      </c>
      <c r="BT7" s="10">
        <f t="shared" si="53"/>
        <v>79.13402893196292</v>
      </c>
      <c r="BU7" s="10">
        <f t="shared" si="54"/>
        <v>61.651305768</v>
      </c>
      <c r="BV7" s="10">
        <f t="shared" si="54"/>
        <v>7.824235731999999</v>
      </c>
      <c r="BW7" s="10">
        <f t="shared" si="55"/>
        <v>62.145813758364575</v>
      </c>
      <c r="BX7" s="10">
        <f t="shared" si="56"/>
        <v>7.23280488957026</v>
      </c>
      <c r="BY7" s="10">
        <f t="shared" si="57"/>
        <v>984.0907422739873</v>
      </c>
      <c r="BZ7" s="10">
        <f t="shared" si="58"/>
        <v>86.36683382153318</v>
      </c>
      <c r="CA7" s="10">
        <f t="shared" si="59"/>
        <v>62.36008431068101</v>
      </c>
      <c r="CB7" s="10">
        <f t="shared" si="60"/>
        <v>982.1129308354167</v>
      </c>
      <c r="CC7" s="10">
        <f t="shared" si="61"/>
        <v>4.127267330433156</v>
      </c>
      <c r="CD7" s="10">
        <f t="shared" si="61"/>
        <v>1005.3241972897429</v>
      </c>
      <c r="CE7" s="10">
        <f t="shared" si="62"/>
        <v>1005.3326693149302</v>
      </c>
      <c r="CF7" s="10">
        <f t="shared" si="63"/>
        <v>89.76477869421622</v>
      </c>
      <c r="CG7" s="10">
        <f t="shared" si="64"/>
        <v>0.06954144475220045</v>
      </c>
      <c r="CH7" s="10">
        <f t="shared" si="65"/>
        <v>-81.19370489071538</v>
      </c>
      <c r="CI7" s="10">
        <f t="shared" si="66"/>
        <v>0.9874885154812463</v>
      </c>
      <c r="CJ7" s="10">
        <f t="shared" si="67"/>
        <v>-81.19370489071538</v>
      </c>
      <c r="CK7" s="10">
        <f t="shared" si="68"/>
        <v>8.3022472605641</v>
      </c>
      <c r="CL7" s="10">
        <f t="shared" si="5"/>
        <v>81.19370489071538</v>
      </c>
      <c r="CM7" s="10">
        <f t="shared" si="69"/>
        <v>1.271027665888957</v>
      </c>
      <c r="CN7" s="10">
        <f t="shared" si="70"/>
        <v>8.204376773898732</v>
      </c>
      <c r="CO7" s="10">
        <f t="shared" si="71"/>
        <v>6.454915966097865</v>
      </c>
      <c r="CP7" s="10">
        <f aca="true" t="shared" si="72" ref="CP7:CP20">1.18*CI7</f>
        <v>1.1652364482678705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2.75">
      <c r="A8" s="2" t="s">
        <v>7</v>
      </c>
      <c r="B8" s="1">
        <v>3</v>
      </c>
      <c r="C8" s="10">
        <v>0.1971</v>
      </c>
      <c r="D8" s="10">
        <v>0.2381</v>
      </c>
      <c r="E8" s="10">
        <v>0.4004</v>
      </c>
      <c r="F8" s="10">
        <v>0.1692</v>
      </c>
      <c r="G8" s="10">
        <v>2.5058</v>
      </c>
      <c r="H8" s="10">
        <f t="shared" si="6"/>
        <v>0.04692951</v>
      </c>
      <c r="I8" s="10">
        <f t="shared" si="7"/>
        <v>0.07891883999999999</v>
      </c>
      <c r="J8" s="10">
        <f t="shared" si="8"/>
        <v>0.033349319999999995</v>
      </c>
      <c r="K8" s="10">
        <f t="shared" si="9"/>
        <v>0.49389317999999993</v>
      </c>
      <c r="L8" s="3">
        <v>6</v>
      </c>
      <c r="M8" s="7">
        <f t="shared" si="10"/>
        <v>1.82083</v>
      </c>
      <c r="N8" s="7">
        <f t="shared" si="11"/>
        <v>0.3550012488816244</v>
      </c>
      <c r="O8" s="10">
        <f t="shared" si="12"/>
        <v>1.567157623</v>
      </c>
      <c r="P8" s="10">
        <f t="shared" si="12"/>
        <v>7.901080331999999</v>
      </c>
      <c r="Q8" s="10">
        <f t="shared" si="12"/>
        <v>1.704314436</v>
      </c>
      <c r="R8" s="10">
        <f t="shared" si="12"/>
        <v>8.609277813999999</v>
      </c>
      <c r="S8" s="10">
        <v>20</v>
      </c>
      <c r="T8" s="10">
        <v>0</v>
      </c>
      <c r="U8" s="10">
        <f t="shared" si="13"/>
        <v>21.567157623</v>
      </c>
      <c r="V8" s="10">
        <f t="shared" si="13"/>
        <v>7.901080331999999</v>
      </c>
      <c r="W8" s="10">
        <f t="shared" si="14"/>
        <v>22.968878038512116</v>
      </c>
      <c r="X8" s="10">
        <f t="shared" si="15"/>
        <v>20.120196248359306</v>
      </c>
      <c r="Y8" s="10">
        <f t="shared" si="16"/>
        <v>0.3569340134396814</v>
      </c>
      <c r="Z8" s="10">
        <f t="shared" si="17"/>
        <v>-20.120196248359306</v>
      </c>
      <c r="AA8" s="10">
        <f t="shared" si="18"/>
        <v>0.3663477807374116</v>
      </c>
      <c r="AB8" s="10">
        <f t="shared" si="19"/>
        <v>0.517554319487538</v>
      </c>
      <c r="AC8" s="10">
        <f t="shared" si="20"/>
        <v>23.134315246</v>
      </c>
      <c r="AD8" s="10">
        <f t="shared" si="20"/>
        <v>15.802160663999999</v>
      </c>
      <c r="AE8" s="10">
        <f t="shared" si="21"/>
        <v>28.01615290421183</v>
      </c>
      <c r="AF8" s="10">
        <f t="shared" si="22"/>
        <v>34.33547981193616</v>
      </c>
      <c r="AG8" s="10">
        <f t="shared" si="23"/>
        <v>0.292630249789227</v>
      </c>
      <c r="AH8" s="10">
        <f t="shared" si="24"/>
        <v>-34.33547981193616</v>
      </c>
      <c r="AI8" s="10">
        <f t="shared" si="0"/>
        <v>16.175133420904416</v>
      </c>
      <c r="AJ8" s="10">
        <f t="shared" si="1"/>
        <v>34.33547981193616</v>
      </c>
      <c r="AK8" s="10">
        <f t="shared" si="25"/>
        <v>13.356603134795764</v>
      </c>
      <c r="AL8" s="10">
        <f t="shared" si="26"/>
        <v>9.123381713138114</v>
      </c>
      <c r="AM8" s="10">
        <f t="shared" si="27"/>
        <v>0.6830615255289323</v>
      </c>
      <c r="AN8" s="10">
        <f t="shared" si="2"/>
        <v>0.42724016469227144</v>
      </c>
      <c r="AO8" s="10">
        <f t="shared" si="28"/>
        <v>64.838629682</v>
      </c>
      <c r="AP8" s="10">
        <f t="shared" si="28"/>
        <v>24.411438477999997</v>
      </c>
      <c r="AQ8" s="10">
        <f t="shared" si="29"/>
        <v>69.28178857105748</v>
      </c>
      <c r="AR8" s="10">
        <f t="shared" si="30"/>
        <v>20.63111939153122</v>
      </c>
      <c r="AS8" s="14">
        <f t="shared" si="31"/>
        <v>0.3550012488816244</v>
      </c>
      <c r="AT8" s="14">
        <f t="shared" si="32"/>
        <v>-20.63111939153122</v>
      </c>
      <c r="AU8" s="10">
        <f t="shared" si="33"/>
        <v>23.093929523685826</v>
      </c>
      <c r="AV8" s="10">
        <f t="shared" si="34"/>
        <v>20.63111939153122</v>
      </c>
      <c r="AW8" s="10">
        <f t="shared" si="35"/>
        <v>21.612876560666667</v>
      </c>
      <c r="AX8" s="10">
        <f t="shared" si="36"/>
        <v>8.137146159333334</v>
      </c>
      <c r="AY8" s="10">
        <f t="shared" si="37"/>
        <v>0.3764952868024124</v>
      </c>
      <c r="AZ8" s="10">
        <f t="shared" si="38"/>
        <v>0.5076517859007228</v>
      </c>
      <c r="BA8" s="13">
        <v>1</v>
      </c>
      <c r="BB8" s="13">
        <v>120</v>
      </c>
      <c r="BC8" s="10">
        <f t="shared" si="39"/>
        <v>8.055001764620801</v>
      </c>
      <c r="BD8" s="10">
        <f t="shared" si="40"/>
        <v>78.78114939142033</v>
      </c>
      <c r="BE8" s="10">
        <f t="shared" si="41"/>
        <v>8.055001764620801</v>
      </c>
      <c r="BF8" s="10">
        <f t="shared" si="42"/>
        <v>198.78114939142034</v>
      </c>
      <c r="BG8" s="10">
        <f t="shared" si="43"/>
        <v>-7.626115096353585</v>
      </c>
      <c r="BH8" s="10">
        <f t="shared" si="44"/>
        <v>-2.5933418527475656</v>
      </c>
      <c r="BI8" s="10">
        <f t="shared" si="3"/>
        <v>69.33042953235358</v>
      </c>
      <c r="BJ8" s="10">
        <f t="shared" si="4"/>
        <v>11.202619666747564</v>
      </c>
      <c r="BK8" s="10">
        <f t="shared" si="45"/>
        <v>70.22967425909395</v>
      </c>
      <c r="BL8" s="10">
        <f t="shared" si="46"/>
        <v>9.178690994149964</v>
      </c>
      <c r="BM8" s="10">
        <f t="shared" si="47"/>
        <v>64.88305342804422</v>
      </c>
      <c r="BN8" s="10">
        <f t="shared" si="48"/>
        <v>157.56229878284066</v>
      </c>
      <c r="BO8" s="10">
        <f t="shared" si="49"/>
        <v>-59.9710873973902</v>
      </c>
      <c r="BP8" s="10">
        <f t="shared" si="50"/>
        <v>24.764476544458326</v>
      </c>
      <c r="BQ8" s="10">
        <f t="shared" si="51"/>
        <v>3.134315246</v>
      </c>
      <c r="BR8" s="10">
        <f t="shared" si="51"/>
        <v>15.802160663999999</v>
      </c>
      <c r="BS8" s="10">
        <f t="shared" si="52"/>
        <v>16.110003529241602</v>
      </c>
      <c r="BT8" s="10">
        <f t="shared" si="53"/>
        <v>78.78114939142033</v>
      </c>
      <c r="BU8" s="10">
        <f t="shared" si="54"/>
        <v>61.704314436</v>
      </c>
      <c r="BV8" s="10">
        <f t="shared" si="54"/>
        <v>8.609277813999999</v>
      </c>
      <c r="BW8" s="10">
        <f t="shared" si="55"/>
        <v>62.30202311719412</v>
      </c>
      <c r="BX8" s="10">
        <f t="shared" si="56"/>
        <v>7.942901157340463</v>
      </c>
      <c r="BY8" s="10">
        <f t="shared" si="57"/>
        <v>1003.6858122968891</v>
      </c>
      <c r="BZ8" s="10">
        <f t="shared" si="58"/>
        <v>86.72405054876079</v>
      </c>
      <c r="CA8" s="10">
        <f t="shared" si="59"/>
        <v>57.35558226289398</v>
      </c>
      <c r="CB8" s="10">
        <f t="shared" si="60"/>
        <v>1002.0456810891161</v>
      </c>
      <c r="CC8" s="10">
        <f t="shared" si="61"/>
        <v>-2.6155051344962175</v>
      </c>
      <c r="CD8" s="10">
        <f t="shared" si="61"/>
        <v>1026.8101576335744</v>
      </c>
      <c r="CE8" s="10">
        <f t="shared" si="62"/>
        <v>1026.8134887537242</v>
      </c>
      <c r="CF8" s="10">
        <f t="shared" si="63"/>
        <v>-89.85405570807605</v>
      </c>
      <c r="CG8" s="10">
        <f t="shared" si="64"/>
        <v>0.06839574570093924</v>
      </c>
      <c r="CH8" s="10">
        <f t="shared" si="65"/>
        <v>99.032746702226</v>
      </c>
      <c r="CI8" s="10">
        <f t="shared" si="66"/>
        <v>0.9712195889533373</v>
      </c>
      <c r="CJ8" s="10">
        <f t="shared" si="67"/>
        <v>99.032746702226</v>
      </c>
      <c r="CK8" s="10">
        <f t="shared" si="68"/>
        <v>8.44131843688192</v>
      </c>
      <c r="CL8" s="10">
        <f t="shared" si="5"/>
        <v>-99.032746702226</v>
      </c>
      <c r="CM8" s="10">
        <f t="shared" si="69"/>
        <v>-1.3252780523138008</v>
      </c>
      <c r="CN8" s="10">
        <f t="shared" si="70"/>
        <v>-8.336635714537246</v>
      </c>
      <c r="CO8" s="10">
        <f t="shared" si="71"/>
        <v>6.2904804768948885</v>
      </c>
      <c r="CP8" s="10">
        <f t="shared" si="72"/>
        <v>1.1460391149649378</v>
      </c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2.75">
      <c r="A9" s="2" t="s">
        <v>8</v>
      </c>
      <c r="B9" s="1">
        <v>3</v>
      </c>
      <c r="C9" s="10">
        <v>0.35082</v>
      </c>
      <c r="D9" s="10">
        <v>0.2381</v>
      </c>
      <c r="E9" s="10">
        <v>0.4004</v>
      </c>
      <c r="F9" s="10">
        <v>0.1692</v>
      </c>
      <c r="G9" s="10">
        <v>2.5058</v>
      </c>
      <c r="H9" s="10">
        <f t="shared" si="6"/>
        <v>0.083530242</v>
      </c>
      <c r="I9" s="10">
        <f t="shared" si="7"/>
        <v>0.140468328</v>
      </c>
      <c r="J9" s="10">
        <f t="shared" si="8"/>
        <v>0.059358744</v>
      </c>
      <c r="K9" s="10">
        <f t="shared" si="9"/>
        <v>0.879084756</v>
      </c>
      <c r="L9" s="3">
        <v>7</v>
      </c>
      <c r="M9" s="7">
        <f t="shared" si="10"/>
        <v>2.01793</v>
      </c>
      <c r="N9" s="7">
        <f t="shared" si="11"/>
        <v>0.353211881381901</v>
      </c>
      <c r="O9" s="10">
        <f t="shared" si="12"/>
        <v>1.614087133</v>
      </c>
      <c r="P9" s="10">
        <f t="shared" si="12"/>
        <v>7.979999171999999</v>
      </c>
      <c r="Q9" s="10">
        <f t="shared" si="12"/>
        <v>1.737663756</v>
      </c>
      <c r="R9" s="10">
        <f t="shared" si="12"/>
        <v>9.103170994</v>
      </c>
      <c r="S9" s="10">
        <v>20</v>
      </c>
      <c r="T9" s="10">
        <v>0</v>
      </c>
      <c r="U9" s="10">
        <f t="shared" si="13"/>
        <v>21.614087132999998</v>
      </c>
      <c r="V9" s="10">
        <f t="shared" si="13"/>
        <v>7.979999171999999</v>
      </c>
      <c r="W9" s="10">
        <f t="shared" si="14"/>
        <v>23.040163831406165</v>
      </c>
      <c r="X9" s="10">
        <f t="shared" si="15"/>
        <v>20.264328453533505</v>
      </c>
      <c r="Y9" s="10">
        <f t="shared" si="16"/>
        <v>0.3558296669452255</v>
      </c>
      <c r="Z9" s="10">
        <f t="shared" si="17"/>
        <v>-20.264328453533505</v>
      </c>
      <c r="AA9" s="10">
        <f t="shared" si="18"/>
        <v>0.36920361812626734</v>
      </c>
      <c r="AB9" s="10">
        <f t="shared" si="19"/>
        <v>0.515953017070577</v>
      </c>
      <c r="AC9" s="10">
        <f t="shared" si="20"/>
        <v>23.228174266</v>
      </c>
      <c r="AD9" s="10">
        <f t="shared" si="20"/>
        <v>15.959998343999999</v>
      </c>
      <c r="AE9" s="10">
        <f t="shared" si="21"/>
        <v>28.18278955093245</v>
      </c>
      <c r="AF9" s="10">
        <f t="shared" si="22"/>
        <v>34.49282314128069</v>
      </c>
      <c r="AG9" s="10">
        <f t="shared" si="23"/>
        <v>0.2909000121395519</v>
      </c>
      <c r="AH9" s="10">
        <f t="shared" si="24"/>
        <v>-34.49282314128069</v>
      </c>
      <c r="AI9" s="10">
        <f t="shared" si="0"/>
        <v>16.271341133745423</v>
      </c>
      <c r="AJ9" s="10">
        <f t="shared" si="1"/>
        <v>34.49282314128069</v>
      </c>
      <c r="AK9" s="10">
        <f t="shared" si="25"/>
        <v>13.410792665258638</v>
      </c>
      <c r="AL9" s="10">
        <f t="shared" si="26"/>
        <v>9.21450934017438</v>
      </c>
      <c r="AM9" s="10">
        <f t="shared" si="27"/>
        <v>0.6870965475474876</v>
      </c>
      <c r="AN9" s="10">
        <f t="shared" si="2"/>
        <v>0.4247140177237458</v>
      </c>
      <c r="AO9" s="10">
        <f t="shared" si="28"/>
        <v>64.965838022</v>
      </c>
      <c r="AP9" s="10">
        <f t="shared" si="28"/>
        <v>25.063169337999998</v>
      </c>
      <c r="AQ9" s="10">
        <f t="shared" si="29"/>
        <v>69.63276934867666</v>
      </c>
      <c r="AR9" s="10">
        <f t="shared" si="30"/>
        <v>21.09611469184528</v>
      </c>
      <c r="AS9" s="14">
        <f t="shared" si="31"/>
        <v>0.353211881381901</v>
      </c>
      <c r="AT9" s="14">
        <f t="shared" si="32"/>
        <v>-21.09611469184528</v>
      </c>
      <c r="AU9" s="10">
        <f t="shared" si="33"/>
        <v>23.210923116225555</v>
      </c>
      <c r="AV9" s="10">
        <f t="shared" si="34"/>
        <v>21.09611469184528</v>
      </c>
      <c r="AW9" s="10">
        <f t="shared" si="35"/>
        <v>21.655279340666667</v>
      </c>
      <c r="AX9" s="10">
        <f t="shared" si="36"/>
        <v>8.354389779333333</v>
      </c>
      <c r="AY9" s="10">
        <f t="shared" si="37"/>
        <v>0.38578997979696067</v>
      </c>
      <c r="AZ9" s="10">
        <f t="shared" si="38"/>
        <v>0.5050929903761184</v>
      </c>
      <c r="BA9" s="13">
        <v>1</v>
      </c>
      <c r="BB9" s="13">
        <v>120</v>
      </c>
      <c r="BC9" s="10">
        <f t="shared" si="39"/>
        <v>8.14160082895476</v>
      </c>
      <c r="BD9" s="10">
        <f t="shared" si="40"/>
        <v>78.56525154083536</v>
      </c>
      <c r="BE9" s="10">
        <f t="shared" si="41"/>
        <v>8.14160082895476</v>
      </c>
      <c r="BF9" s="10">
        <f t="shared" si="42"/>
        <v>198.56525154083536</v>
      </c>
      <c r="BG9" s="10">
        <f t="shared" si="43"/>
        <v>-7.7179255716307855</v>
      </c>
      <c r="BH9" s="10">
        <f t="shared" si="44"/>
        <v>-2.5921591249004066</v>
      </c>
      <c r="BI9" s="10">
        <f t="shared" si="3"/>
        <v>69.45558932763079</v>
      </c>
      <c r="BJ9" s="10">
        <f t="shared" si="4"/>
        <v>11.695330118900406</v>
      </c>
      <c r="BK9" s="10">
        <f t="shared" si="45"/>
        <v>70.43337018373151</v>
      </c>
      <c r="BL9" s="10">
        <f t="shared" si="46"/>
        <v>9.558128461707406</v>
      </c>
      <c r="BM9" s="10">
        <f t="shared" si="47"/>
        <v>66.28566405803683</v>
      </c>
      <c r="BN9" s="10">
        <f t="shared" si="48"/>
        <v>157.13050308167072</v>
      </c>
      <c r="BO9" s="10">
        <f t="shared" si="49"/>
        <v>-61.07510951220451</v>
      </c>
      <c r="BP9" s="10">
        <f t="shared" si="50"/>
        <v>25.760827969751695</v>
      </c>
      <c r="BQ9" s="10">
        <f t="shared" si="51"/>
        <v>3.228174266</v>
      </c>
      <c r="BR9" s="10">
        <f t="shared" si="51"/>
        <v>15.959998343999999</v>
      </c>
      <c r="BS9" s="10">
        <f t="shared" si="52"/>
        <v>16.28320165790952</v>
      </c>
      <c r="BT9" s="10">
        <f t="shared" si="53"/>
        <v>78.56525154083536</v>
      </c>
      <c r="BU9" s="10">
        <f t="shared" si="54"/>
        <v>61.737663756</v>
      </c>
      <c r="BV9" s="10">
        <f t="shared" si="54"/>
        <v>9.103170994</v>
      </c>
      <c r="BW9" s="10">
        <f t="shared" si="55"/>
        <v>62.40518286324397</v>
      </c>
      <c r="BX9" s="10">
        <f t="shared" si="56"/>
        <v>8.387780035151273</v>
      </c>
      <c r="BY9" s="10">
        <f t="shared" si="57"/>
        <v>1016.156177060921</v>
      </c>
      <c r="BZ9" s="10">
        <f t="shared" si="58"/>
        <v>86.95303157598664</v>
      </c>
      <c r="CA9" s="10">
        <f t="shared" si="59"/>
        <v>54.01334339069099</v>
      </c>
      <c r="CB9" s="10">
        <f t="shared" si="60"/>
        <v>1014.7196336500172</v>
      </c>
      <c r="CC9" s="10">
        <f t="shared" si="61"/>
        <v>-7.0617661215135215</v>
      </c>
      <c r="CD9" s="10">
        <f t="shared" si="61"/>
        <v>1040.480461619769</v>
      </c>
      <c r="CE9" s="10">
        <f t="shared" si="62"/>
        <v>1040.504425532752</v>
      </c>
      <c r="CF9" s="10">
        <f t="shared" si="63"/>
        <v>-89.61113812592757</v>
      </c>
      <c r="CG9" s="10">
        <f t="shared" si="64"/>
        <v>0.0676915623378235</v>
      </c>
      <c r="CH9" s="10">
        <f t="shared" si="65"/>
        <v>99.16926658763498</v>
      </c>
      <c r="CI9" s="10">
        <f t="shared" si="66"/>
        <v>0.9612201851970937</v>
      </c>
      <c r="CJ9" s="10">
        <f t="shared" si="67"/>
        <v>99.16926658763498</v>
      </c>
      <c r="CK9" s="10">
        <f t="shared" si="68"/>
        <v>8.529131981151279</v>
      </c>
      <c r="CL9" s="10">
        <f t="shared" si="5"/>
        <v>-99.16926658763498</v>
      </c>
      <c r="CM9" s="10">
        <f t="shared" si="69"/>
        <v>-1.3591313871296309</v>
      </c>
      <c r="CN9" s="10">
        <f t="shared" si="70"/>
        <v>-8.42014573653073</v>
      </c>
      <c r="CO9" s="10">
        <f t="shared" si="71"/>
        <v>6.195240442731116</v>
      </c>
      <c r="CP9" s="10">
        <f t="shared" si="72"/>
        <v>1.1342398185325706</v>
      </c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2.75">
      <c r="A10" s="2" t="s">
        <v>9</v>
      </c>
      <c r="B10" s="1">
        <v>3</v>
      </c>
      <c r="C10" s="10">
        <v>0.12588</v>
      </c>
      <c r="D10" s="10">
        <v>0.2381</v>
      </c>
      <c r="E10" s="10">
        <v>0.4004</v>
      </c>
      <c r="F10" s="10">
        <v>0.1692</v>
      </c>
      <c r="G10" s="10">
        <v>2.5058</v>
      </c>
      <c r="H10" s="10">
        <f t="shared" si="6"/>
        <v>0.029972027999999998</v>
      </c>
      <c r="I10" s="10">
        <f t="shared" si="7"/>
        <v>0.05040235199999999</v>
      </c>
      <c r="J10" s="10">
        <f t="shared" si="8"/>
        <v>0.021298895999999998</v>
      </c>
      <c r="K10" s="10">
        <f t="shared" si="9"/>
        <v>0.31543010399999993</v>
      </c>
      <c r="L10" s="3">
        <v>8</v>
      </c>
      <c r="M10" s="7">
        <f>M7+C9</f>
        <v>1.8583599999999998</v>
      </c>
      <c r="N10" s="7">
        <f t="shared" si="11"/>
        <v>0.3546609437723988</v>
      </c>
      <c r="O10" s="10">
        <f>O7+H9</f>
        <v>1.5760935159999998</v>
      </c>
      <c r="P10" s="10">
        <f>P7+I9</f>
        <v>7.916107343999999</v>
      </c>
      <c r="Q10" s="10">
        <f>Q7+J9</f>
        <v>1.7106645120000001</v>
      </c>
      <c r="R10" s="10">
        <f>R7+K9</f>
        <v>8.703320488</v>
      </c>
      <c r="S10" s="10">
        <v>20</v>
      </c>
      <c r="T10" s="10">
        <v>0</v>
      </c>
      <c r="U10" s="10">
        <f t="shared" si="13"/>
        <v>21.576093516</v>
      </c>
      <c r="V10" s="10">
        <f t="shared" si="13"/>
        <v>7.916107343999999</v>
      </c>
      <c r="W10" s="10">
        <f t="shared" si="14"/>
        <v>22.98244040333637</v>
      </c>
      <c r="X10" s="10">
        <f t="shared" si="15"/>
        <v>20.147709501900433</v>
      </c>
      <c r="Y10" s="10">
        <f t="shared" si="16"/>
        <v>0.35672338005073323</v>
      </c>
      <c r="Z10" s="10">
        <f t="shared" si="17"/>
        <v>-20.147709501900433</v>
      </c>
      <c r="AA10" s="10">
        <f t="shared" si="18"/>
        <v>0.3668925210270209</v>
      </c>
      <c r="AB10" s="10">
        <f t="shared" si="19"/>
        <v>0.5172489010735631</v>
      </c>
      <c r="AC10" s="10">
        <f t="shared" si="20"/>
        <v>23.152187032</v>
      </c>
      <c r="AD10" s="10">
        <f t="shared" si="20"/>
        <v>15.832214687999999</v>
      </c>
      <c r="AE10" s="10">
        <f t="shared" si="21"/>
        <v>28.047865984627634</v>
      </c>
      <c r="AF10" s="10">
        <f t="shared" si="22"/>
        <v>34.3655837910321</v>
      </c>
      <c r="AG10" s="10">
        <f t="shared" si="23"/>
        <v>0.29229937946031326</v>
      </c>
      <c r="AH10" s="10">
        <f t="shared" si="24"/>
        <v>-34.3655837910321</v>
      </c>
      <c r="AI10" s="10">
        <f t="shared" si="0"/>
        <v>16.193442976419313</v>
      </c>
      <c r="AJ10" s="10">
        <f t="shared" si="1"/>
        <v>34.3655837910321</v>
      </c>
      <c r="AK10" s="10">
        <f t="shared" si="25"/>
        <v>13.366921415253763</v>
      </c>
      <c r="AL10" s="10">
        <f t="shared" si="26"/>
        <v>9.140733411984746</v>
      </c>
      <c r="AM10" s="10">
        <f t="shared" si="27"/>
        <v>0.6838323596002988</v>
      </c>
      <c r="AN10" s="10">
        <f t="shared" si="2"/>
        <v>0.42675709401205736</v>
      </c>
      <c r="AO10" s="10">
        <f t="shared" si="28"/>
        <v>64.862851544</v>
      </c>
      <c r="AP10" s="10">
        <f t="shared" si="28"/>
        <v>24.535535175999996</v>
      </c>
      <c r="AQ10" s="10">
        <f t="shared" si="29"/>
        <v>69.34826599700756</v>
      </c>
      <c r="AR10" s="10">
        <f t="shared" si="30"/>
        <v>20.720021891139083</v>
      </c>
      <c r="AS10" s="14">
        <f t="shared" si="31"/>
        <v>0.3546609437723988</v>
      </c>
      <c r="AT10" s="14">
        <f t="shared" si="32"/>
        <v>-20.720021891139083</v>
      </c>
      <c r="AU10" s="10">
        <f t="shared" si="33"/>
        <v>23.116088665669185</v>
      </c>
      <c r="AV10" s="10">
        <f t="shared" si="34"/>
        <v>20.720021891139083</v>
      </c>
      <c r="AW10" s="10">
        <f t="shared" si="35"/>
        <v>21.620950514666664</v>
      </c>
      <c r="AX10" s="10">
        <f t="shared" si="36"/>
        <v>8.178511725333331</v>
      </c>
      <c r="AY10" s="10">
        <f t="shared" si="37"/>
        <v>0.3782679082395292</v>
      </c>
      <c r="AZ10" s="10">
        <f t="shared" si="38"/>
        <v>0.5071651495945303</v>
      </c>
      <c r="BA10" s="13">
        <v>1</v>
      </c>
      <c r="BB10" s="13">
        <v>120</v>
      </c>
      <c r="BC10" s="10">
        <f t="shared" si="39"/>
        <v>8.07148228350332</v>
      </c>
      <c r="BD10" s="10">
        <f t="shared" si="40"/>
        <v>78.73968304449807</v>
      </c>
      <c r="BE10" s="10">
        <f t="shared" si="41"/>
        <v>8.07148228350332</v>
      </c>
      <c r="BF10" s="10">
        <f t="shared" si="42"/>
        <v>198.73968304449807</v>
      </c>
      <c r="BG10" s="10">
        <f t="shared" si="43"/>
        <v>-7.643596816988562</v>
      </c>
      <c r="BH10" s="10">
        <f t="shared" si="44"/>
        <v>-2.59311664840406</v>
      </c>
      <c r="BI10" s="10">
        <f t="shared" si="3"/>
        <v>69.35426132898856</v>
      </c>
      <c r="BJ10" s="10">
        <f t="shared" si="4"/>
        <v>11.296437136404059</v>
      </c>
      <c r="BK10" s="10">
        <f t="shared" si="45"/>
        <v>70.26822223783924</v>
      </c>
      <c r="BL10" s="10">
        <f t="shared" si="46"/>
        <v>9.251109339526444</v>
      </c>
      <c r="BM10" s="10">
        <f t="shared" si="47"/>
        <v>65.14882625290797</v>
      </c>
      <c r="BN10" s="10">
        <f t="shared" si="48"/>
        <v>157.47936608899613</v>
      </c>
      <c r="BO10" s="10">
        <f t="shared" si="49"/>
        <v>-60.18068471055348</v>
      </c>
      <c r="BP10" s="10">
        <f t="shared" si="50"/>
        <v>24.953050913676766</v>
      </c>
      <c r="BQ10" s="10">
        <f t="shared" si="51"/>
        <v>3.1521870319999996</v>
      </c>
      <c r="BR10" s="10">
        <f t="shared" si="51"/>
        <v>15.832214687999999</v>
      </c>
      <c r="BS10" s="10">
        <f t="shared" si="52"/>
        <v>16.14296456700664</v>
      </c>
      <c r="BT10" s="10">
        <f t="shared" si="53"/>
        <v>78.73968304449807</v>
      </c>
      <c r="BU10" s="10">
        <f t="shared" si="54"/>
        <v>61.710664512</v>
      </c>
      <c r="BV10" s="10">
        <f t="shared" si="54"/>
        <v>8.703320488</v>
      </c>
      <c r="BW10" s="10">
        <f t="shared" si="55"/>
        <v>62.32137596386538</v>
      </c>
      <c r="BX10" s="10">
        <f t="shared" si="56"/>
        <v>8.027724063557494</v>
      </c>
      <c r="BY10" s="10">
        <f t="shared" si="57"/>
        <v>1006.0517639517781</v>
      </c>
      <c r="BZ10" s="10">
        <f t="shared" si="58"/>
        <v>86.76740710805556</v>
      </c>
      <c r="CA10" s="10">
        <f t="shared" si="59"/>
        <v>56.730717946344086</v>
      </c>
      <c r="CB10" s="10">
        <f t="shared" si="60"/>
        <v>1004.4509830707403</v>
      </c>
      <c r="CC10" s="10">
        <f t="shared" si="61"/>
        <v>-3.4499667642093925</v>
      </c>
      <c r="CD10" s="10">
        <f t="shared" si="61"/>
        <v>1029.404033984417</v>
      </c>
      <c r="CE10" s="10">
        <f t="shared" si="62"/>
        <v>1029.409815114498</v>
      </c>
      <c r="CF10" s="10">
        <f t="shared" si="63"/>
        <v>-89.80797841425121</v>
      </c>
      <c r="CG10" s="10">
        <f t="shared" si="64"/>
        <v>0.06826068802348025</v>
      </c>
      <c r="CH10" s="10">
        <f t="shared" si="65"/>
        <v>99.05908775377765</v>
      </c>
      <c r="CI10" s="10">
        <f t="shared" si="66"/>
        <v>0.9693017699334194</v>
      </c>
      <c r="CJ10" s="10">
        <f t="shared" si="67"/>
        <v>99.05908775377765</v>
      </c>
      <c r="CK10" s="10">
        <f t="shared" si="68"/>
        <v>8.458020068462089</v>
      </c>
      <c r="CL10" s="10">
        <f t="shared" si="5"/>
        <v>-99.05908775377765</v>
      </c>
      <c r="CM10" s="10">
        <f t="shared" si="69"/>
        <v>-1.3317403023471146</v>
      </c>
      <c r="CN10" s="10">
        <f t="shared" si="70"/>
        <v>-8.352518856345782</v>
      </c>
      <c r="CO10" s="10">
        <f t="shared" si="71"/>
        <v>6.2718826197757584</v>
      </c>
      <c r="CP10" s="10">
        <f t="shared" si="72"/>
        <v>1.143776088521435</v>
      </c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2.75">
      <c r="A11" s="2" t="s">
        <v>10</v>
      </c>
      <c r="B11" s="1">
        <v>3</v>
      </c>
      <c r="C11" s="10">
        <v>0.12204</v>
      </c>
      <c r="D11" s="10">
        <v>0.2381</v>
      </c>
      <c r="E11" s="10">
        <v>0.4004</v>
      </c>
      <c r="F11" s="10">
        <v>0.1692</v>
      </c>
      <c r="G11" s="10">
        <v>2.5058</v>
      </c>
      <c r="H11" s="10">
        <f t="shared" si="6"/>
        <v>0.029057724</v>
      </c>
      <c r="I11" s="10">
        <f t="shared" si="7"/>
        <v>0.048864816</v>
      </c>
      <c r="J11" s="10">
        <f t="shared" si="8"/>
        <v>0.020649168</v>
      </c>
      <c r="K11" s="10">
        <f t="shared" si="9"/>
        <v>0.30580783199999995</v>
      </c>
      <c r="L11" s="3">
        <v>9</v>
      </c>
      <c r="M11" s="7">
        <f>M10+C10</f>
        <v>1.9842399999999998</v>
      </c>
      <c r="N11" s="7">
        <f t="shared" si="11"/>
        <v>0.3535181003278302</v>
      </c>
      <c r="O11" s="10">
        <f t="shared" si="12"/>
        <v>1.6060655439999998</v>
      </c>
      <c r="P11" s="10">
        <f>P10+I10</f>
        <v>7.966509695999999</v>
      </c>
      <c r="Q11" s="10">
        <f>Q10+J10</f>
        <v>1.7319634080000001</v>
      </c>
      <c r="R11" s="10">
        <f>R10+K10</f>
        <v>9.018750592</v>
      </c>
      <c r="S11" s="10">
        <v>20</v>
      </c>
      <c r="T11" s="10">
        <v>0</v>
      </c>
      <c r="U11" s="10">
        <f t="shared" si="13"/>
        <v>21.606065544</v>
      </c>
      <c r="V11" s="10">
        <f t="shared" si="13"/>
        <v>7.966509695999999</v>
      </c>
      <c r="W11" s="10">
        <f t="shared" si="14"/>
        <v>23.027968756016804</v>
      </c>
      <c r="X11" s="10">
        <f t="shared" si="15"/>
        <v>20.239755400192067</v>
      </c>
      <c r="Y11" s="10">
        <f t="shared" si="16"/>
        <v>0.356018106041185</v>
      </c>
      <c r="Z11" s="10">
        <f t="shared" si="17"/>
        <v>-20.239755400192067</v>
      </c>
      <c r="AA11" s="10">
        <f t="shared" si="18"/>
        <v>0.3687163532748005</v>
      </c>
      <c r="AB11" s="10">
        <f t="shared" si="19"/>
        <v>0.5162262537597182</v>
      </c>
      <c r="AC11" s="10">
        <f t="shared" si="20"/>
        <v>23.212131088</v>
      </c>
      <c r="AD11" s="10">
        <f t="shared" si="20"/>
        <v>15.933019391999999</v>
      </c>
      <c r="AE11" s="10">
        <f t="shared" si="21"/>
        <v>28.15429161943777</v>
      </c>
      <c r="AF11" s="10">
        <f t="shared" si="22"/>
        <v>34.46606067787602</v>
      </c>
      <c r="AG11" s="10">
        <f t="shared" si="23"/>
        <v>0.2911944627593654</v>
      </c>
      <c r="AH11" s="10">
        <f t="shared" si="24"/>
        <v>-34.46606067787602</v>
      </c>
      <c r="AI11" s="10">
        <f t="shared" si="0"/>
        <v>16.254887845325623</v>
      </c>
      <c r="AJ11" s="10">
        <f t="shared" si="1"/>
        <v>34.46606067787602</v>
      </c>
      <c r="AK11" s="10">
        <f t="shared" si="25"/>
        <v>13.401530132121678</v>
      </c>
      <c r="AL11" s="10">
        <f t="shared" si="26"/>
        <v>9.198933034974727</v>
      </c>
      <c r="AM11" s="10">
        <f t="shared" si="27"/>
        <v>0.6864091595724665</v>
      </c>
      <c r="AN11" s="10">
        <f t="shared" si="2"/>
        <v>0.4251439156286735</v>
      </c>
      <c r="AO11" s="10">
        <f t="shared" si="28"/>
        <v>64.944094496</v>
      </c>
      <c r="AP11" s="10">
        <f t="shared" si="28"/>
        <v>24.951769984</v>
      </c>
      <c r="AQ11" s="10">
        <f t="shared" si="29"/>
        <v>69.57245313512972</v>
      </c>
      <c r="AR11" s="10">
        <f t="shared" si="30"/>
        <v>21.016966664557103</v>
      </c>
      <c r="AS11" s="14">
        <f t="shared" si="31"/>
        <v>0.3535181003278302</v>
      </c>
      <c r="AT11" s="14">
        <f t="shared" si="32"/>
        <v>-21.016966664557103</v>
      </c>
      <c r="AU11" s="10">
        <f t="shared" si="33"/>
        <v>23.190817711709908</v>
      </c>
      <c r="AV11" s="10">
        <f t="shared" si="34"/>
        <v>21.016966664557103</v>
      </c>
      <c r="AW11" s="10">
        <f t="shared" si="35"/>
        <v>21.64803149866667</v>
      </c>
      <c r="AX11" s="10">
        <f t="shared" si="36"/>
        <v>8.317256661333332</v>
      </c>
      <c r="AY11" s="10">
        <f t="shared" si="37"/>
        <v>0.3842038321981194</v>
      </c>
      <c r="AZ11" s="10">
        <f t="shared" si="38"/>
        <v>0.5055308834687972</v>
      </c>
      <c r="BA11" s="13">
        <v>1</v>
      </c>
      <c r="BB11" s="13">
        <v>120</v>
      </c>
      <c r="BC11" s="10">
        <f t="shared" si="39"/>
        <v>8.126790465373524</v>
      </c>
      <c r="BD11" s="10">
        <f t="shared" si="40"/>
        <v>78.6018285578731</v>
      </c>
      <c r="BE11" s="10">
        <f t="shared" si="41"/>
        <v>8.126790465373524</v>
      </c>
      <c r="BF11" s="10">
        <f t="shared" si="42"/>
        <v>198.6018285578731</v>
      </c>
      <c r="BG11" s="10">
        <f t="shared" si="43"/>
        <v>-7.702232548231045</v>
      </c>
      <c r="BH11" s="10">
        <f t="shared" si="44"/>
        <v>-2.5923612867531247</v>
      </c>
      <c r="BI11" s="10">
        <f t="shared" si="3"/>
        <v>69.43419595623104</v>
      </c>
      <c r="BJ11" s="10">
        <f t="shared" si="4"/>
        <v>11.611111878753125</v>
      </c>
      <c r="BK11" s="10">
        <f t="shared" si="45"/>
        <v>70.39833440607251</v>
      </c>
      <c r="BL11" s="10">
        <f t="shared" si="46"/>
        <v>9.493427641286482</v>
      </c>
      <c r="BM11" s="10">
        <f t="shared" si="47"/>
        <v>66.04472326808603</v>
      </c>
      <c r="BN11" s="10">
        <f t="shared" si="48"/>
        <v>157.2036571157462</v>
      </c>
      <c r="BO11" s="10">
        <f t="shared" si="49"/>
        <v>-60.88583020483801</v>
      </c>
      <c r="BP11" s="10">
        <f t="shared" si="50"/>
        <v>25.58947345737502</v>
      </c>
      <c r="BQ11" s="10">
        <f t="shared" si="51"/>
        <v>3.2121310879999996</v>
      </c>
      <c r="BR11" s="10">
        <f t="shared" si="51"/>
        <v>15.933019391999999</v>
      </c>
      <c r="BS11" s="10">
        <f t="shared" si="52"/>
        <v>16.25358093074705</v>
      </c>
      <c r="BT11" s="10">
        <f t="shared" si="53"/>
        <v>78.6018285578731</v>
      </c>
      <c r="BU11" s="10">
        <f t="shared" si="54"/>
        <v>61.731963408</v>
      </c>
      <c r="BV11" s="10">
        <f t="shared" si="54"/>
        <v>9.018750592</v>
      </c>
      <c r="BW11" s="10">
        <f t="shared" si="55"/>
        <v>62.38728370787873</v>
      </c>
      <c r="BX11" s="10">
        <f t="shared" si="56"/>
        <v>8.31184223550871</v>
      </c>
      <c r="BY11" s="10">
        <f t="shared" si="57"/>
        <v>1014.0167647954837</v>
      </c>
      <c r="BZ11" s="10">
        <f t="shared" si="58"/>
        <v>86.91367079338181</v>
      </c>
      <c r="CA11" s="10">
        <f t="shared" si="59"/>
        <v>54.595230712167854</v>
      </c>
      <c r="CB11" s="10">
        <f t="shared" si="60"/>
        <v>1012.5459792373799</v>
      </c>
      <c r="CC11" s="10">
        <f t="shared" si="61"/>
        <v>-6.290599492670154</v>
      </c>
      <c r="CD11" s="10">
        <f t="shared" si="61"/>
        <v>1038.135452694755</v>
      </c>
      <c r="CE11" s="10">
        <f t="shared" si="62"/>
        <v>1038.1545115172987</v>
      </c>
      <c r="CF11" s="10">
        <f t="shared" si="63"/>
        <v>-89.65281949540413</v>
      </c>
      <c r="CG11" s="10">
        <f t="shared" si="64"/>
        <v>0.0678110373986459</v>
      </c>
      <c r="CH11" s="10">
        <f t="shared" si="65"/>
        <v>99.14624713669062</v>
      </c>
      <c r="CI11" s="10">
        <f t="shared" si="66"/>
        <v>0.9629167310607717</v>
      </c>
      <c r="CJ11" s="10">
        <f t="shared" si="67"/>
        <v>99.14624713669062</v>
      </c>
      <c r="CK11" s="10">
        <f t="shared" si="68"/>
        <v>8.514104655198134</v>
      </c>
      <c r="CL11" s="10">
        <f t="shared" si="5"/>
        <v>-99.14624713669062</v>
      </c>
      <c r="CM11" s="10">
        <f t="shared" si="69"/>
        <v>-1.3533596869827704</v>
      </c>
      <c r="CN11" s="10">
        <f t="shared" si="70"/>
        <v>-8.405854842746002</v>
      </c>
      <c r="CO11" s="10">
        <f t="shared" si="71"/>
        <v>6.211101840550846</v>
      </c>
      <c r="CP11" s="10">
        <f t="shared" si="72"/>
        <v>1.1362417426517106</v>
      </c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2.75">
      <c r="A12" s="2" t="s">
        <v>11</v>
      </c>
      <c r="B12" s="1">
        <v>3</v>
      </c>
      <c r="C12" s="10">
        <v>0.22405</v>
      </c>
      <c r="D12" s="10">
        <v>0.2381</v>
      </c>
      <c r="E12" s="10">
        <v>0.4004</v>
      </c>
      <c r="F12" s="10">
        <v>0.1692</v>
      </c>
      <c r="G12" s="10">
        <v>2.5058</v>
      </c>
      <c r="H12" s="10">
        <f t="shared" si="6"/>
        <v>0.053346305000000004</v>
      </c>
      <c r="I12" s="10">
        <f t="shared" si="7"/>
        <v>0.08970961999999999</v>
      </c>
      <c r="J12" s="10">
        <f t="shared" si="8"/>
        <v>0.03790926</v>
      </c>
      <c r="K12" s="10">
        <f t="shared" si="9"/>
        <v>0.5614244899999999</v>
      </c>
      <c r="L12" s="3">
        <v>10</v>
      </c>
      <c r="M12" s="7">
        <f>M10+C11</f>
        <v>1.9803999999999997</v>
      </c>
      <c r="N12" s="7">
        <f t="shared" si="11"/>
        <v>0.35355299412284463</v>
      </c>
      <c r="O12" s="10">
        <f>O10+H11</f>
        <v>1.6051512399999999</v>
      </c>
      <c r="P12" s="10">
        <f>P10+I11</f>
        <v>7.964972159999999</v>
      </c>
      <c r="Q12" s="10">
        <f>Q10+J11</f>
        <v>1.7313136800000002</v>
      </c>
      <c r="R12" s="10">
        <f>R10+K11</f>
        <v>9.009128319999999</v>
      </c>
      <c r="S12" s="10">
        <v>20</v>
      </c>
      <c r="T12" s="10">
        <v>0</v>
      </c>
      <c r="U12" s="10">
        <f t="shared" si="13"/>
        <v>21.60515124</v>
      </c>
      <c r="V12" s="10">
        <f t="shared" si="13"/>
        <v>7.964972159999999</v>
      </c>
      <c r="W12" s="10">
        <f t="shared" si="14"/>
        <v>23.026579025396906</v>
      </c>
      <c r="X12" s="10">
        <f t="shared" si="15"/>
        <v>20.23695290119843</v>
      </c>
      <c r="Y12" s="10">
        <f t="shared" si="16"/>
        <v>0.3560395929178356</v>
      </c>
      <c r="Z12" s="10">
        <f t="shared" si="17"/>
        <v>-20.23695290119843</v>
      </c>
      <c r="AA12" s="10">
        <f t="shared" si="18"/>
        <v>0.3686607916566475</v>
      </c>
      <c r="AB12" s="10">
        <f t="shared" si="19"/>
        <v>0.5162574097308616</v>
      </c>
      <c r="AC12" s="10">
        <f t="shared" si="20"/>
        <v>23.21030248</v>
      </c>
      <c r="AD12" s="10">
        <f t="shared" si="20"/>
        <v>15.929944319999999</v>
      </c>
      <c r="AE12" s="10">
        <f t="shared" si="21"/>
        <v>28.151043803940812</v>
      </c>
      <c r="AF12" s="10">
        <f t="shared" si="22"/>
        <v>34.46300684153227</v>
      </c>
      <c r="AG12" s="10">
        <f t="shared" si="23"/>
        <v>0.29122805817044023</v>
      </c>
      <c r="AH12" s="10">
        <f t="shared" si="24"/>
        <v>-34.46300684153227</v>
      </c>
      <c r="AI12" s="10">
        <f t="shared" si="0"/>
        <v>16.253012718174176</v>
      </c>
      <c r="AJ12" s="10">
        <f t="shared" si="1"/>
        <v>34.46300684153227</v>
      </c>
      <c r="AK12" s="10">
        <f t="shared" si="25"/>
        <v>13.40047438480064</v>
      </c>
      <c r="AL12" s="10">
        <f t="shared" si="26"/>
        <v>9.19715764132775</v>
      </c>
      <c r="AM12" s="10">
        <f t="shared" si="27"/>
        <v>0.686330750481456</v>
      </c>
      <c r="AN12" s="10">
        <f t="shared" si="2"/>
        <v>0.42519296492884273</v>
      </c>
      <c r="AO12" s="10">
        <f t="shared" si="28"/>
        <v>64.94161616</v>
      </c>
      <c r="AP12" s="10">
        <f t="shared" si="28"/>
        <v>24.93907264</v>
      </c>
      <c r="AQ12" s="10">
        <f t="shared" si="29"/>
        <v>69.56558670503664</v>
      </c>
      <c r="AR12" s="10">
        <f t="shared" si="30"/>
        <v>21.007936630518476</v>
      </c>
      <c r="AS12" s="14">
        <f t="shared" si="31"/>
        <v>0.35355299412284463</v>
      </c>
      <c r="AT12" s="14">
        <f t="shared" si="32"/>
        <v>-21.007936630518476</v>
      </c>
      <c r="AU12" s="10">
        <f t="shared" si="33"/>
        <v>23.18852890167888</v>
      </c>
      <c r="AV12" s="10">
        <f t="shared" si="34"/>
        <v>21.007936630518476</v>
      </c>
      <c r="AW12" s="10">
        <f t="shared" si="35"/>
        <v>21.647205386666666</v>
      </c>
      <c r="AX12" s="10">
        <f t="shared" si="36"/>
        <v>8.313024213333334</v>
      </c>
      <c r="AY12" s="10">
        <f t="shared" si="37"/>
        <v>0.38402297501430094</v>
      </c>
      <c r="AZ12" s="10">
        <f t="shared" si="38"/>
        <v>0.5055807815956678</v>
      </c>
      <c r="BA12" s="13">
        <v>1</v>
      </c>
      <c r="BB12" s="13">
        <v>120</v>
      </c>
      <c r="BC12" s="10">
        <f t="shared" si="39"/>
        <v>8.125102584758459</v>
      </c>
      <c r="BD12" s="10">
        <f t="shared" si="40"/>
        <v>78.60600608637542</v>
      </c>
      <c r="BE12" s="10">
        <f t="shared" si="41"/>
        <v>8.125102584758459</v>
      </c>
      <c r="BF12" s="10">
        <f t="shared" si="42"/>
        <v>198.60600608637543</v>
      </c>
      <c r="BG12" s="10">
        <f t="shared" si="43"/>
        <v>-7.700443850995811</v>
      </c>
      <c r="BH12" s="10">
        <f t="shared" si="44"/>
        <v>-2.59238432924391</v>
      </c>
      <c r="BI12" s="10">
        <f t="shared" si="3"/>
        <v>69.43175753099581</v>
      </c>
      <c r="BJ12" s="10">
        <f t="shared" si="4"/>
        <v>11.601512649243908</v>
      </c>
      <c r="BK12" s="10">
        <f t="shared" si="45"/>
        <v>70.39434671615015</v>
      </c>
      <c r="BL12" s="10">
        <f t="shared" si="46"/>
        <v>9.486048928658356</v>
      </c>
      <c r="BM12" s="10">
        <f t="shared" si="47"/>
        <v>66.01729201284859</v>
      </c>
      <c r="BN12" s="10">
        <f t="shared" si="48"/>
        <v>157.21201217275083</v>
      </c>
      <c r="BO12" s="10">
        <f t="shared" si="49"/>
        <v>-60.86427100630151</v>
      </c>
      <c r="BP12" s="10">
        <f t="shared" si="50"/>
        <v>25.569969878378963</v>
      </c>
      <c r="BQ12" s="10">
        <f t="shared" si="51"/>
        <v>3.2103024799999997</v>
      </c>
      <c r="BR12" s="10">
        <f t="shared" si="51"/>
        <v>15.929944319999999</v>
      </c>
      <c r="BS12" s="10">
        <f t="shared" si="52"/>
        <v>16.250205169516917</v>
      </c>
      <c r="BT12" s="10">
        <f t="shared" si="53"/>
        <v>78.60600608637542</v>
      </c>
      <c r="BU12" s="10">
        <f t="shared" si="54"/>
        <v>61.73131368</v>
      </c>
      <c r="BV12" s="10">
        <f t="shared" si="54"/>
        <v>9.009128319999999</v>
      </c>
      <c r="BW12" s="10">
        <f t="shared" si="55"/>
        <v>62.38525051440269</v>
      </c>
      <c r="BX12" s="10">
        <f t="shared" si="56"/>
        <v>8.303184051058466</v>
      </c>
      <c r="BY12" s="10">
        <f t="shared" si="57"/>
        <v>1013.7731204107546</v>
      </c>
      <c r="BZ12" s="10">
        <f t="shared" si="58"/>
        <v>86.90919013743388</v>
      </c>
      <c r="CA12" s="10">
        <f t="shared" si="59"/>
        <v>54.661276891226954</v>
      </c>
      <c r="CB12" s="10">
        <f t="shared" si="60"/>
        <v>1012.2984167111885</v>
      </c>
      <c r="CC12" s="10">
        <f t="shared" si="61"/>
        <v>-6.202994115074553</v>
      </c>
      <c r="CD12" s="10">
        <f t="shared" si="61"/>
        <v>1037.8683865895673</v>
      </c>
      <c r="CE12" s="10">
        <f t="shared" si="62"/>
        <v>1037.8869230402815</v>
      </c>
      <c r="CF12" s="10">
        <f t="shared" si="63"/>
        <v>-89.65756626171274</v>
      </c>
      <c r="CG12" s="10">
        <f t="shared" si="64"/>
        <v>0.06782467834737144</v>
      </c>
      <c r="CH12" s="10">
        <f t="shared" si="65"/>
        <v>99.1436151903711</v>
      </c>
      <c r="CI12" s="10">
        <f t="shared" si="66"/>
        <v>0.9631104325326744</v>
      </c>
      <c r="CJ12" s="10">
        <f t="shared" si="67"/>
        <v>99.1436151903711</v>
      </c>
      <c r="CK12" s="10">
        <f t="shared" si="68"/>
        <v>8.512392292266597</v>
      </c>
      <c r="CL12" s="10">
        <f t="shared" si="5"/>
        <v>-99.1436151903711</v>
      </c>
      <c r="CM12" s="10">
        <f t="shared" si="69"/>
        <v>-1.352701442095753</v>
      </c>
      <c r="CN12" s="10">
        <f t="shared" si="70"/>
        <v>-8.404226397830548</v>
      </c>
      <c r="CO12" s="10">
        <f t="shared" si="71"/>
        <v>6.212920409702382</v>
      </c>
      <c r="CP12" s="10">
        <f t="shared" si="72"/>
        <v>1.1364703103885556</v>
      </c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136" ht="12.75">
      <c r="A13" s="2" t="s">
        <v>12</v>
      </c>
      <c r="B13" s="1">
        <v>3</v>
      </c>
      <c r="C13" s="10">
        <v>0.25424</v>
      </c>
      <c r="D13" s="10">
        <v>0.2381</v>
      </c>
      <c r="E13" s="10">
        <v>0.4004</v>
      </c>
      <c r="F13" s="10">
        <v>0.1692</v>
      </c>
      <c r="G13" s="10">
        <v>2.5058</v>
      </c>
      <c r="H13" s="10">
        <f t="shared" si="6"/>
        <v>0.06053454400000001</v>
      </c>
      <c r="I13" s="10">
        <f t="shared" si="7"/>
        <v>0.10179769600000001</v>
      </c>
      <c r="J13" s="10">
        <f t="shared" si="8"/>
        <v>0.043017408</v>
      </c>
      <c r="K13" s="10">
        <f t="shared" si="9"/>
        <v>0.637074592</v>
      </c>
      <c r="L13" s="3">
        <v>11</v>
      </c>
      <c r="M13" s="7">
        <f>M7+C12</f>
        <v>1.73159</v>
      </c>
      <c r="N13" s="7">
        <f t="shared" si="11"/>
        <v>0.35580960630853375</v>
      </c>
      <c r="O13" s="10">
        <f>O7+H12</f>
        <v>1.545909579</v>
      </c>
      <c r="P13" s="10">
        <f>P7+I12</f>
        <v>7.865348635999999</v>
      </c>
      <c r="Q13" s="10">
        <f>Q7+J12</f>
        <v>1.689215028</v>
      </c>
      <c r="R13" s="10">
        <f>R7+K12</f>
        <v>8.385660221999998</v>
      </c>
      <c r="S13" s="10">
        <v>20</v>
      </c>
      <c r="T13" s="10">
        <v>0</v>
      </c>
      <c r="U13" s="10">
        <f t="shared" si="13"/>
        <v>21.545909579</v>
      </c>
      <c r="V13" s="10">
        <f t="shared" si="13"/>
        <v>7.865348635999999</v>
      </c>
      <c r="W13" s="10">
        <f t="shared" si="14"/>
        <v>22.93665033853616</v>
      </c>
      <c r="X13" s="10">
        <f t="shared" si="15"/>
        <v>20.05464376118675</v>
      </c>
      <c r="Y13" s="10">
        <f t="shared" si="16"/>
        <v>0.3574355322807748</v>
      </c>
      <c r="Z13" s="10">
        <f t="shared" si="17"/>
        <v>-20.05464376118675</v>
      </c>
      <c r="AA13" s="10">
        <f t="shared" si="18"/>
        <v>0.365050665749849</v>
      </c>
      <c r="AB13" s="10">
        <f t="shared" si="19"/>
        <v>0.5182815218071234</v>
      </c>
      <c r="AC13" s="10">
        <f t="shared" si="20"/>
        <v>23.091819158</v>
      </c>
      <c r="AD13" s="10">
        <f t="shared" si="20"/>
        <v>15.730697271999999</v>
      </c>
      <c r="AE13" s="10">
        <f t="shared" si="21"/>
        <v>27.940775735277718</v>
      </c>
      <c r="AF13" s="10">
        <f t="shared" si="22"/>
        <v>34.26362326242065</v>
      </c>
      <c r="AG13" s="10">
        <f t="shared" si="23"/>
        <v>0.2934196924297098</v>
      </c>
      <c r="AH13" s="10">
        <f t="shared" si="24"/>
        <v>-34.26362326242065</v>
      </c>
      <c r="AI13" s="10">
        <f t="shared" si="0"/>
        <v>16.131614392129556</v>
      </c>
      <c r="AJ13" s="10">
        <f t="shared" si="1"/>
        <v>34.26362326242065</v>
      </c>
      <c r="AK13" s="10">
        <f t="shared" si="25"/>
        <v>13.33206800694946</v>
      </c>
      <c r="AL13" s="10">
        <f t="shared" si="26"/>
        <v>9.082122304529712</v>
      </c>
      <c r="AM13" s="10">
        <f t="shared" si="27"/>
        <v>0.6812238206252454</v>
      </c>
      <c r="AN13" s="10">
        <f t="shared" si="2"/>
        <v>0.4283927509473763</v>
      </c>
      <c r="AO13" s="10">
        <f t="shared" si="28"/>
        <v>64.781034186</v>
      </c>
      <c r="AP13" s="10">
        <f t="shared" si="28"/>
        <v>24.116357494</v>
      </c>
      <c r="AQ13" s="10">
        <f t="shared" si="29"/>
        <v>69.12438852522394</v>
      </c>
      <c r="AR13" s="10">
        <f t="shared" si="30"/>
        <v>20.419039208122317</v>
      </c>
      <c r="AS13" s="14">
        <f t="shared" si="31"/>
        <v>0.35580960630853375</v>
      </c>
      <c r="AT13" s="14">
        <f t="shared" si="32"/>
        <v>-20.419039208122317</v>
      </c>
      <c r="AU13" s="10">
        <f t="shared" si="33"/>
        <v>23.04146284174131</v>
      </c>
      <c r="AV13" s="10">
        <f t="shared" si="34"/>
        <v>20.419039208122317</v>
      </c>
      <c r="AW13" s="10">
        <f t="shared" si="35"/>
        <v>21.593678062</v>
      </c>
      <c r="AX13" s="10">
        <f t="shared" si="36"/>
        <v>8.038785831333334</v>
      </c>
      <c r="AY13" s="10">
        <f t="shared" si="37"/>
        <v>0.3722749690095539</v>
      </c>
      <c r="AZ13" s="10">
        <f t="shared" si="38"/>
        <v>0.5088077370212033</v>
      </c>
      <c r="BA13" s="13">
        <v>1</v>
      </c>
      <c r="BB13" s="13">
        <v>120</v>
      </c>
      <c r="BC13" s="10">
        <f t="shared" si="39"/>
        <v>8.015830935858803</v>
      </c>
      <c r="BD13" s="10">
        <f t="shared" si="40"/>
        <v>78.8804339484566</v>
      </c>
      <c r="BE13" s="10">
        <f t="shared" si="41"/>
        <v>8.015830935858803</v>
      </c>
      <c r="BF13" s="10">
        <f t="shared" si="42"/>
        <v>198.88043394845658</v>
      </c>
      <c r="BG13" s="10">
        <f t="shared" si="43"/>
        <v>-7.584546517897284</v>
      </c>
      <c r="BH13" s="10">
        <f t="shared" si="44"/>
        <v>-2.5938773506322925</v>
      </c>
      <c r="BI13" s="10">
        <f t="shared" si="3"/>
        <v>69.27376154589729</v>
      </c>
      <c r="BJ13" s="10">
        <f t="shared" si="4"/>
        <v>10.97953757263229</v>
      </c>
      <c r="BK13" s="10">
        <f t="shared" si="45"/>
        <v>70.13846508177008</v>
      </c>
      <c r="BL13" s="10">
        <f t="shared" si="46"/>
        <v>9.006173618004452</v>
      </c>
      <c r="BM13" s="10">
        <f t="shared" si="47"/>
        <v>64.25354559227101</v>
      </c>
      <c r="BN13" s="10">
        <f t="shared" si="48"/>
        <v>157.7608678969132</v>
      </c>
      <c r="BO13" s="10">
        <f t="shared" si="49"/>
        <v>-59.47387273938309</v>
      </c>
      <c r="BP13" s="10">
        <f t="shared" si="50"/>
        <v>24.318235597133977</v>
      </c>
      <c r="BQ13" s="10">
        <f t="shared" si="51"/>
        <v>3.091819158</v>
      </c>
      <c r="BR13" s="10">
        <f t="shared" si="51"/>
        <v>15.730697271999999</v>
      </c>
      <c r="BS13" s="10">
        <f t="shared" si="52"/>
        <v>16.031661871717606</v>
      </c>
      <c r="BT13" s="10">
        <f t="shared" si="53"/>
        <v>78.8804339484566</v>
      </c>
      <c r="BU13" s="10">
        <f t="shared" si="54"/>
        <v>61.689215028</v>
      </c>
      <c r="BV13" s="10">
        <f t="shared" si="54"/>
        <v>8.385660221999998</v>
      </c>
      <c r="BW13" s="10">
        <f t="shared" si="55"/>
        <v>62.25655425840442</v>
      </c>
      <c r="BX13" s="10">
        <f t="shared" si="56"/>
        <v>7.740996266555092</v>
      </c>
      <c r="BY13" s="10">
        <f t="shared" si="57"/>
        <v>998.0760271689805</v>
      </c>
      <c r="BZ13" s="10">
        <f t="shared" si="58"/>
        <v>86.62143021501169</v>
      </c>
      <c r="CA13" s="10">
        <f t="shared" si="59"/>
        <v>58.81961448741782</v>
      </c>
      <c r="CB13" s="10">
        <f t="shared" si="60"/>
        <v>996.3413114796391</v>
      </c>
      <c r="CC13" s="10">
        <f t="shared" si="61"/>
        <v>-0.6542582519652669</v>
      </c>
      <c r="CD13" s="10">
        <f t="shared" si="61"/>
        <v>1020.659547076773</v>
      </c>
      <c r="CE13" s="10">
        <f t="shared" si="62"/>
        <v>1020.6597567714834</v>
      </c>
      <c r="CF13" s="10">
        <f t="shared" si="63"/>
        <v>-89.96327254124824</v>
      </c>
      <c r="CG13" s="10">
        <f t="shared" si="64"/>
        <v>0.06871875237212223</v>
      </c>
      <c r="CH13" s="10">
        <f t="shared" si="65"/>
        <v>98.9694461592527</v>
      </c>
      <c r="CI13" s="10">
        <f t="shared" si="66"/>
        <v>0.9758062836841356</v>
      </c>
      <c r="CJ13" s="10">
        <f t="shared" si="67"/>
        <v>98.9694461592527</v>
      </c>
      <c r="CK13" s="10">
        <f aca="true" t="shared" si="73" ref="CK13:CK38">(1/(SQRT(3)))*(CE13/BK13)</f>
        <v>8.401640735023658</v>
      </c>
      <c r="CL13" s="10">
        <f t="shared" si="5"/>
        <v>-98.9694461592527</v>
      </c>
      <c r="CM13" s="10">
        <f t="shared" si="69"/>
        <v>-1.3098808451731647</v>
      </c>
      <c r="CN13" s="10">
        <f t="shared" si="70"/>
        <v>-8.298902289571634</v>
      </c>
      <c r="CO13" s="10">
        <f t="shared" si="71"/>
        <v>6.335616189940184</v>
      </c>
      <c r="CP13" s="10">
        <f t="shared" si="72"/>
        <v>1.1514514147472799</v>
      </c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</row>
    <row r="14" spans="1:136" ht="12.75">
      <c r="A14" s="2" t="s">
        <v>13</v>
      </c>
      <c r="B14" s="1">
        <v>3</v>
      </c>
      <c r="C14" s="10">
        <v>0.24355</v>
      </c>
      <c r="D14" s="10">
        <v>0.2381</v>
      </c>
      <c r="E14" s="10">
        <v>0.4004</v>
      </c>
      <c r="F14" s="10">
        <v>0.1692</v>
      </c>
      <c r="G14" s="10">
        <v>2.5058</v>
      </c>
      <c r="H14" s="10">
        <f t="shared" si="6"/>
        <v>0.057989254999999996</v>
      </c>
      <c r="I14" s="10">
        <f t="shared" si="7"/>
        <v>0.09751742</v>
      </c>
      <c r="J14" s="10">
        <f t="shared" si="8"/>
        <v>0.041208659999999994</v>
      </c>
      <c r="K14" s="10">
        <f t="shared" si="9"/>
        <v>0.6102875899999999</v>
      </c>
      <c r="L14" s="3">
        <v>12</v>
      </c>
      <c r="M14" s="7">
        <f>M13+C13</f>
        <v>1.98583</v>
      </c>
      <c r="N14" s="7">
        <f t="shared" si="11"/>
        <v>0.358414738551326</v>
      </c>
      <c r="O14" s="10">
        <f>O6+H13</f>
        <v>1.477201062</v>
      </c>
      <c r="P14" s="10">
        <f>P6+I13</f>
        <v>7.749805208</v>
      </c>
      <c r="Q14" s="10">
        <f>Q6+J13</f>
        <v>1.640388984</v>
      </c>
      <c r="R14" s="10">
        <f>R6+K13</f>
        <v>7.662561515999999</v>
      </c>
      <c r="S14" s="10">
        <v>20</v>
      </c>
      <c r="T14" s="10">
        <v>0</v>
      </c>
      <c r="U14" s="10">
        <f t="shared" si="13"/>
        <v>21.477201062</v>
      </c>
      <c r="V14" s="10">
        <f t="shared" si="13"/>
        <v>7.749805208</v>
      </c>
      <c r="W14" s="10">
        <f t="shared" si="14"/>
        <v>22.83264431071263</v>
      </c>
      <c r="X14" s="10">
        <f t="shared" si="15"/>
        <v>19.84140543230134</v>
      </c>
      <c r="Y14" s="10">
        <f t="shared" si="16"/>
        <v>0.35906370330685566</v>
      </c>
      <c r="Z14" s="10">
        <f t="shared" si="17"/>
        <v>-19.84140543230134</v>
      </c>
      <c r="AA14" s="10">
        <f t="shared" si="18"/>
        <v>0.3608386952111684</v>
      </c>
      <c r="AB14" s="10">
        <f t="shared" si="19"/>
        <v>0.5206423697949407</v>
      </c>
      <c r="AC14" s="10">
        <f t="shared" si="20"/>
        <v>22.954402124</v>
      </c>
      <c r="AD14" s="10">
        <f t="shared" si="20"/>
        <v>15.499610416</v>
      </c>
      <c r="AE14" s="10">
        <f t="shared" si="21"/>
        <v>27.697337415680796</v>
      </c>
      <c r="AF14" s="10">
        <f t="shared" si="22"/>
        <v>34.02858987590697</v>
      </c>
      <c r="AG14" s="10">
        <f t="shared" si="23"/>
        <v>0.2959986261297157</v>
      </c>
      <c r="AH14" s="10">
        <f t="shared" si="24"/>
        <v>-34.02858987590697</v>
      </c>
      <c r="AI14" s="10">
        <f t="shared" si="0"/>
        <v>15.991065212779201</v>
      </c>
      <c r="AJ14" s="10">
        <f t="shared" si="1"/>
        <v>34.02858987590697</v>
      </c>
      <c r="AK14" s="10">
        <f t="shared" si="25"/>
        <v>13.252730245378318</v>
      </c>
      <c r="AL14" s="10">
        <f t="shared" si="26"/>
        <v>8.948704246011927</v>
      </c>
      <c r="AM14" s="10">
        <f t="shared" si="27"/>
        <v>0.6752347690116643</v>
      </c>
      <c r="AN14" s="10">
        <f t="shared" si="2"/>
        <v>0.43215799414938494</v>
      </c>
      <c r="AO14" s="10">
        <f t="shared" si="28"/>
        <v>64.594791108</v>
      </c>
      <c r="AP14" s="10">
        <f t="shared" si="28"/>
        <v>23.162171932</v>
      </c>
      <c r="AQ14" s="10">
        <f t="shared" si="29"/>
        <v>68.62195892637926</v>
      </c>
      <c r="AR14" s="10">
        <f t="shared" si="30"/>
        <v>19.72663887769747</v>
      </c>
      <c r="AS14" s="14">
        <f t="shared" si="31"/>
        <v>0.358414738551326</v>
      </c>
      <c r="AT14" s="14">
        <f t="shared" si="32"/>
        <v>-19.72663887769747</v>
      </c>
      <c r="AU14" s="10">
        <f t="shared" si="33"/>
        <v>22.87398630879309</v>
      </c>
      <c r="AV14" s="10">
        <f t="shared" si="34"/>
        <v>19.72663887769747</v>
      </c>
      <c r="AW14" s="10">
        <f t="shared" si="35"/>
        <v>21.531597035999997</v>
      </c>
      <c r="AX14" s="10">
        <f t="shared" si="36"/>
        <v>7.720723977333333</v>
      </c>
      <c r="AY14" s="10">
        <f t="shared" si="37"/>
        <v>0.3585764662242462</v>
      </c>
      <c r="AZ14" s="10">
        <f t="shared" si="38"/>
        <v>0.5125330761283962</v>
      </c>
      <c r="BA14" s="13">
        <v>1</v>
      </c>
      <c r="BB14" s="13">
        <v>120</v>
      </c>
      <c r="BC14" s="10">
        <f t="shared" si="39"/>
        <v>7.889334809698334</v>
      </c>
      <c r="BD14" s="10">
        <f t="shared" si="40"/>
        <v>79.20822774088376</v>
      </c>
      <c r="BE14" s="10">
        <f t="shared" si="41"/>
        <v>7.889334809698334</v>
      </c>
      <c r="BF14" s="10">
        <f t="shared" si="42"/>
        <v>199.20822774088376</v>
      </c>
      <c r="BG14" s="10">
        <f t="shared" si="43"/>
        <v>-7.450128715508947</v>
      </c>
      <c r="BH14" s="10">
        <f t="shared" si="44"/>
        <v>-2.5956089578106445</v>
      </c>
      <c r="BI14" s="10">
        <f t="shared" si="3"/>
        <v>69.09051769950895</v>
      </c>
      <c r="BJ14" s="10">
        <f t="shared" si="4"/>
        <v>10.258170473810644</v>
      </c>
      <c r="BK14" s="10">
        <f t="shared" si="45"/>
        <v>69.84790403051419</v>
      </c>
      <c r="BL14" s="10">
        <f t="shared" si="46"/>
        <v>8.445257372214302</v>
      </c>
      <c r="BM14" s="10">
        <f t="shared" si="47"/>
        <v>62.24160373951785</v>
      </c>
      <c r="BN14" s="10">
        <f t="shared" si="48"/>
        <v>158.4164554817675</v>
      </c>
      <c r="BO14" s="10">
        <f t="shared" si="49"/>
        <v>-57.877357784369984</v>
      </c>
      <c r="BP14" s="10">
        <f t="shared" si="50"/>
        <v>22.89604096710147</v>
      </c>
      <c r="BQ14" s="10">
        <f t="shared" si="51"/>
        <v>2.954402124</v>
      </c>
      <c r="BR14" s="10">
        <f t="shared" si="51"/>
        <v>15.499610416</v>
      </c>
      <c r="BS14" s="10">
        <f t="shared" si="52"/>
        <v>15.778669619396668</v>
      </c>
      <c r="BT14" s="10">
        <f t="shared" si="53"/>
        <v>79.20822774088376</v>
      </c>
      <c r="BU14" s="10">
        <f t="shared" si="54"/>
        <v>61.640388984</v>
      </c>
      <c r="BV14" s="10">
        <f t="shared" si="54"/>
        <v>7.662561515999999</v>
      </c>
      <c r="BW14" s="10">
        <f t="shared" si="55"/>
        <v>62.11483239199244</v>
      </c>
      <c r="BX14" s="10">
        <f t="shared" si="56"/>
        <v>7.086128151089854</v>
      </c>
      <c r="BY14" s="10">
        <f t="shared" si="57"/>
        <v>980.0894187774471</v>
      </c>
      <c r="BZ14" s="10">
        <f t="shared" si="58"/>
        <v>86.29435589197361</v>
      </c>
      <c r="CA14" s="10">
        <f t="shared" si="59"/>
        <v>63.34377785188148</v>
      </c>
      <c r="CB14" s="10">
        <f t="shared" si="60"/>
        <v>978.0403031608491</v>
      </c>
      <c r="CC14" s="10">
        <f t="shared" si="61"/>
        <v>5.466420067511493</v>
      </c>
      <c r="CD14" s="10">
        <f t="shared" si="61"/>
        <v>1000.9363441279506</v>
      </c>
      <c r="CE14" s="10">
        <f t="shared" si="62"/>
        <v>1000.9512709141148</v>
      </c>
      <c r="CF14" s="10">
        <f t="shared" si="63"/>
        <v>89.68709330322677</v>
      </c>
      <c r="CG14" s="10">
        <f t="shared" si="64"/>
        <v>0.06978152289743922</v>
      </c>
      <c r="CH14" s="10">
        <f t="shared" si="65"/>
        <v>-81.24183593101247</v>
      </c>
      <c r="CI14" s="10">
        <f t="shared" si="66"/>
        <v>0.9908976251436369</v>
      </c>
      <c r="CJ14" s="10">
        <f t="shared" si="67"/>
        <v>-81.24183593101247</v>
      </c>
      <c r="CK14" s="10">
        <f t="shared" si="73"/>
        <v>8.273683995664316</v>
      </c>
      <c r="CL14" s="10">
        <f t="shared" si="5"/>
        <v>81.24183593101247</v>
      </c>
      <c r="CM14" s="10">
        <f t="shared" si="69"/>
        <v>1.2597860083743797</v>
      </c>
      <c r="CN14" s="10">
        <f t="shared" si="70"/>
        <v>8.17721138733835</v>
      </c>
      <c r="CO14" s="10">
        <f t="shared" si="71"/>
        <v>6.490952695918709</v>
      </c>
      <c r="CP14" s="10">
        <f t="shared" si="72"/>
        <v>1.1692591976694915</v>
      </c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</row>
    <row r="15" spans="1:136" ht="12.75">
      <c r="A15" s="2" t="s">
        <v>14</v>
      </c>
      <c r="B15" s="1">
        <v>3</v>
      </c>
      <c r="C15" s="10">
        <v>0.18663</v>
      </c>
      <c r="D15" s="10">
        <v>0.2381</v>
      </c>
      <c r="E15" s="10">
        <v>0.4004</v>
      </c>
      <c r="F15" s="10">
        <v>0.1692</v>
      </c>
      <c r="G15" s="10">
        <v>2.5058</v>
      </c>
      <c r="H15" s="10">
        <f t="shared" si="6"/>
        <v>0.044436603</v>
      </c>
      <c r="I15" s="10">
        <f t="shared" si="7"/>
        <v>0.07472665199999999</v>
      </c>
      <c r="J15" s="10">
        <f t="shared" si="8"/>
        <v>0.031577796</v>
      </c>
      <c r="K15" s="10">
        <f t="shared" si="9"/>
        <v>0.4676574539999999</v>
      </c>
      <c r="L15" s="3">
        <v>13</v>
      </c>
      <c r="M15" s="7">
        <f aca="true" t="shared" si="74" ref="M15:M20">M14+C18</f>
        <v>2.08956</v>
      </c>
      <c r="N15" s="7">
        <f t="shared" si="11"/>
        <v>0.35747993424308094</v>
      </c>
      <c r="O15" s="10">
        <f aca="true" t="shared" si="75" ref="O15:R20">O14+H18</f>
        <v>1.501899175</v>
      </c>
      <c r="P15" s="10">
        <f t="shared" si="75"/>
        <v>7.7913387</v>
      </c>
      <c r="Q15" s="10">
        <f t="shared" si="75"/>
        <v>1.6579401</v>
      </c>
      <c r="R15" s="10">
        <f t="shared" si="75"/>
        <v>7.9224881499999995</v>
      </c>
      <c r="S15" s="10">
        <v>20</v>
      </c>
      <c r="T15" s="10">
        <v>0</v>
      </c>
      <c r="U15" s="10">
        <f t="shared" si="13"/>
        <v>21.501899175</v>
      </c>
      <c r="V15" s="10">
        <f t="shared" si="13"/>
        <v>7.7913387</v>
      </c>
      <c r="W15" s="10">
        <f t="shared" si="14"/>
        <v>22.869994028638995</v>
      </c>
      <c r="X15" s="10">
        <f t="shared" si="15"/>
        <v>19.918279796922164</v>
      </c>
      <c r="Y15" s="10">
        <f t="shared" si="16"/>
        <v>0.3584773049011843</v>
      </c>
      <c r="Z15" s="10">
        <f t="shared" si="17"/>
        <v>-19.918279796922164</v>
      </c>
      <c r="AA15" s="10">
        <f t="shared" si="18"/>
        <v>0.3623558382721326</v>
      </c>
      <c r="AB15" s="10">
        <f t="shared" si="19"/>
        <v>0.5197920921067172</v>
      </c>
      <c r="AC15" s="10">
        <f t="shared" si="20"/>
        <v>23.00379835</v>
      </c>
      <c r="AD15" s="10">
        <f t="shared" si="20"/>
        <v>15.5826774</v>
      </c>
      <c r="AE15" s="10">
        <f t="shared" si="21"/>
        <v>27.784790326362614</v>
      </c>
      <c r="AF15" s="10">
        <f t="shared" si="22"/>
        <v>34.11354958829335</v>
      </c>
      <c r="AG15" s="10">
        <f t="shared" si="23"/>
        <v>0.29506696743771893</v>
      </c>
      <c r="AH15" s="10">
        <f t="shared" si="24"/>
        <v>-34.11354958829335</v>
      </c>
      <c r="AI15" s="10">
        <f t="shared" si="0"/>
        <v>16.041556174302766</v>
      </c>
      <c r="AJ15" s="10">
        <f t="shared" si="1"/>
        <v>34.11354958829335</v>
      </c>
      <c r="AK15" s="10">
        <f t="shared" si="25"/>
        <v>13.28124916975637</v>
      </c>
      <c r="AL15" s="10">
        <f t="shared" si="26"/>
        <v>8.996662991585097</v>
      </c>
      <c r="AM15" s="10">
        <f t="shared" si="27"/>
        <v>0.6773958440650302</v>
      </c>
      <c r="AN15" s="10">
        <f t="shared" si="2"/>
        <v>0.43079777245906964</v>
      </c>
      <c r="AO15" s="10">
        <f t="shared" si="28"/>
        <v>64.66173845</v>
      </c>
      <c r="AP15" s="10">
        <f t="shared" si="28"/>
        <v>23.50516555</v>
      </c>
      <c r="AQ15" s="10">
        <f t="shared" si="29"/>
        <v>68.80140425099705</v>
      </c>
      <c r="AR15" s="10">
        <f t="shared" si="30"/>
        <v>19.976693722288488</v>
      </c>
      <c r="AS15" s="14">
        <f t="shared" si="31"/>
        <v>0.35747993424308094</v>
      </c>
      <c r="AT15" s="14">
        <f t="shared" si="32"/>
        <v>-19.976693722288488</v>
      </c>
      <c r="AU15" s="10">
        <f t="shared" si="33"/>
        <v>22.933801416999017</v>
      </c>
      <c r="AV15" s="10">
        <f t="shared" si="34"/>
        <v>19.976693722288488</v>
      </c>
      <c r="AW15" s="10">
        <f t="shared" si="35"/>
        <v>21.553912816666667</v>
      </c>
      <c r="AX15" s="10">
        <f t="shared" si="36"/>
        <v>7.835055183333334</v>
      </c>
      <c r="AY15" s="10">
        <f t="shared" si="37"/>
        <v>0.3635096443962063</v>
      </c>
      <c r="AZ15" s="10">
        <f t="shared" si="38"/>
        <v>0.5111963059676057</v>
      </c>
      <c r="BA15" s="13">
        <v>1</v>
      </c>
      <c r="BB15" s="13">
        <v>120</v>
      </c>
      <c r="BC15" s="10">
        <f t="shared" si="39"/>
        <v>7.9347753509461985</v>
      </c>
      <c r="BD15" s="10">
        <f t="shared" si="40"/>
        <v>79.08919517926373</v>
      </c>
      <c r="BE15" s="10">
        <f t="shared" si="41"/>
        <v>7.9347753509461985</v>
      </c>
      <c r="BF15" s="10">
        <f t="shared" si="42"/>
        <v>199.08919517926373</v>
      </c>
      <c r="BG15" s="10">
        <f t="shared" si="43"/>
        <v>-7.498446831188824</v>
      </c>
      <c r="BH15" s="10">
        <f t="shared" si="44"/>
        <v>-2.594986510527107</v>
      </c>
      <c r="BI15" s="10">
        <f t="shared" si="3"/>
        <v>69.15638693118882</v>
      </c>
      <c r="BJ15" s="10">
        <f t="shared" si="4"/>
        <v>10.517474660527107</v>
      </c>
      <c r="BK15" s="10">
        <f t="shared" si="45"/>
        <v>69.95157701303904</v>
      </c>
      <c r="BL15" s="10">
        <f t="shared" si="46"/>
        <v>8.647421421918516</v>
      </c>
      <c r="BM15" s="10">
        <f t="shared" si="47"/>
        <v>62.96065986998337</v>
      </c>
      <c r="BN15" s="10">
        <f t="shared" si="48"/>
        <v>158.17839035852745</v>
      </c>
      <c r="BO15" s="10">
        <f t="shared" si="49"/>
        <v>-58.44925760625202</v>
      </c>
      <c r="BP15" s="10">
        <f t="shared" si="50"/>
        <v>23.40361033135111</v>
      </c>
      <c r="BQ15" s="10">
        <f t="shared" si="51"/>
        <v>3.00379835</v>
      </c>
      <c r="BR15" s="10">
        <f t="shared" si="51"/>
        <v>15.5826774</v>
      </c>
      <c r="BS15" s="10">
        <f t="shared" si="52"/>
        <v>15.869550701892397</v>
      </c>
      <c r="BT15" s="10">
        <f t="shared" si="53"/>
        <v>79.08919517926373</v>
      </c>
      <c r="BU15" s="10">
        <f t="shared" si="54"/>
        <v>61.6579401</v>
      </c>
      <c r="BV15" s="10">
        <f t="shared" si="54"/>
        <v>7.9224881499999995</v>
      </c>
      <c r="BW15" s="10">
        <f t="shared" si="55"/>
        <v>62.16484051183658</v>
      </c>
      <c r="BX15" s="10">
        <f t="shared" si="56"/>
        <v>7.321871294412936</v>
      </c>
      <c r="BY15" s="10">
        <f t="shared" si="57"/>
        <v>986.5280883776451</v>
      </c>
      <c r="BZ15" s="10">
        <f t="shared" si="58"/>
        <v>86.41106647367666</v>
      </c>
      <c r="CA15" s="10">
        <f t="shared" si="59"/>
        <v>61.754441690006146</v>
      </c>
      <c r="CB15" s="10">
        <f t="shared" si="60"/>
        <v>984.5933465596883</v>
      </c>
      <c r="CC15" s="10">
        <f t="shared" si="61"/>
        <v>3.3051840837541278</v>
      </c>
      <c r="CD15" s="10">
        <f t="shared" si="61"/>
        <v>1007.9969568910394</v>
      </c>
      <c r="CE15" s="10">
        <f t="shared" si="62"/>
        <v>1008.0023756635812</v>
      </c>
      <c r="CF15" s="10">
        <f t="shared" si="63"/>
        <v>89.8121299687116</v>
      </c>
      <c r="CG15" s="10">
        <f t="shared" si="64"/>
        <v>0.06939624221320807</v>
      </c>
      <c r="CH15" s="10">
        <f t="shared" si="65"/>
        <v>-81.1647085467931</v>
      </c>
      <c r="CI15" s="10">
        <f t="shared" si="66"/>
        <v>0.9854266394275546</v>
      </c>
      <c r="CJ15" s="10">
        <f t="shared" si="67"/>
        <v>-81.1647085467931</v>
      </c>
      <c r="CK15" s="10">
        <f t="shared" si="73"/>
        <v>8.319618624533241</v>
      </c>
      <c r="CL15" s="10">
        <f t="shared" si="5"/>
        <v>81.1647085467931</v>
      </c>
      <c r="CM15" s="10">
        <f t="shared" si="69"/>
        <v>1.277847733775502</v>
      </c>
      <c r="CN15" s="10">
        <f t="shared" si="70"/>
        <v>8.220897714177278</v>
      </c>
      <c r="CO15" s="10">
        <f t="shared" si="71"/>
        <v>6.433393820629933</v>
      </c>
      <c r="CP15" s="10">
        <f t="shared" si="72"/>
        <v>1.1628034345245144</v>
      </c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</row>
    <row r="16" spans="1:136" ht="12.75">
      <c r="A16" s="2" t="s">
        <v>15</v>
      </c>
      <c r="B16" s="1">
        <v>3</v>
      </c>
      <c r="C16" s="10">
        <v>0.04487</v>
      </c>
      <c r="D16" s="10">
        <v>0.2381</v>
      </c>
      <c r="E16" s="10">
        <v>0.4004</v>
      </c>
      <c r="F16" s="10">
        <v>0.1692</v>
      </c>
      <c r="G16" s="10">
        <v>2.5058</v>
      </c>
      <c r="H16" s="10">
        <f t="shared" si="6"/>
        <v>0.010683547</v>
      </c>
      <c r="I16" s="10">
        <f t="shared" si="7"/>
        <v>0.017965948</v>
      </c>
      <c r="J16" s="10">
        <f t="shared" si="8"/>
        <v>0.007592003999999999</v>
      </c>
      <c r="K16" s="10">
        <f t="shared" si="9"/>
        <v>0.11243524599999999</v>
      </c>
      <c r="L16" s="3">
        <v>14</v>
      </c>
      <c r="M16" s="7">
        <f t="shared" si="74"/>
        <v>2.19329</v>
      </c>
      <c r="N16" s="7">
        <f t="shared" si="11"/>
        <v>0.35654325541694376</v>
      </c>
      <c r="O16" s="10">
        <f t="shared" si="75"/>
        <v>1.5265972879999998</v>
      </c>
      <c r="P16" s="10">
        <f t="shared" si="75"/>
        <v>7.832872192</v>
      </c>
      <c r="Q16" s="10">
        <f t="shared" si="75"/>
        <v>1.675491216</v>
      </c>
      <c r="R16" s="10">
        <f t="shared" si="75"/>
        <v>8.182414783999999</v>
      </c>
      <c r="S16" s="10">
        <v>20</v>
      </c>
      <c r="T16" s="10">
        <v>0</v>
      </c>
      <c r="U16" s="10">
        <f t="shared" si="13"/>
        <v>21.526597288</v>
      </c>
      <c r="V16" s="10">
        <f t="shared" si="13"/>
        <v>7.832872192</v>
      </c>
      <c r="W16" s="10">
        <f t="shared" si="14"/>
        <v>22.907384782552896</v>
      </c>
      <c r="X16" s="10">
        <f t="shared" si="15"/>
        <v>19.994903341566385</v>
      </c>
      <c r="Y16" s="10">
        <f t="shared" si="16"/>
        <v>0.35789217758008185</v>
      </c>
      <c r="Z16" s="10">
        <f t="shared" si="17"/>
        <v>-19.994903341566385</v>
      </c>
      <c r="AA16" s="10">
        <f t="shared" si="18"/>
        <v>0.36386950000529966</v>
      </c>
      <c r="AB16" s="10">
        <f t="shared" si="19"/>
        <v>0.5189436574911187</v>
      </c>
      <c r="AC16" s="10">
        <f t="shared" si="20"/>
        <v>23.053194576</v>
      </c>
      <c r="AD16" s="10">
        <f t="shared" si="20"/>
        <v>15.665744384</v>
      </c>
      <c r="AE16" s="10">
        <f t="shared" si="21"/>
        <v>27.87230394609931</v>
      </c>
      <c r="AF16" s="10">
        <f t="shared" si="22"/>
        <v>34.197975971360314</v>
      </c>
      <c r="AG16" s="10">
        <f t="shared" si="23"/>
        <v>0.29414051448158224</v>
      </c>
      <c r="AH16" s="10">
        <f t="shared" si="24"/>
        <v>-34.197975971360314</v>
      </c>
      <c r="AI16" s="10">
        <f t="shared" si="0"/>
        <v>16.092082186215507</v>
      </c>
      <c r="AJ16" s="10">
        <f t="shared" si="1"/>
        <v>34.197975971360314</v>
      </c>
      <c r="AK16" s="10">
        <f t="shared" si="25"/>
        <v>13.309768094134421</v>
      </c>
      <c r="AL16" s="10">
        <f t="shared" si="26"/>
        <v>9.044621737158266</v>
      </c>
      <c r="AM16" s="10">
        <f t="shared" si="27"/>
        <v>0.6795476580199926</v>
      </c>
      <c r="AN16" s="10">
        <f t="shared" si="2"/>
        <v>0.42944515114311005</v>
      </c>
      <c r="AO16" s="10">
        <f t="shared" si="28"/>
        <v>64.728685792</v>
      </c>
      <c r="AP16" s="10">
        <f t="shared" si="28"/>
        <v>23.848159168</v>
      </c>
      <c r="AQ16" s="10">
        <f t="shared" si="29"/>
        <v>68.98215319966262</v>
      </c>
      <c r="AR16" s="10">
        <f t="shared" si="30"/>
        <v>20.22544288292756</v>
      </c>
      <c r="AS16" s="14">
        <f t="shared" si="31"/>
        <v>0.35654325541694376</v>
      </c>
      <c r="AT16" s="14">
        <f t="shared" si="32"/>
        <v>-20.22544288292756</v>
      </c>
      <c r="AU16" s="10">
        <f t="shared" si="33"/>
        <v>22.994051066554206</v>
      </c>
      <c r="AV16" s="10">
        <f t="shared" si="34"/>
        <v>20.22544288292756</v>
      </c>
      <c r="AW16" s="10">
        <f t="shared" si="35"/>
        <v>21.57622859733333</v>
      </c>
      <c r="AX16" s="10">
        <f t="shared" si="36"/>
        <v>7.949386389333334</v>
      </c>
      <c r="AY16" s="10">
        <f t="shared" si="37"/>
        <v>0.3684326180301882</v>
      </c>
      <c r="AZ16" s="10">
        <f t="shared" si="38"/>
        <v>0.5098568552462296</v>
      </c>
      <c r="BA16" s="13">
        <v>1</v>
      </c>
      <c r="BB16" s="13">
        <v>120</v>
      </c>
      <c r="BC16" s="10">
        <f t="shared" si="39"/>
        <v>7.980249748970006</v>
      </c>
      <c r="BD16" s="10">
        <f t="shared" si="40"/>
        <v>78.9715186971845</v>
      </c>
      <c r="BE16" s="10">
        <f t="shared" si="41"/>
        <v>7.980249748970006</v>
      </c>
      <c r="BF16" s="10">
        <f t="shared" si="42"/>
        <v>198.97151869718448</v>
      </c>
      <c r="BG16" s="10">
        <f t="shared" si="43"/>
        <v>-7.546764946868701</v>
      </c>
      <c r="BH16" s="10">
        <f t="shared" si="44"/>
        <v>-2.5943640632435705</v>
      </c>
      <c r="BI16" s="10">
        <f t="shared" si="3"/>
        <v>69.2222561628687</v>
      </c>
      <c r="BJ16" s="10">
        <f t="shared" si="4"/>
        <v>10.77677884724357</v>
      </c>
      <c r="BK16" s="10">
        <f t="shared" si="45"/>
        <v>70.05611829526534</v>
      </c>
      <c r="BL16" s="10">
        <f t="shared" si="46"/>
        <v>8.848984615995832</v>
      </c>
      <c r="BM16" s="10">
        <f t="shared" si="47"/>
        <v>63.68438605593584</v>
      </c>
      <c r="BN16" s="10">
        <f t="shared" si="48"/>
        <v>157.943037394369</v>
      </c>
      <c r="BO16" s="10">
        <f t="shared" si="49"/>
        <v>-59.02338749647793</v>
      </c>
      <c r="BP16" s="10">
        <f t="shared" si="50"/>
        <v>23.91528289111564</v>
      </c>
      <c r="BQ16" s="10">
        <f t="shared" si="51"/>
        <v>3.0531945759999997</v>
      </c>
      <c r="BR16" s="10">
        <f t="shared" si="51"/>
        <v>15.665744384</v>
      </c>
      <c r="BS16" s="10">
        <f t="shared" si="52"/>
        <v>15.960499497940011</v>
      </c>
      <c r="BT16" s="10">
        <f t="shared" si="53"/>
        <v>78.9715186971845</v>
      </c>
      <c r="BU16" s="10">
        <f t="shared" si="54"/>
        <v>61.675491216</v>
      </c>
      <c r="BV16" s="10">
        <f t="shared" si="54"/>
        <v>8.182414783999999</v>
      </c>
      <c r="BW16" s="10">
        <f t="shared" si="55"/>
        <v>62.215899321896124</v>
      </c>
      <c r="BX16" s="10">
        <f t="shared" si="56"/>
        <v>7.557231481447923</v>
      </c>
      <c r="BY16" s="10">
        <f t="shared" si="57"/>
        <v>992.9968298910094</v>
      </c>
      <c r="BZ16" s="10">
        <f t="shared" si="58"/>
        <v>86.52875017863242</v>
      </c>
      <c r="CA16" s="10">
        <f t="shared" si="59"/>
        <v>60.12365680282017</v>
      </c>
      <c r="CB16" s="10">
        <f t="shared" si="60"/>
        <v>991.1749845845843</v>
      </c>
      <c r="CC16" s="10">
        <f t="shared" si="61"/>
        <v>1.1002693063422413</v>
      </c>
      <c r="CD16" s="10">
        <f t="shared" si="61"/>
        <v>1015.0902674757</v>
      </c>
      <c r="CE16" s="10">
        <f t="shared" si="62"/>
        <v>1015.0908637735022</v>
      </c>
      <c r="CF16" s="10">
        <f t="shared" si="63"/>
        <v>89.93789639708613</v>
      </c>
      <c r="CG16" s="10">
        <f t="shared" si="64"/>
        <v>0.06901462794654509</v>
      </c>
      <c r="CH16" s="10">
        <f t="shared" si="65"/>
        <v>-81.0889117810903</v>
      </c>
      <c r="CI16" s="10">
        <f t="shared" si="66"/>
        <v>0.9800077168409402</v>
      </c>
      <c r="CJ16" s="10">
        <f t="shared" si="67"/>
        <v>-81.0889117810903</v>
      </c>
      <c r="CK16" s="10">
        <f t="shared" si="73"/>
        <v>8.365621700327203</v>
      </c>
      <c r="CL16" s="10">
        <f t="shared" si="5"/>
        <v>81.0889117810903</v>
      </c>
      <c r="CM16" s="10">
        <f t="shared" si="69"/>
        <v>1.2958480127983745</v>
      </c>
      <c r="CN16" s="10">
        <f t="shared" si="70"/>
        <v>8.264647866709865</v>
      </c>
      <c r="CO16" s="10">
        <f t="shared" si="71"/>
        <v>6.3777910565780145</v>
      </c>
      <c r="CP16" s="10">
        <f t="shared" si="72"/>
        <v>1.1564091058723094</v>
      </c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</row>
    <row r="17" spans="1:136" ht="12.75">
      <c r="A17" s="2" t="s">
        <v>16</v>
      </c>
      <c r="B17" s="1">
        <v>3</v>
      </c>
      <c r="C17" s="10">
        <v>0.04311</v>
      </c>
      <c r="D17" s="10">
        <v>0.2381</v>
      </c>
      <c r="E17" s="10">
        <v>0.4004</v>
      </c>
      <c r="F17" s="10">
        <v>0.1692</v>
      </c>
      <c r="G17" s="10">
        <v>2.5058</v>
      </c>
      <c r="H17" s="10">
        <f t="shared" si="6"/>
        <v>0.010264491</v>
      </c>
      <c r="I17" s="10">
        <f t="shared" si="7"/>
        <v>0.017261244</v>
      </c>
      <c r="J17" s="10">
        <f t="shared" si="8"/>
        <v>0.007294212</v>
      </c>
      <c r="K17" s="10">
        <f t="shared" si="9"/>
        <v>0.108025038</v>
      </c>
      <c r="L17" s="3">
        <v>15</v>
      </c>
      <c r="M17" s="7">
        <f t="shared" si="74"/>
        <v>2.30397</v>
      </c>
      <c r="N17" s="7">
        <f t="shared" si="11"/>
        <v>0.3555418866657796</v>
      </c>
      <c r="O17" s="10">
        <f t="shared" si="75"/>
        <v>1.5529501959999998</v>
      </c>
      <c r="P17" s="10">
        <f t="shared" si="75"/>
        <v>7.877188464</v>
      </c>
      <c r="Q17" s="10">
        <f t="shared" si="75"/>
        <v>1.6942182719999999</v>
      </c>
      <c r="R17" s="10">
        <f t="shared" si="75"/>
        <v>8.459756727999999</v>
      </c>
      <c r="S17" s="10">
        <v>20</v>
      </c>
      <c r="T17" s="10">
        <v>0</v>
      </c>
      <c r="U17" s="10">
        <f t="shared" si="13"/>
        <v>21.552950196</v>
      </c>
      <c r="V17" s="10">
        <f t="shared" si="13"/>
        <v>7.877188464</v>
      </c>
      <c r="W17" s="10">
        <f t="shared" si="14"/>
        <v>22.947325775537138</v>
      </c>
      <c r="X17" s="10">
        <f t="shared" si="15"/>
        <v>20.07638521360109</v>
      </c>
      <c r="Y17" s="10">
        <f t="shared" si="16"/>
        <v>0.3572692479588412</v>
      </c>
      <c r="Z17" s="10">
        <f t="shared" si="17"/>
        <v>-20.07638521360109</v>
      </c>
      <c r="AA17" s="10">
        <f t="shared" si="18"/>
        <v>0.3654807528605491</v>
      </c>
      <c r="AB17" s="10">
        <f t="shared" si="19"/>
        <v>0.5180404095403197</v>
      </c>
      <c r="AC17" s="10">
        <f t="shared" si="20"/>
        <v>23.105900392</v>
      </c>
      <c r="AD17" s="10">
        <f t="shared" si="20"/>
        <v>15.754376928</v>
      </c>
      <c r="AE17" s="10">
        <f t="shared" si="21"/>
        <v>27.965747358411942</v>
      </c>
      <c r="AF17" s="10">
        <f t="shared" si="22"/>
        <v>34.28747610212445</v>
      </c>
      <c r="AG17" s="10">
        <f t="shared" si="23"/>
        <v>0.2931576874174493</v>
      </c>
      <c r="AH17" s="10">
        <f t="shared" si="24"/>
        <v>-34.28747610212445</v>
      </c>
      <c r="AI17" s="10">
        <f t="shared" si="0"/>
        <v>16.1460317654682</v>
      </c>
      <c r="AJ17" s="10">
        <f t="shared" si="1"/>
        <v>34.28747610212445</v>
      </c>
      <c r="AK17" s="10">
        <f t="shared" si="25"/>
        <v>13.340197811189881</v>
      </c>
      <c r="AL17" s="10">
        <f t="shared" si="26"/>
        <v>9.095793760295631</v>
      </c>
      <c r="AM17" s="10">
        <f t="shared" si="27"/>
        <v>0.6818334997001315</v>
      </c>
      <c r="AN17" s="10">
        <f t="shared" si="2"/>
        <v>0.42801022362947594</v>
      </c>
      <c r="AO17" s="10">
        <f t="shared" si="28"/>
        <v>64.800118664</v>
      </c>
      <c r="AP17" s="10">
        <f t="shared" si="28"/>
        <v>24.214133655999998</v>
      </c>
      <c r="AQ17" s="10">
        <f t="shared" si="29"/>
        <v>69.17643852916332</v>
      </c>
      <c r="AR17" s="10">
        <f t="shared" si="30"/>
        <v>20.489419629466028</v>
      </c>
      <c r="AS17" s="14">
        <f t="shared" si="31"/>
        <v>0.3555418866657796</v>
      </c>
      <c r="AT17" s="14">
        <f t="shared" si="32"/>
        <v>-20.489419629466028</v>
      </c>
      <c r="AU17" s="10">
        <f t="shared" si="33"/>
        <v>23.05881284305444</v>
      </c>
      <c r="AV17" s="10">
        <f t="shared" si="34"/>
        <v>20.489419629466028</v>
      </c>
      <c r="AW17" s="10">
        <f t="shared" si="35"/>
        <v>21.60003955466666</v>
      </c>
      <c r="AX17" s="10">
        <f t="shared" si="36"/>
        <v>8.071377885333332</v>
      </c>
      <c r="AY17" s="10">
        <f t="shared" si="37"/>
        <v>0.37367421781362065</v>
      </c>
      <c r="AZ17" s="10">
        <f t="shared" si="38"/>
        <v>0.5084248979320648</v>
      </c>
      <c r="BA17" s="13">
        <v>1</v>
      </c>
      <c r="BB17" s="13">
        <v>120</v>
      </c>
      <c r="BC17" s="10">
        <f t="shared" si="39"/>
        <v>8.028807657967098</v>
      </c>
      <c r="BD17" s="10">
        <f t="shared" si="40"/>
        <v>78.84742833127714</v>
      </c>
      <c r="BE17" s="10">
        <f t="shared" si="41"/>
        <v>8.028807657967098</v>
      </c>
      <c r="BF17" s="10">
        <f t="shared" si="42"/>
        <v>198.84742833127714</v>
      </c>
      <c r="BG17" s="10">
        <f t="shared" si="43"/>
        <v>-7.598320418221723</v>
      </c>
      <c r="BH17" s="10">
        <f t="shared" si="44"/>
        <v>-2.593699911451972</v>
      </c>
      <c r="BI17" s="10">
        <f t="shared" si="3"/>
        <v>69.29253869022172</v>
      </c>
      <c r="BJ17" s="10">
        <f t="shared" si="4"/>
        <v>11.053456639451971</v>
      </c>
      <c r="BK17" s="10">
        <f t="shared" si="45"/>
        <v>70.16861707213644</v>
      </c>
      <c r="BL17" s="10">
        <f t="shared" si="46"/>
        <v>9.063387545320163</v>
      </c>
      <c r="BM17" s="10">
        <f t="shared" si="47"/>
        <v>64.46175240863111</v>
      </c>
      <c r="BN17" s="10">
        <f t="shared" si="48"/>
        <v>157.6948566625543</v>
      </c>
      <c r="BO17" s="10">
        <f t="shared" si="49"/>
        <v>-59.63844378611824</v>
      </c>
      <c r="BP17" s="10">
        <f t="shared" si="50"/>
        <v>24.465762738195473</v>
      </c>
      <c r="BQ17" s="10">
        <f t="shared" si="51"/>
        <v>3.1059003919999997</v>
      </c>
      <c r="BR17" s="10">
        <f t="shared" si="51"/>
        <v>15.754376928</v>
      </c>
      <c r="BS17" s="10">
        <f t="shared" si="52"/>
        <v>16.057615315934196</v>
      </c>
      <c r="BT17" s="10">
        <f t="shared" si="53"/>
        <v>78.84742833127714</v>
      </c>
      <c r="BU17" s="10">
        <f t="shared" si="54"/>
        <v>61.694218272</v>
      </c>
      <c r="BV17" s="10">
        <f t="shared" si="54"/>
        <v>8.459756727999999</v>
      </c>
      <c r="BW17" s="10">
        <f t="shared" si="55"/>
        <v>62.27153484610862</v>
      </c>
      <c r="BX17" s="10">
        <f t="shared" si="56"/>
        <v>7.807930821701831</v>
      </c>
      <c r="BY17" s="10">
        <f t="shared" si="57"/>
        <v>999.9323516916038</v>
      </c>
      <c r="BZ17" s="10">
        <f t="shared" si="58"/>
        <v>86.65535915297897</v>
      </c>
      <c r="CA17" s="10">
        <f t="shared" si="59"/>
        <v>58.337900503042654</v>
      </c>
      <c r="CB17" s="10">
        <f t="shared" si="60"/>
        <v>998.2291306731126</v>
      </c>
      <c r="CC17" s="10">
        <f t="shared" si="61"/>
        <v>-1.3005432830755836</v>
      </c>
      <c r="CD17" s="10">
        <f t="shared" si="61"/>
        <v>1022.6948934113082</v>
      </c>
      <c r="CE17" s="10">
        <f t="shared" si="62"/>
        <v>1022.6957203500942</v>
      </c>
      <c r="CF17" s="10">
        <f t="shared" si="63"/>
        <v>-89.92713799442424</v>
      </c>
      <c r="CG17" s="10">
        <f t="shared" si="64"/>
        <v>0.06861143121642865</v>
      </c>
      <c r="CH17" s="10">
        <f t="shared" si="65"/>
        <v>98.99052553974441</v>
      </c>
      <c r="CI17" s="10">
        <f t="shared" si="66"/>
        <v>0.9742823232732868</v>
      </c>
      <c r="CJ17" s="10">
        <f t="shared" si="67"/>
        <v>98.99052553974441</v>
      </c>
      <c r="CK17" s="10">
        <f t="shared" si="73"/>
        <v>8.41478247798717</v>
      </c>
      <c r="CL17" s="10">
        <f t="shared" si="5"/>
        <v>-98.99052553974441</v>
      </c>
      <c r="CM17" s="10">
        <f t="shared" si="69"/>
        <v>-1.3149876358633006</v>
      </c>
      <c r="CN17" s="10">
        <f t="shared" si="70"/>
        <v>-8.311400102832648</v>
      </c>
      <c r="CO17" s="10">
        <f t="shared" si="71"/>
        <v>6.320515779888792</v>
      </c>
      <c r="CP17" s="10">
        <f t="shared" si="72"/>
        <v>1.1496531414624784</v>
      </c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</row>
    <row r="18" spans="1:136" ht="12.75">
      <c r="A18" s="2" t="s">
        <v>17</v>
      </c>
      <c r="B18" s="1">
        <v>3</v>
      </c>
      <c r="C18" s="10">
        <v>0.10373</v>
      </c>
      <c r="D18" s="10">
        <v>0.2381</v>
      </c>
      <c r="E18" s="10">
        <v>0.4004</v>
      </c>
      <c r="F18" s="10">
        <v>0.1692</v>
      </c>
      <c r="G18" s="10">
        <v>2.5058</v>
      </c>
      <c r="H18" s="10">
        <f t="shared" si="6"/>
        <v>0.024698113</v>
      </c>
      <c r="I18" s="10">
        <f t="shared" si="7"/>
        <v>0.041533492</v>
      </c>
      <c r="J18" s="10">
        <f t="shared" si="8"/>
        <v>0.017551116</v>
      </c>
      <c r="K18" s="10">
        <f t="shared" si="9"/>
        <v>0.259926634</v>
      </c>
      <c r="L18" s="3">
        <v>16</v>
      </c>
      <c r="M18" s="7">
        <f t="shared" si="74"/>
        <v>2.3857</v>
      </c>
      <c r="N18" s="7">
        <f t="shared" si="11"/>
        <v>0.35480124314977607</v>
      </c>
      <c r="O18" s="10">
        <f t="shared" si="75"/>
        <v>1.5724101089999998</v>
      </c>
      <c r="P18" s="10">
        <f t="shared" si="75"/>
        <v>7.909913156</v>
      </c>
      <c r="Q18" s="10">
        <f t="shared" si="75"/>
        <v>1.7080469879999998</v>
      </c>
      <c r="R18" s="10">
        <f t="shared" si="75"/>
        <v>8.664555761999999</v>
      </c>
      <c r="S18" s="10">
        <v>20</v>
      </c>
      <c r="T18" s="10">
        <v>0</v>
      </c>
      <c r="U18" s="10">
        <f t="shared" si="13"/>
        <v>21.572410109</v>
      </c>
      <c r="V18" s="10">
        <f t="shared" si="13"/>
        <v>7.909913156</v>
      </c>
      <c r="W18" s="10">
        <f t="shared" si="14"/>
        <v>22.976849306341965</v>
      </c>
      <c r="X18" s="10">
        <f t="shared" si="15"/>
        <v>20.13637237542681</v>
      </c>
      <c r="Y18" s="10">
        <f t="shared" si="16"/>
        <v>0.3568101837282716</v>
      </c>
      <c r="Z18" s="10">
        <f t="shared" si="17"/>
        <v>-20.13637237542681</v>
      </c>
      <c r="AA18" s="10">
        <f t="shared" si="18"/>
        <v>0.36666803180697866</v>
      </c>
      <c r="AB18" s="10">
        <f t="shared" si="19"/>
        <v>0.5173747664059938</v>
      </c>
      <c r="AC18" s="10">
        <f t="shared" si="20"/>
        <v>23.144820218</v>
      </c>
      <c r="AD18" s="10">
        <f t="shared" si="20"/>
        <v>15.819826312</v>
      </c>
      <c r="AE18" s="10">
        <f t="shared" si="21"/>
        <v>28.034792802255364</v>
      </c>
      <c r="AF18" s="10">
        <f t="shared" si="22"/>
        <v>34.35318307436669</v>
      </c>
      <c r="AG18" s="10">
        <f t="shared" si="23"/>
        <v>0.2924356844839294</v>
      </c>
      <c r="AH18" s="10">
        <f t="shared" si="24"/>
        <v>-34.35318307436669</v>
      </c>
      <c r="AI18" s="10">
        <f t="shared" si="0"/>
        <v>16.185895171057517</v>
      </c>
      <c r="AJ18" s="10">
        <f t="shared" si="1"/>
        <v>34.35318307436669</v>
      </c>
      <c r="AK18" s="10">
        <f t="shared" si="25"/>
        <v>13.362668183207791</v>
      </c>
      <c r="AL18" s="10">
        <f t="shared" si="26"/>
        <v>9.133580979766325</v>
      </c>
      <c r="AM18" s="10">
        <f t="shared" si="27"/>
        <v>0.683514763259934</v>
      </c>
      <c r="AN18" s="10">
        <f t="shared" si="2"/>
        <v>0.42695609934653694</v>
      </c>
      <c r="AO18" s="10">
        <f t="shared" si="28"/>
        <v>64.852867206</v>
      </c>
      <c r="AP18" s="10">
        <f t="shared" si="28"/>
        <v>24.484382074</v>
      </c>
      <c r="AQ18" s="10">
        <f t="shared" si="29"/>
        <v>69.32084354928669</v>
      </c>
      <c r="AR18" s="10">
        <f t="shared" si="30"/>
        <v>20.683396621690722</v>
      </c>
      <c r="AS18" s="14">
        <f t="shared" si="31"/>
        <v>0.35480124314977607</v>
      </c>
      <c r="AT18" s="14">
        <f t="shared" si="32"/>
        <v>-20.683396621690722</v>
      </c>
      <c r="AU18" s="10">
        <f t="shared" si="33"/>
        <v>23.106947849762232</v>
      </c>
      <c r="AV18" s="10">
        <f t="shared" si="34"/>
        <v>20.683396621690722</v>
      </c>
      <c r="AW18" s="10">
        <f t="shared" si="35"/>
        <v>21.617622402</v>
      </c>
      <c r="AX18" s="10">
        <f t="shared" si="36"/>
        <v>8.161460691333334</v>
      </c>
      <c r="AY18" s="10">
        <f t="shared" si="37"/>
        <v>0.37753738776463497</v>
      </c>
      <c r="AZ18" s="10">
        <f t="shared" si="38"/>
        <v>0.5073657777041798</v>
      </c>
      <c r="BA18" s="13">
        <v>1</v>
      </c>
      <c r="BB18" s="13">
        <v>120</v>
      </c>
      <c r="BC18" s="10">
        <f t="shared" si="39"/>
        <v>8.064688443228745</v>
      </c>
      <c r="BD18" s="10">
        <f t="shared" si="40"/>
        <v>78.75675508923872</v>
      </c>
      <c r="BE18" s="10">
        <f t="shared" si="41"/>
        <v>8.064688443228745</v>
      </c>
      <c r="BF18" s="10">
        <f t="shared" si="42"/>
        <v>198.7567550892387</v>
      </c>
      <c r="BG18" s="10">
        <f t="shared" si="43"/>
        <v>-7.636390789324744</v>
      </c>
      <c r="BH18" s="10">
        <f t="shared" si="44"/>
        <v>-2.5932094784385393</v>
      </c>
      <c r="BI18" s="10">
        <f t="shared" si="3"/>
        <v>69.34443777732474</v>
      </c>
      <c r="BJ18" s="10">
        <f t="shared" si="4"/>
        <v>11.257765240438538</v>
      </c>
      <c r="BK18" s="10">
        <f t="shared" si="45"/>
        <v>70.25231902835728</v>
      </c>
      <c r="BL18" s="10">
        <f t="shared" si="46"/>
        <v>9.221267867639952</v>
      </c>
      <c r="BM18" s="10">
        <f t="shared" si="47"/>
        <v>65.03919968634727</v>
      </c>
      <c r="BN18" s="10">
        <f t="shared" si="48"/>
        <v>157.51351017847745</v>
      </c>
      <c r="BO18" s="10">
        <f t="shared" si="49"/>
        <v>-60.094252584576495</v>
      </c>
      <c r="BP18" s="10">
        <f t="shared" si="50"/>
        <v>24.875254815612976</v>
      </c>
      <c r="BQ18" s="10">
        <f t="shared" si="51"/>
        <v>3.1448202179999996</v>
      </c>
      <c r="BR18" s="10">
        <f t="shared" si="51"/>
        <v>15.819826312</v>
      </c>
      <c r="BS18" s="10">
        <f t="shared" si="52"/>
        <v>16.12937688645749</v>
      </c>
      <c r="BT18" s="10">
        <f t="shared" si="53"/>
        <v>78.75675508923872</v>
      </c>
      <c r="BU18" s="10">
        <f t="shared" si="54"/>
        <v>61.708046988</v>
      </c>
      <c r="BV18" s="10">
        <f t="shared" si="54"/>
        <v>8.664555761999999</v>
      </c>
      <c r="BW18" s="10">
        <f t="shared" si="55"/>
        <v>62.3133821071046</v>
      </c>
      <c r="BX18" s="10">
        <f t="shared" si="56"/>
        <v>7.992766142934992</v>
      </c>
      <c r="BY18" s="10">
        <f t="shared" si="57"/>
        <v>1005.0760250753267</v>
      </c>
      <c r="BZ18" s="10">
        <f t="shared" si="58"/>
        <v>86.74952123217372</v>
      </c>
      <c r="CA18" s="10">
        <f t="shared" si="59"/>
        <v>56.98894655567736</v>
      </c>
      <c r="CB18" s="10">
        <f t="shared" si="60"/>
        <v>1003.4590555432209</v>
      </c>
      <c r="CC18" s="10">
        <f t="shared" si="61"/>
        <v>-3.105306028899136</v>
      </c>
      <c r="CD18" s="10">
        <f t="shared" si="61"/>
        <v>1028.3343103588338</v>
      </c>
      <c r="CE18" s="10">
        <f t="shared" si="62"/>
        <v>1028.3389989622642</v>
      </c>
      <c r="CF18" s="10">
        <f t="shared" si="63"/>
        <v>-89.82698195815155</v>
      </c>
      <c r="CG18" s="10">
        <f t="shared" si="64"/>
        <v>0.0683163033778273</v>
      </c>
      <c r="CH18" s="10">
        <f t="shared" si="65"/>
        <v>99.0482498257915</v>
      </c>
      <c r="CI18" s="10">
        <f t="shared" si="66"/>
        <v>0.9700915079651476</v>
      </c>
      <c r="CJ18" s="10">
        <f t="shared" si="67"/>
        <v>99.0482498257915</v>
      </c>
      <c r="CK18" s="10">
        <f t="shared" si="73"/>
        <v>8.451134511721989</v>
      </c>
      <c r="CL18" s="10">
        <f t="shared" si="5"/>
        <v>-99.0482498257915</v>
      </c>
      <c r="CM18" s="10">
        <f t="shared" si="69"/>
        <v>-1.3290774716490152</v>
      </c>
      <c r="CN18" s="10">
        <f t="shared" si="70"/>
        <v>-8.34597074099673</v>
      </c>
      <c r="CO18" s="10">
        <f t="shared" si="71"/>
        <v>6.27952163739688</v>
      </c>
      <c r="CP18" s="10">
        <f t="shared" si="72"/>
        <v>1.1447079793988741</v>
      </c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2.75">
      <c r="A19" s="2" t="s">
        <v>18</v>
      </c>
      <c r="B19" s="1">
        <v>3</v>
      </c>
      <c r="C19" s="10">
        <v>0.10373</v>
      </c>
      <c r="D19" s="10">
        <v>0.2381</v>
      </c>
      <c r="E19" s="10">
        <v>0.4004</v>
      </c>
      <c r="F19" s="10">
        <v>0.1692</v>
      </c>
      <c r="G19" s="10">
        <v>2.5058</v>
      </c>
      <c r="H19" s="10">
        <f t="shared" si="6"/>
        <v>0.024698113</v>
      </c>
      <c r="I19" s="10">
        <f t="shared" si="7"/>
        <v>0.041533492</v>
      </c>
      <c r="J19" s="10">
        <f t="shared" si="8"/>
        <v>0.017551116</v>
      </c>
      <c r="K19" s="10">
        <f t="shared" si="9"/>
        <v>0.259926634</v>
      </c>
      <c r="L19" s="3">
        <v>17</v>
      </c>
      <c r="M19" s="7">
        <f t="shared" si="74"/>
        <v>2.5950699999999998</v>
      </c>
      <c r="N19" s="7">
        <f t="shared" si="11"/>
        <v>0.3528996995933049</v>
      </c>
      <c r="O19" s="10">
        <f t="shared" si="75"/>
        <v>1.6222611059999998</v>
      </c>
      <c r="P19" s="10">
        <f t="shared" si="75"/>
        <v>7.993744904</v>
      </c>
      <c r="Q19" s="10">
        <f t="shared" si="75"/>
        <v>1.7434723919999997</v>
      </c>
      <c r="R19" s="10">
        <f t="shared" si="75"/>
        <v>9.189195108</v>
      </c>
      <c r="S19" s="10">
        <v>20</v>
      </c>
      <c r="T19" s="10">
        <v>0</v>
      </c>
      <c r="U19" s="10">
        <f t="shared" si="13"/>
        <v>21.622261106</v>
      </c>
      <c r="V19" s="10">
        <f t="shared" si="13"/>
        <v>7.993744904</v>
      </c>
      <c r="W19" s="10">
        <f t="shared" si="14"/>
        <v>23.052594928256262</v>
      </c>
      <c r="X19" s="10">
        <f t="shared" si="15"/>
        <v>20.289341565593702</v>
      </c>
      <c r="Y19" s="10">
        <f t="shared" si="16"/>
        <v>0.35563778602831786</v>
      </c>
      <c r="Z19" s="10">
        <f t="shared" si="17"/>
        <v>-20.289341565593702</v>
      </c>
      <c r="AA19" s="10">
        <f t="shared" si="18"/>
        <v>0.3696997675132968</v>
      </c>
      <c r="AB19" s="10">
        <f t="shared" si="19"/>
        <v>0.5156747897410608</v>
      </c>
      <c r="AC19" s="10">
        <f t="shared" si="20"/>
        <v>23.244522212</v>
      </c>
      <c r="AD19" s="10">
        <f t="shared" si="20"/>
        <v>15.987489808</v>
      </c>
      <c r="AE19" s="10">
        <f t="shared" si="21"/>
        <v>28.211835162304936</v>
      </c>
      <c r="AF19" s="10">
        <f t="shared" si="22"/>
        <v>34.520038379896484</v>
      </c>
      <c r="AG19" s="10">
        <f t="shared" si="23"/>
        <v>0.2906005148309845</v>
      </c>
      <c r="AH19" s="10">
        <f t="shared" si="24"/>
        <v>-34.520038379896484</v>
      </c>
      <c r="AI19" s="10">
        <f t="shared" si="0"/>
        <v>16.288110625290106</v>
      </c>
      <c r="AJ19" s="10">
        <f t="shared" si="1"/>
        <v>34.520038379896484</v>
      </c>
      <c r="AK19" s="10">
        <f t="shared" si="25"/>
        <v>13.420231156282435</v>
      </c>
      <c r="AL19" s="10">
        <f t="shared" si="26"/>
        <v>9.230381544315199</v>
      </c>
      <c r="AM19" s="10">
        <f t="shared" si="27"/>
        <v>0.6877960175815724</v>
      </c>
      <c r="AN19" s="10">
        <f t="shared" si="2"/>
        <v>0.4242767516532373</v>
      </c>
      <c r="AO19" s="10">
        <f t="shared" si="28"/>
        <v>64.987994604</v>
      </c>
      <c r="AP19" s="10">
        <f t="shared" si="28"/>
        <v>25.176684916</v>
      </c>
      <c r="AQ19" s="10">
        <f t="shared" si="29"/>
        <v>69.69436782128864</v>
      </c>
      <c r="AR19" s="10">
        <f t="shared" si="30"/>
        <v>21.176625192240667</v>
      </c>
      <c r="AS19" s="14">
        <f t="shared" si="31"/>
        <v>0.3528996995933049</v>
      </c>
      <c r="AT19" s="14">
        <f t="shared" si="32"/>
        <v>-21.176625192240667</v>
      </c>
      <c r="AU19" s="10">
        <f t="shared" si="33"/>
        <v>23.231455940429544</v>
      </c>
      <c r="AV19" s="10">
        <f t="shared" si="34"/>
        <v>21.176625192240667</v>
      </c>
      <c r="AW19" s="10">
        <f t="shared" si="35"/>
        <v>21.662664867999993</v>
      </c>
      <c r="AX19" s="10">
        <f t="shared" si="36"/>
        <v>8.392228305333333</v>
      </c>
      <c r="AY19" s="10">
        <f t="shared" si="37"/>
        <v>0.38740516720684265</v>
      </c>
      <c r="AZ19" s="10">
        <f t="shared" si="38"/>
        <v>0.504646570418426</v>
      </c>
      <c r="BA19" s="13">
        <v>1</v>
      </c>
      <c r="BB19" s="13">
        <v>120</v>
      </c>
      <c r="BC19" s="10">
        <f t="shared" si="39"/>
        <v>8.15669594175646</v>
      </c>
      <c r="BD19" s="10">
        <f t="shared" si="40"/>
        <v>78.52811633230604</v>
      </c>
      <c r="BE19" s="10">
        <f t="shared" si="41"/>
        <v>8.15669594175646</v>
      </c>
      <c r="BF19" s="10">
        <f t="shared" si="42"/>
        <v>198.52811633230604</v>
      </c>
      <c r="BG19" s="10">
        <f t="shared" si="43"/>
        <v>-7.733916711236398</v>
      </c>
      <c r="BH19" s="10">
        <f t="shared" si="44"/>
        <v>-2.5919531226325625</v>
      </c>
      <c r="BI19" s="10">
        <f t="shared" si="3"/>
        <v>69.4773891032364</v>
      </c>
      <c r="BJ19" s="10">
        <f t="shared" si="4"/>
        <v>11.781148230632562</v>
      </c>
      <c r="BK19" s="10">
        <f t="shared" si="45"/>
        <v>70.46916382528353</v>
      </c>
      <c r="BL19" s="10">
        <f t="shared" si="46"/>
        <v>9.623992119997252</v>
      </c>
      <c r="BM19" s="10">
        <f t="shared" si="47"/>
        <v>66.5316886862663</v>
      </c>
      <c r="BN19" s="10">
        <f t="shared" si="48"/>
        <v>157.05623266461208</v>
      </c>
      <c r="BO19" s="10">
        <f t="shared" si="49"/>
        <v>-61.268226494185626</v>
      </c>
      <c r="BP19" s="10">
        <f t="shared" si="50"/>
        <v>25.93588289808979</v>
      </c>
      <c r="BQ19" s="10">
        <f t="shared" si="51"/>
        <v>3.2445222119999997</v>
      </c>
      <c r="BR19" s="10">
        <f t="shared" si="51"/>
        <v>15.987489808</v>
      </c>
      <c r="BS19" s="10">
        <f t="shared" si="52"/>
        <v>16.31339188351292</v>
      </c>
      <c r="BT19" s="10">
        <f t="shared" si="53"/>
        <v>78.52811633230604</v>
      </c>
      <c r="BU19" s="10">
        <f t="shared" si="54"/>
        <v>61.743472392</v>
      </c>
      <c r="BV19" s="10">
        <f t="shared" si="54"/>
        <v>9.189195108</v>
      </c>
      <c r="BW19" s="10">
        <f t="shared" si="55"/>
        <v>62.42353474255169</v>
      </c>
      <c r="BX19" s="10">
        <f t="shared" si="56"/>
        <v>8.465115469013071</v>
      </c>
      <c r="BY19" s="10">
        <f t="shared" si="57"/>
        <v>1018.3395850093295</v>
      </c>
      <c r="BZ19" s="10">
        <f t="shared" si="58"/>
        <v>86.99323180131911</v>
      </c>
      <c r="CA19" s="10">
        <f t="shared" si="59"/>
        <v>53.415904488979194</v>
      </c>
      <c r="CB19" s="10">
        <f t="shared" si="60"/>
        <v>1016.9376832159371</v>
      </c>
      <c r="CC19" s="10">
        <f t="shared" si="61"/>
        <v>-7.852322005206432</v>
      </c>
      <c r="CD19" s="10">
        <f t="shared" si="61"/>
        <v>1042.873566114027</v>
      </c>
      <c r="CE19" s="10">
        <f t="shared" si="62"/>
        <v>1042.9031277449797</v>
      </c>
      <c r="CF19" s="10">
        <f t="shared" si="63"/>
        <v>-89.56859927898911</v>
      </c>
      <c r="CG19" s="10">
        <f t="shared" si="64"/>
        <v>0.06757019127716654</v>
      </c>
      <c r="CH19" s="10">
        <f t="shared" si="65"/>
        <v>99.19259139898637</v>
      </c>
      <c r="CI19" s="10">
        <f t="shared" si="66"/>
        <v>0.9594967161357648</v>
      </c>
      <c r="CJ19" s="10">
        <f t="shared" si="67"/>
        <v>99.19259139898637</v>
      </c>
      <c r="CK19" s="10">
        <f t="shared" si="73"/>
        <v>8.544452195220071</v>
      </c>
      <c r="CL19" s="10">
        <f t="shared" si="5"/>
        <v>-99.19259139898637</v>
      </c>
      <c r="CM19" s="10">
        <f t="shared" si="69"/>
        <v>-1.3650065300938612</v>
      </c>
      <c r="CN19" s="10">
        <f t="shared" si="70"/>
        <v>-8.434715199056944</v>
      </c>
      <c r="CO19" s="10">
        <f t="shared" si="71"/>
        <v>6.179248972879971</v>
      </c>
      <c r="CP19" s="10">
        <f t="shared" si="72"/>
        <v>1.1322061250402025</v>
      </c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2.75">
      <c r="A20" s="2" t="s">
        <v>19</v>
      </c>
      <c r="B20" s="1">
        <v>3</v>
      </c>
      <c r="C20" s="10">
        <v>0.11068</v>
      </c>
      <c r="D20" s="10">
        <v>0.2381</v>
      </c>
      <c r="E20" s="10">
        <v>0.4004</v>
      </c>
      <c r="F20" s="10">
        <v>0.1692</v>
      </c>
      <c r="G20" s="10">
        <v>2.5058</v>
      </c>
      <c r="H20" s="10">
        <f t="shared" si="6"/>
        <v>0.026352908</v>
      </c>
      <c r="I20" s="10">
        <f t="shared" si="7"/>
        <v>0.044316272</v>
      </c>
      <c r="J20" s="10">
        <f t="shared" si="8"/>
        <v>0.018727056</v>
      </c>
      <c r="K20" s="10">
        <f t="shared" si="9"/>
        <v>0.277341944</v>
      </c>
      <c r="L20" s="3">
        <v>18</v>
      </c>
      <c r="M20" s="7">
        <f t="shared" si="74"/>
        <v>2.64987</v>
      </c>
      <c r="N20" s="7">
        <f t="shared" si="11"/>
        <v>0.3524010780683227</v>
      </c>
      <c r="O20" s="10">
        <f t="shared" si="75"/>
        <v>1.6353089859999999</v>
      </c>
      <c r="P20" s="10">
        <f t="shared" si="75"/>
        <v>8.015686824</v>
      </c>
      <c r="Q20" s="10">
        <f t="shared" si="75"/>
        <v>1.7527445519999998</v>
      </c>
      <c r="R20" s="10">
        <f t="shared" si="75"/>
        <v>9.326512948</v>
      </c>
      <c r="S20" s="10">
        <v>20</v>
      </c>
      <c r="T20" s="10">
        <v>0</v>
      </c>
      <c r="U20" s="10">
        <f t="shared" si="13"/>
        <v>21.635308986</v>
      </c>
      <c r="V20" s="10">
        <f t="shared" si="13"/>
        <v>8.015686824</v>
      </c>
      <c r="W20" s="10">
        <f t="shared" si="14"/>
        <v>23.07244742501626</v>
      </c>
      <c r="X20" s="10">
        <f t="shared" si="15"/>
        <v>20.329213417075625</v>
      </c>
      <c r="Y20" s="10">
        <f t="shared" si="16"/>
        <v>0.35533178043364455</v>
      </c>
      <c r="Z20" s="10">
        <f t="shared" si="17"/>
        <v>-20.329213417075625</v>
      </c>
      <c r="AA20" s="10">
        <f t="shared" si="18"/>
        <v>0.3704909797769412</v>
      </c>
      <c r="AB20" s="10">
        <f t="shared" si="19"/>
        <v>0.5152310816287846</v>
      </c>
      <c r="AC20" s="10">
        <f t="shared" si="20"/>
        <v>23.270617972</v>
      </c>
      <c r="AD20" s="10">
        <f t="shared" si="20"/>
        <v>16.031373648</v>
      </c>
      <c r="AE20" s="10">
        <f t="shared" si="21"/>
        <v>28.25821299800393</v>
      </c>
      <c r="AF20" s="10">
        <f t="shared" si="22"/>
        <v>34.56336533906814</v>
      </c>
      <c r="AG20" s="10">
        <f t="shared" si="23"/>
        <v>0.29012357657123583</v>
      </c>
      <c r="AH20" s="10">
        <f t="shared" si="24"/>
        <v>-34.56336533906814</v>
      </c>
      <c r="AI20" s="10">
        <f t="shared" si="0"/>
        <v>16.31488688121535</v>
      </c>
      <c r="AJ20" s="10">
        <f t="shared" si="1"/>
        <v>34.56336533906814</v>
      </c>
      <c r="AK20" s="10">
        <f t="shared" si="25"/>
        <v>13.435297550343146</v>
      </c>
      <c r="AL20" s="10">
        <f t="shared" si="26"/>
        <v>9.25571789115227</v>
      </c>
      <c r="AM20" s="10">
        <f t="shared" si="27"/>
        <v>0.6889105251648018</v>
      </c>
      <c r="AN20" s="10">
        <f t="shared" si="2"/>
        <v>0.4235804217940043</v>
      </c>
      <c r="AO20" s="10">
        <f t="shared" si="28"/>
        <v>65.02336252399999</v>
      </c>
      <c r="AP20" s="10">
        <f t="shared" si="28"/>
        <v>25.357886596</v>
      </c>
      <c r="AQ20" s="10">
        <f t="shared" si="29"/>
        <v>69.79298020963945</v>
      </c>
      <c r="AR20" s="10">
        <f t="shared" si="30"/>
        <v>21.304846861035962</v>
      </c>
      <c r="AS20" s="14">
        <f t="shared" si="31"/>
        <v>0.3524010780683227</v>
      </c>
      <c r="AT20" s="14">
        <f t="shared" si="32"/>
        <v>-21.304846861035962</v>
      </c>
      <c r="AU20" s="10">
        <f t="shared" si="33"/>
        <v>23.264326736546483</v>
      </c>
      <c r="AV20" s="10">
        <f t="shared" si="34"/>
        <v>21.304846861035962</v>
      </c>
      <c r="AW20" s="10">
        <f t="shared" si="35"/>
        <v>21.674454174666668</v>
      </c>
      <c r="AX20" s="10">
        <f t="shared" si="36"/>
        <v>8.452628865333335</v>
      </c>
      <c r="AY20" s="10">
        <f t="shared" si="37"/>
        <v>0.3899811638722998</v>
      </c>
      <c r="AZ20" s="10">
        <f t="shared" si="38"/>
        <v>0.5039335416377014</v>
      </c>
      <c r="BA20" s="13">
        <v>1</v>
      </c>
      <c r="BB20" s="13">
        <v>120</v>
      </c>
      <c r="BC20" s="10">
        <f>SQRT(O20*O20+P20*P20)</f>
        <v>8.180798905983421</v>
      </c>
      <c r="BD20" s="10">
        <f t="shared" si="40"/>
        <v>78.46912247996853</v>
      </c>
      <c r="BE20" s="10">
        <f t="shared" si="41"/>
        <v>8.180798905983421</v>
      </c>
      <c r="BF20" s="10">
        <f t="shared" si="42"/>
        <v>198.46912247996852</v>
      </c>
      <c r="BG20" s="10">
        <f t="shared" si="43"/>
        <v>-7.759442911364205</v>
      </c>
      <c r="BH20" s="10">
        <f t="shared" si="44"/>
        <v>-2.5916242870870247</v>
      </c>
      <c r="BI20" s="10">
        <f t="shared" si="3"/>
        <v>69.51218746336421</v>
      </c>
      <c r="BJ20" s="10">
        <f t="shared" si="4"/>
        <v>11.918137235087023</v>
      </c>
      <c r="BK20" s="10">
        <f t="shared" si="45"/>
        <v>70.52649290228642</v>
      </c>
      <c r="BL20" s="10">
        <f t="shared" si="46"/>
        <v>9.728989613859156</v>
      </c>
      <c r="BM20" s="10">
        <f t="shared" si="47"/>
        <v>66.92547074013953</v>
      </c>
      <c r="BN20" s="10">
        <f t="shared" si="48"/>
        <v>156.93824495993707</v>
      </c>
      <c r="BO20" s="10">
        <f t="shared" si="49"/>
        <v>-61.57699978075483</v>
      </c>
      <c r="BP20" s="10">
        <f t="shared" si="50"/>
        <v>26.216249384497996</v>
      </c>
      <c r="BQ20" s="10">
        <f t="shared" si="51"/>
        <v>3.2706179719999997</v>
      </c>
      <c r="BR20" s="10">
        <f t="shared" si="51"/>
        <v>16.031373648</v>
      </c>
      <c r="BS20" s="10">
        <f t="shared" si="52"/>
        <v>16.361597811966842</v>
      </c>
      <c r="BT20" s="10">
        <f t="shared" si="53"/>
        <v>78.46912247996853</v>
      </c>
      <c r="BU20" s="10">
        <f t="shared" si="54"/>
        <v>61.752744552</v>
      </c>
      <c r="BV20" s="10">
        <f t="shared" si="54"/>
        <v>9.326512948</v>
      </c>
      <c r="BW20" s="10">
        <f t="shared" si="55"/>
        <v>62.4530648044896</v>
      </c>
      <c r="BX20" s="10">
        <f t="shared" si="56"/>
        <v>8.588469228303776</v>
      </c>
      <c r="BY20" s="10">
        <f t="shared" si="57"/>
        <v>1021.8319284557605</v>
      </c>
      <c r="BZ20" s="10">
        <f t="shared" si="58"/>
        <v>87.05759170827231</v>
      </c>
      <c r="CA20" s="10">
        <f t="shared" si="59"/>
        <v>52.452822249798274</v>
      </c>
      <c r="CB20" s="10">
        <f t="shared" si="60"/>
        <v>1020.4847825664278</v>
      </c>
      <c r="CC20" s="10">
        <f t="shared" si="61"/>
        <v>-9.124177530956558</v>
      </c>
      <c r="CD20" s="10">
        <f t="shared" si="61"/>
        <v>1046.7010319509259</v>
      </c>
      <c r="CE20" s="10">
        <f t="shared" si="62"/>
        <v>1046.7407992921405</v>
      </c>
      <c r="CF20" s="10">
        <f t="shared" si="63"/>
        <v>-89.50056070721635</v>
      </c>
      <c r="CG20" s="10">
        <f t="shared" si="64"/>
        <v>0.0673772274377573</v>
      </c>
      <c r="CH20" s="10">
        <f t="shared" si="65"/>
        <v>99.22955032107551</v>
      </c>
      <c r="CI20" s="10">
        <f t="shared" si="66"/>
        <v>0.9567566296161536</v>
      </c>
      <c r="CJ20" s="10">
        <f t="shared" si="67"/>
        <v>99.22955032107551</v>
      </c>
      <c r="CK20" s="10">
        <f t="shared" si="73"/>
        <v>8.568922930569958</v>
      </c>
      <c r="CL20" s="10">
        <f t="shared" si="5"/>
        <v>-99.22955032107551</v>
      </c>
      <c r="CM20" s="10">
        <f t="shared" si="69"/>
        <v>-1.3743719680687552</v>
      </c>
      <c r="CN20" s="10">
        <f t="shared" si="70"/>
        <v>-8.457986869429064</v>
      </c>
      <c r="CO20" s="10">
        <f t="shared" si="71"/>
        <v>6.154074054139861</v>
      </c>
      <c r="CP20" s="10">
        <f t="shared" si="72"/>
        <v>1.1289728229470612</v>
      </c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2.75">
      <c r="A21" s="2" t="s">
        <v>20</v>
      </c>
      <c r="B21" s="1">
        <v>3</v>
      </c>
      <c r="C21" s="10">
        <v>0.08173</v>
      </c>
      <c r="D21" s="10">
        <v>0.2381</v>
      </c>
      <c r="E21" s="10">
        <v>0.4004</v>
      </c>
      <c r="F21" s="10">
        <v>0.1692</v>
      </c>
      <c r="G21" s="10">
        <v>2.5058</v>
      </c>
      <c r="H21" s="10">
        <f t="shared" si="6"/>
        <v>0.019459913</v>
      </c>
      <c r="I21" s="10">
        <f t="shared" si="7"/>
        <v>0.032724692</v>
      </c>
      <c r="J21" s="10">
        <f t="shared" si="8"/>
        <v>0.013828715999999998</v>
      </c>
      <c r="K21" s="10">
        <f t="shared" si="9"/>
        <v>0.20479903399999996</v>
      </c>
      <c r="L21" s="3">
        <v>19</v>
      </c>
      <c r="M21" s="7">
        <f>M20+C26</f>
        <v>2.73703</v>
      </c>
      <c r="N21" s="7">
        <f t="shared" si="11"/>
        <v>0.3516073050405686</v>
      </c>
      <c r="O21" s="10">
        <f aca="true" t="shared" si="76" ref="O21:R23">O20+H26</f>
        <v>1.6560617819999999</v>
      </c>
      <c r="P21" s="10">
        <f t="shared" si="76"/>
        <v>8.050585688</v>
      </c>
      <c r="Q21" s="10">
        <f t="shared" si="76"/>
        <v>1.7674920239999998</v>
      </c>
      <c r="R21" s="10">
        <f t="shared" si="76"/>
        <v>9.544918476</v>
      </c>
      <c r="S21" s="10">
        <v>20</v>
      </c>
      <c r="T21" s="10">
        <v>0</v>
      </c>
      <c r="U21" s="10">
        <f t="shared" si="13"/>
        <v>21.656061782</v>
      </c>
      <c r="V21" s="10">
        <f t="shared" si="13"/>
        <v>8.050585688</v>
      </c>
      <c r="W21" s="10">
        <f t="shared" si="14"/>
        <v>23.104046005529668</v>
      </c>
      <c r="X21" s="10">
        <f t="shared" si="15"/>
        <v>20.392488816843898</v>
      </c>
      <c r="Y21" s="10">
        <f t="shared" si="16"/>
        <v>0.354845805818189</v>
      </c>
      <c r="Z21" s="10">
        <f t="shared" si="17"/>
        <v>-20.392488816843898</v>
      </c>
      <c r="AA21" s="10">
        <f t="shared" si="18"/>
        <v>0.3717474473909866</v>
      </c>
      <c r="AB21" s="10">
        <f t="shared" si="19"/>
        <v>0.514526418436374</v>
      </c>
      <c r="AC21" s="10">
        <f t="shared" si="20"/>
        <v>23.312123564</v>
      </c>
      <c r="AD21" s="10">
        <f t="shared" si="20"/>
        <v>16.101171376</v>
      </c>
      <c r="AE21" s="10">
        <f t="shared" si="21"/>
        <v>28.332010601835616</v>
      </c>
      <c r="AF21" s="10">
        <f t="shared" si="22"/>
        <v>34.63198504892883</v>
      </c>
      <c r="AG21" s="10">
        <f t="shared" si="23"/>
        <v>0.28936787924121127</v>
      </c>
      <c r="AH21" s="10">
        <f t="shared" si="24"/>
        <v>-34.63198504892883</v>
      </c>
      <c r="AI21" s="10">
        <f t="shared" si="0"/>
        <v>16.357493947653126</v>
      </c>
      <c r="AJ21" s="10">
        <f t="shared" si="1"/>
        <v>34.63198504892883</v>
      </c>
      <c r="AK21" s="10">
        <f t="shared" si="25"/>
        <v>13.459260815057219</v>
      </c>
      <c r="AL21" s="10">
        <f t="shared" si="26"/>
        <v>9.296015628201898</v>
      </c>
      <c r="AM21" s="10">
        <f t="shared" si="27"/>
        <v>0.6906780213221076</v>
      </c>
      <c r="AN21" s="10">
        <f t="shared" si="2"/>
        <v>0.42247710369216845</v>
      </c>
      <c r="AO21" s="10">
        <f t="shared" si="28"/>
        <v>65.079615588</v>
      </c>
      <c r="AP21" s="10">
        <f t="shared" si="28"/>
        <v>25.646089852</v>
      </c>
      <c r="AQ21" s="10">
        <f t="shared" si="29"/>
        <v>69.95054174042335</v>
      </c>
      <c r="AR21" s="10">
        <f t="shared" si="30"/>
        <v>21.50803822077689</v>
      </c>
      <c r="AS21" s="14">
        <f t="shared" si="31"/>
        <v>0.3516073050405686</v>
      </c>
      <c r="AT21" s="14">
        <f t="shared" si="32"/>
        <v>-21.50803822077689</v>
      </c>
      <c r="AU21" s="10">
        <f t="shared" si="33"/>
        <v>23.316847246807782</v>
      </c>
      <c r="AV21" s="10">
        <f t="shared" si="34"/>
        <v>21.50803822077689</v>
      </c>
      <c r="AW21" s="10">
        <f t="shared" si="35"/>
        <v>21.693205195999997</v>
      </c>
      <c r="AX21" s="10">
        <f t="shared" si="36"/>
        <v>8.54869661733333</v>
      </c>
      <c r="AY21" s="10">
        <f t="shared" si="37"/>
        <v>0.39407254668432407</v>
      </c>
      <c r="AZ21" s="10">
        <f t="shared" si="38"/>
        <v>0.5027984462080131</v>
      </c>
      <c r="BA21" s="13">
        <v>1</v>
      </c>
      <c r="BB21" s="13">
        <v>120</v>
      </c>
      <c r="BC21" s="10">
        <f t="shared" si="39"/>
        <v>8.21915266591584</v>
      </c>
      <c r="BD21" s="10">
        <f t="shared" si="40"/>
        <v>78.37600509729283</v>
      </c>
      <c r="BE21" s="10">
        <f t="shared" si="41"/>
        <v>8.21915266591584</v>
      </c>
      <c r="BF21" s="10">
        <f t="shared" si="42"/>
        <v>198.37600509729282</v>
      </c>
      <c r="BG21" s="10">
        <f t="shared" si="43"/>
        <v>-7.800042612151423</v>
      </c>
      <c r="BH21" s="10">
        <f t="shared" si="44"/>
        <v>-2.5911012705514707</v>
      </c>
      <c r="BI21" s="10">
        <f t="shared" si="3"/>
        <v>69.56753463615142</v>
      </c>
      <c r="BJ21" s="10">
        <f t="shared" si="4"/>
        <v>12.13601974655147</v>
      </c>
      <c r="BK21" s="10">
        <f t="shared" si="45"/>
        <v>70.61816232840398</v>
      </c>
      <c r="BL21" s="10">
        <f t="shared" si="46"/>
        <v>9.89563706361492</v>
      </c>
      <c r="BM21" s="10">
        <f t="shared" si="47"/>
        <v>67.55447054563145</v>
      </c>
      <c r="BN21" s="10">
        <f t="shared" si="48"/>
        <v>156.75201019458567</v>
      </c>
      <c r="BO21" s="10">
        <f t="shared" si="49"/>
        <v>-62.06938929402942</v>
      </c>
      <c r="BP21" s="10">
        <f t="shared" si="50"/>
        <v>26.66453456122593</v>
      </c>
      <c r="BQ21" s="10">
        <f t="shared" si="51"/>
        <v>3.3121235639999997</v>
      </c>
      <c r="BR21" s="10">
        <f t="shared" si="51"/>
        <v>16.101171376</v>
      </c>
      <c r="BS21" s="10">
        <f t="shared" si="52"/>
        <v>16.43830533183168</v>
      </c>
      <c r="BT21" s="10">
        <f t="shared" si="53"/>
        <v>78.37600509729283</v>
      </c>
      <c r="BU21" s="10">
        <f t="shared" si="54"/>
        <v>61.767492024</v>
      </c>
      <c r="BV21" s="10">
        <f t="shared" si="54"/>
        <v>9.544918476</v>
      </c>
      <c r="BW21" s="10">
        <f t="shared" si="55"/>
        <v>62.50062831402889</v>
      </c>
      <c r="BX21" s="10">
        <f t="shared" si="56"/>
        <v>8.784422959505404</v>
      </c>
      <c r="BY21" s="10">
        <f t="shared" si="57"/>
        <v>1027.404411657331</v>
      </c>
      <c r="BZ21" s="10">
        <f t="shared" si="58"/>
        <v>87.16042805679824</v>
      </c>
      <c r="CA21" s="10">
        <f t="shared" si="59"/>
        <v>50.89719766984758</v>
      </c>
      <c r="CB21" s="10">
        <f t="shared" si="60"/>
        <v>1026.1429239449556</v>
      </c>
      <c r="CC21" s="10">
        <f t="shared" si="61"/>
        <v>-11.172191624181842</v>
      </c>
      <c r="CD21" s="10">
        <f t="shared" si="61"/>
        <v>1052.8074585061815</v>
      </c>
      <c r="CE21" s="10">
        <f t="shared" si="62"/>
        <v>1052.8667354190334</v>
      </c>
      <c r="CF21" s="10">
        <f t="shared" si="63"/>
        <v>-89.39201095473376</v>
      </c>
      <c r="CG21" s="10">
        <f t="shared" si="64"/>
        <v>0.06707227035746216</v>
      </c>
      <c r="CH21" s="10">
        <f t="shared" si="65"/>
        <v>99.28764801834868</v>
      </c>
      <c r="CI21" s="10">
        <f t="shared" si="66"/>
        <v>0.9524262390759626</v>
      </c>
      <c r="CJ21" s="10">
        <f t="shared" si="67"/>
        <v>99.28764801834868</v>
      </c>
      <c r="CK21" s="10">
        <f t="shared" si="73"/>
        <v>8.607883199907105</v>
      </c>
      <c r="CL21" s="10">
        <f t="shared" si="5"/>
        <v>-99.28764801834868</v>
      </c>
      <c r="CM21" s="10">
        <f t="shared" si="69"/>
        <v>-1.3892354652753365</v>
      </c>
      <c r="CN21" s="10">
        <f t="shared" si="70"/>
        <v>-8.495038434596056</v>
      </c>
      <c r="CO21" s="10">
        <f t="shared" si="71"/>
        <v>6.114901790901516</v>
      </c>
      <c r="CP21" s="10">
        <f>1.3*CI21</f>
        <v>1.2381541107987515</v>
      </c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2.75">
      <c r="A22" s="2" t="s">
        <v>21</v>
      </c>
      <c r="B22" s="1">
        <v>3</v>
      </c>
      <c r="C22" s="10">
        <v>0.20937</v>
      </c>
      <c r="D22" s="10">
        <v>0.2381</v>
      </c>
      <c r="E22" s="10">
        <v>0.4004</v>
      </c>
      <c r="F22" s="10">
        <v>0.1692</v>
      </c>
      <c r="G22" s="10">
        <v>2.5058</v>
      </c>
      <c r="H22" s="10">
        <f t="shared" si="6"/>
        <v>0.049850997</v>
      </c>
      <c r="I22" s="10">
        <f t="shared" si="7"/>
        <v>0.083831748</v>
      </c>
      <c r="J22" s="10">
        <f t="shared" si="8"/>
        <v>0.035425404</v>
      </c>
      <c r="K22" s="10">
        <f t="shared" si="9"/>
        <v>0.524639346</v>
      </c>
      <c r="L22" s="3">
        <v>20</v>
      </c>
      <c r="M22" s="7">
        <f>M21+C27</f>
        <v>2.7934799999999997</v>
      </c>
      <c r="N22" s="7">
        <f t="shared" si="11"/>
        <v>0.35109277178121073</v>
      </c>
      <c r="O22" s="10">
        <f t="shared" si="76"/>
        <v>1.669502527</v>
      </c>
      <c r="P22" s="10">
        <f t="shared" si="76"/>
        <v>8.073188268</v>
      </c>
      <c r="Q22" s="10">
        <f t="shared" si="76"/>
        <v>1.7770433639999998</v>
      </c>
      <c r="R22" s="10">
        <f t="shared" si="76"/>
        <v>9.686370885999999</v>
      </c>
      <c r="S22" s="10">
        <v>20</v>
      </c>
      <c r="T22" s="10">
        <v>0</v>
      </c>
      <c r="U22" s="10">
        <f t="shared" si="13"/>
        <v>21.669502527</v>
      </c>
      <c r="V22" s="10">
        <f t="shared" si="13"/>
        <v>8.073188268</v>
      </c>
      <c r="W22" s="10">
        <f t="shared" si="14"/>
        <v>23.12452612656597</v>
      </c>
      <c r="X22" s="10">
        <f t="shared" si="15"/>
        <v>20.433377431277783</v>
      </c>
      <c r="Y22" s="10">
        <f t="shared" si="16"/>
        <v>0.3545315384030383</v>
      </c>
      <c r="Z22" s="10">
        <f t="shared" si="17"/>
        <v>-20.433377431277783</v>
      </c>
      <c r="AA22" s="10">
        <f t="shared" si="18"/>
        <v>0.37255992646535757</v>
      </c>
      <c r="AB22" s="10">
        <f t="shared" si="19"/>
        <v>0.5140707306844056</v>
      </c>
      <c r="AC22" s="10">
        <f t="shared" si="20"/>
        <v>23.339005054</v>
      </c>
      <c r="AD22" s="10">
        <f t="shared" si="20"/>
        <v>16.146376536</v>
      </c>
      <c r="AE22" s="10">
        <f t="shared" si="21"/>
        <v>28.379827909149288</v>
      </c>
      <c r="AF22" s="10">
        <f t="shared" si="22"/>
        <v>34.67623680177999</v>
      </c>
      <c r="AG22" s="10">
        <f t="shared" si="23"/>
        <v>0.2888803219222354</v>
      </c>
      <c r="AH22" s="10">
        <f t="shared" si="24"/>
        <v>-34.67623680177999</v>
      </c>
      <c r="AI22" s="10">
        <f t="shared" si="0"/>
        <v>16.385101282902596</v>
      </c>
      <c r="AJ22" s="10">
        <f t="shared" si="1"/>
        <v>34.67623680177999</v>
      </c>
      <c r="AK22" s="10">
        <f t="shared" si="25"/>
        <v>13.474780850544937</v>
      </c>
      <c r="AL22" s="10">
        <f t="shared" si="26"/>
        <v>9.322114839496656</v>
      </c>
      <c r="AM22" s="10">
        <f t="shared" si="27"/>
        <v>0.6918194026969766</v>
      </c>
      <c r="AN22" s="10">
        <f t="shared" si="2"/>
        <v>0.4217652700064637</v>
      </c>
      <c r="AO22" s="10">
        <f t="shared" si="28"/>
        <v>65.116048418</v>
      </c>
      <c r="AP22" s="10">
        <f t="shared" si="28"/>
        <v>25.832747421999997</v>
      </c>
      <c r="AQ22" s="10">
        <f t="shared" si="29"/>
        <v>70.05305561461377</v>
      </c>
      <c r="AR22" s="10">
        <f t="shared" si="30"/>
        <v>21.63914830308729</v>
      </c>
      <c r="AS22" s="14">
        <f t="shared" si="31"/>
        <v>0.35109277178121073</v>
      </c>
      <c r="AT22" s="14">
        <f t="shared" si="32"/>
        <v>-21.63914830308729</v>
      </c>
      <c r="AU22" s="10">
        <f t="shared" si="33"/>
        <v>23.35101853820459</v>
      </c>
      <c r="AV22" s="10">
        <f t="shared" si="34"/>
        <v>21.63914830308729</v>
      </c>
      <c r="AW22" s="10">
        <f t="shared" si="35"/>
        <v>21.705349472666672</v>
      </c>
      <c r="AX22" s="10">
        <f t="shared" si="36"/>
        <v>8.610915807333333</v>
      </c>
      <c r="AY22" s="10">
        <f t="shared" si="37"/>
        <v>0.39671859778977403</v>
      </c>
      <c r="AZ22" s="10">
        <f t="shared" si="38"/>
        <v>0.5020626636471314</v>
      </c>
      <c r="BA22" s="13">
        <v>1</v>
      </c>
      <c r="BB22" s="13">
        <v>120</v>
      </c>
      <c r="BC22" s="10">
        <f t="shared" si="39"/>
        <v>8.244004336378785</v>
      </c>
      <c r="BD22" s="10">
        <f t="shared" si="40"/>
        <v>78.31615913168736</v>
      </c>
      <c r="BE22" s="10">
        <f t="shared" si="41"/>
        <v>8.244004336378785</v>
      </c>
      <c r="BF22" s="10">
        <f t="shared" si="42"/>
        <v>198.31615913168736</v>
      </c>
      <c r="BG22" s="10">
        <f t="shared" si="43"/>
        <v>-7.8263373931224915</v>
      </c>
      <c r="BH22" s="10">
        <f t="shared" si="44"/>
        <v>-2.5907625339356835</v>
      </c>
      <c r="BI22" s="10">
        <f t="shared" si="3"/>
        <v>69.6033807571225</v>
      </c>
      <c r="BJ22" s="10">
        <f t="shared" si="4"/>
        <v>12.277133419935682</v>
      </c>
      <c r="BK22" s="10">
        <f t="shared" si="45"/>
        <v>70.67785097066741</v>
      </c>
      <c r="BL22" s="10">
        <f t="shared" si="46"/>
        <v>10.00333663928702</v>
      </c>
      <c r="BM22" s="10">
        <f t="shared" si="47"/>
        <v>67.96360749823221</v>
      </c>
      <c r="BN22" s="10">
        <f t="shared" si="48"/>
        <v>156.6323182633747</v>
      </c>
      <c r="BO22" s="10">
        <f t="shared" si="49"/>
        <v>-62.389130122913436</v>
      </c>
      <c r="BP22" s="10">
        <f t="shared" si="50"/>
        <v>26.956416428745506</v>
      </c>
      <c r="BQ22" s="10">
        <f t="shared" si="51"/>
        <v>3.339005054</v>
      </c>
      <c r="BR22" s="10">
        <f t="shared" si="51"/>
        <v>16.146376536</v>
      </c>
      <c r="BS22" s="10">
        <f t="shared" si="52"/>
        <v>16.48800867275757</v>
      </c>
      <c r="BT22" s="10">
        <f t="shared" si="53"/>
        <v>78.31615913168736</v>
      </c>
      <c r="BU22" s="10">
        <f t="shared" si="54"/>
        <v>61.777043364</v>
      </c>
      <c r="BV22" s="10">
        <f t="shared" si="54"/>
        <v>9.686370885999999</v>
      </c>
      <c r="BW22" s="10">
        <f t="shared" si="55"/>
        <v>62.53182284036413</v>
      </c>
      <c r="BX22" s="10">
        <f t="shared" si="56"/>
        <v>8.911174263670791</v>
      </c>
      <c r="BY22" s="10">
        <f t="shared" si="57"/>
        <v>1031.0252373152637</v>
      </c>
      <c r="BZ22" s="10">
        <f t="shared" si="58"/>
        <v>87.22733339535814</v>
      </c>
      <c r="CA22" s="10">
        <f t="shared" si="59"/>
        <v>49.8740684208696</v>
      </c>
      <c r="CB22" s="10">
        <f t="shared" si="60"/>
        <v>1029.8182447792165</v>
      </c>
      <c r="CC22" s="10">
        <f t="shared" si="61"/>
        <v>-12.515061702043837</v>
      </c>
      <c r="CD22" s="10">
        <f t="shared" si="61"/>
        <v>1056.774661207962</v>
      </c>
      <c r="CE22" s="10">
        <f t="shared" si="62"/>
        <v>1056.8487646492324</v>
      </c>
      <c r="CF22" s="10">
        <f t="shared" si="63"/>
        <v>-89.32149518475663</v>
      </c>
      <c r="CG22" s="10">
        <f t="shared" si="64"/>
        <v>0.06687603121164205</v>
      </c>
      <c r="CH22" s="10">
        <f t="shared" si="65"/>
        <v>99.32483182404366</v>
      </c>
      <c r="CI22" s="10">
        <f t="shared" si="66"/>
        <v>0.9496396432053171</v>
      </c>
      <c r="CJ22" s="10">
        <f t="shared" si="67"/>
        <v>99.32483182404366</v>
      </c>
      <c r="CK22" s="10">
        <f t="shared" si="73"/>
        <v>8.633141930365007</v>
      </c>
      <c r="CL22" s="10">
        <f t="shared" si="5"/>
        <v>-99.32483182404366</v>
      </c>
      <c r="CM22" s="10">
        <f t="shared" si="69"/>
        <v>-1.3988409911417312</v>
      </c>
      <c r="CN22" s="10">
        <f t="shared" si="70"/>
        <v>-8.51906001101812</v>
      </c>
      <c r="CO22" s="10">
        <f t="shared" si="71"/>
        <v>6.090084623603201</v>
      </c>
      <c r="CP22" s="10">
        <f aca="true" t="shared" si="77" ref="CP22:CP38">1.3*CI22</f>
        <v>1.2345315361669122</v>
      </c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2.75">
      <c r="A23" s="2" t="s">
        <v>22</v>
      </c>
      <c r="B23" s="1">
        <v>3</v>
      </c>
      <c r="C23" s="10">
        <v>0.0548</v>
      </c>
      <c r="D23" s="10">
        <v>0.2381</v>
      </c>
      <c r="E23" s="10">
        <v>0.4004</v>
      </c>
      <c r="F23" s="10">
        <v>0.1692</v>
      </c>
      <c r="G23" s="10">
        <v>2.5058</v>
      </c>
      <c r="H23" s="10">
        <f t="shared" si="6"/>
        <v>0.013047880000000001</v>
      </c>
      <c r="I23" s="10">
        <f t="shared" si="7"/>
        <v>0.02194192</v>
      </c>
      <c r="J23" s="10">
        <f t="shared" si="8"/>
        <v>0.00927216</v>
      </c>
      <c r="K23" s="10">
        <f t="shared" si="9"/>
        <v>0.13731784</v>
      </c>
      <c r="L23" s="3">
        <v>21</v>
      </c>
      <c r="M23" s="7">
        <f>M22+C28</f>
        <v>2.84685</v>
      </c>
      <c r="N23" s="7">
        <f t="shared" si="11"/>
        <v>0.3506060140126002</v>
      </c>
      <c r="O23" s="10">
        <f t="shared" si="76"/>
        <v>1.682209924</v>
      </c>
      <c r="P23" s="10">
        <f t="shared" si="76"/>
        <v>8.094557616</v>
      </c>
      <c r="Q23" s="10">
        <f t="shared" si="76"/>
        <v>1.786073568</v>
      </c>
      <c r="R23" s="10">
        <f t="shared" si="76"/>
        <v>9.820105431999998</v>
      </c>
      <c r="S23" s="10">
        <v>20</v>
      </c>
      <c r="T23" s="10">
        <v>0</v>
      </c>
      <c r="U23" s="10">
        <f t="shared" si="13"/>
        <v>21.682209924</v>
      </c>
      <c r="V23" s="10">
        <f t="shared" si="13"/>
        <v>8.094557616</v>
      </c>
      <c r="W23" s="10">
        <f t="shared" si="14"/>
        <v>23.143899632238895</v>
      </c>
      <c r="X23" s="10">
        <f t="shared" si="15"/>
        <v>20.471968530586324</v>
      </c>
      <c r="Y23" s="10">
        <f t="shared" si="16"/>
        <v>0.35423476392338604</v>
      </c>
      <c r="Z23" s="10">
        <f t="shared" si="17"/>
        <v>-20.471968530586324</v>
      </c>
      <c r="AA23" s="10">
        <f t="shared" si="18"/>
        <v>0.3733271490485916</v>
      </c>
      <c r="AB23" s="10">
        <f t="shared" si="19"/>
        <v>0.5136404076889097</v>
      </c>
      <c r="AC23" s="10">
        <f t="shared" si="20"/>
        <v>23.364419848</v>
      </c>
      <c r="AD23" s="10">
        <f t="shared" si="20"/>
        <v>16.189115232</v>
      </c>
      <c r="AE23" s="10">
        <f t="shared" si="21"/>
        <v>28.42505174715766</v>
      </c>
      <c r="AF23" s="10">
        <f t="shared" si="22"/>
        <v>34.71793716727846</v>
      </c>
      <c r="AG23" s="10">
        <f>14.2/(SQRT(3)*AE23)</f>
        <v>0.2884207175915687</v>
      </c>
      <c r="AH23" s="10">
        <f t="shared" si="24"/>
        <v>-34.71793716727846</v>
      </c>
      <c r="AI23" s="10">
        <f t="shared" si="0"/>
        <v>16.411211277950517</v>
      </c>
      <c r="AJ23" s="10">
        <f t="shared" si="1"/>
        <v>34.71793716727846</v>
      </c>
      <c r="AK23" s="10">
        <f t="shared" si="25"/>
        <v>13.489454088702235</v>
      </c>
      <c r="AL23" s="10">
        <f t="shared" si="26"/>
        <v>9.34679003713707</v>
      </c>
      <c r="AM23" s="10">
        <f t="shared" si="27"/>
        <v>0.692896093175872</v>
      </c>
      <c r="AN23" s="10">
        <f t="shared" si="2"/>
        <v>0.42109424768369025</v>
      </c>
      <c r="AO23" s="10">
        <f t="shared" si="28"/>
        <v>65.150493416</v>
      </c>
      <c r="AP23" s="10">
        <f t="shared" si="28"/>
        <v>26.009220663999997</v>
      </c>
      <c r="AQ23" s="10">
        <f t="shared" si="29"/>
        <v>70.15031255737144</v>
      </c>
      <c r="AR23" s="10">
        <f t="shared" si="30"/>
        <v>21.762751805296865</v>
      </c>
      <c r="AS23" s="14">
        <f t="shared" si="31"/>
        <v>0.3506060140126002</v>
      </c>
      <c r="AT23" s="14">
        <f t="shared" si="32"/>
        <v>-21.762751805296865</v>
      </c>
      <c r="AU23" s="10">
        <f t="shared" si="33"/>
        <v>23.383437519123813</v>
      </c>
      <c r="AV23" s="10">
        <f t="shared" si="34"/>
        <v>21.762751805296865</v>
      </c>
      <c r="AW23" s="10">
        <f t="shared" si="35"/>
        <v>21.71683113866667</v>
      </c>
      <c r="AX23" s="10">
        <f t="shared" si="36"/>
        <v>8.669740221333333</v>
      </c>
      <c r="AY23" s="10">
        <f t="shared" si="37"/>
        <v>0.3992175546227331</v>
      </c>
      <c r="AZ23" s="10">
        <f t="shared" si="38"/>
        <v>0.5013666000380183</v>
      </c>
      <c r="BA23" s="13">
        <v>1</v>
      </c>
      <c r="BB23" s="13">
        <v>120</v>
      </c>
      <c r="BC23" s="10">
        <f t="shared" si="39"/>
        <v>8.267508284068889</v>
      </c>
      <c r="BD23" s="10">
        <f t="shared" si="40"/>
        <v>78.25990938972559</v>
      </c>
      <c r="BE23" s="10">
        <f t="shared" si="41"/>
        <v>8.267508284068889</v>
      </c>
      <c r="BF23" s="10">
        <f t="shared" si="42"/>
        <v>198.25990938972558</v>
      </c>
      <c r="BG23" s="10">
        <f t="shared" si="43"/>
        <v>-7.851197489852805</v>
      </c>
      <c r="BH23" s="10">
        <f t="shared" si="44"/>
        <v>-2.590442279317704</v>
      </c>
      <c r="BI23" s="10">
        <f t="shared" si="3"/>
        <v>69.6372710578528</v>
      </c>
      <c r="BJ23" s="10">
        <f t="shared" si="4"/>
        <v>12.410547711317703</v>
      </c>
      <c r="BK23" s="10">
        <f t="shared" si="45"/>
        <v>70.7345121908659</v>
      </c>
      <c r="BL23" s="10">
        <f t="shared" si="46"/>
        <v>10.104992464434002</v>
      </c>
      <c r="BM23" s="10">
        <f t="shared" si="47"/>
        <v>68.3516932271477</v>
      </c>
      <c r="BN23" s="10">
        <f t="shared" si="48"/>
        <v>156.51981877945119</v>
      </c>
      <c r="BO23" s="10">
        <f t="shared" si="49"/>
        <v>-62.69203277033953</v>
      </c>
      <c r="BP23" s="10">
        <f t="shared" si="50"/>
        <v>27.233490304049987</v>
      </c>
      <c r="BQ23" s="10">
        <f t="shared" si="51"/>
        <v>3.364419848</v>
      </c>
      <c r="BR23" s="10">
        <f t="shared" si="51"/>
        <v>16.189115232</v>
      </c>
      <c r="BS23" s="10">
        <f t="shared" si="52"/>
        <v>16.535016568137777</v>
      </c>
      <c r="BT23" s="10">
        <f t="shared" si="53"/>
        <v>78.25990938972559</v>
      </c>
      <c r="BU23" s="10">
        <f t="shared" si="54"/>
        <v>61.786073568</v>
      </c>
      <c r="BV23" s="10">
        <f t="shared" si="54"/>
        <v>9.820105431999998</v>
      </c>
      <c r="BW23" s="10">
        <f t="shared" si="55"/>
        <v>62.56159650812872</v>
      </c>
      <c r="BX23" s="10">
        <f t="shared" si="56"/>
        <v>9.030893025129673</v>
      </c>
      <c r="BY23" s="10">
        <f t="shared" si="57"/>
        <v>1034.457034791059</v>
      </c>
      <c r="BZ23" s="10">
        <f t="shared" si="58"/>
        <v>87.29080241485526</v>
      </c>
      <c r="CA23" s="10">
        <f t="shared" si="59"/>
        <v>48.89547381313047</v>
      </c>
      <c r="CB23" s="10">
        <f t="shared" si="60"/>
        <v>1033.300822350055</v>
      </c>
      <c r="CC23" s="10">
        <f t="shared" si="61"/>
        <v>-13.796558957209058</v>
      </c>
      <c r="CD23" s="10">
        <f t="shared" si="61"/>
        <v>1060.534312654105</v>
      </c>
      <c r="CE23" s="10">
        <f t="shared" si="62"/>
        <v>1060.6240490182063</v>
      </c>
      <c r="CF23" s="10">
        <f t="shared" si="63"/>
        <v>-89.25467756922541</v>
      </c>
      <c r="CG23" s="10">
        <f t="shared" si="64"/>
        <v>0.06669140894584005</v>
      </c>
      <c r="CH23" s="10">
        <f t="shared" si="65"/>
        <v>99.35967003365941</v>
      </c>
      <c r="CI23" s="10">
        <f t="shared" si="66"/>
        <v>0.9470180070309288</v>
      </c>
      <c r="CJ23" s="10">
        <f t="shared" si="67"/>
        <v>99.35967003365941</v>
      </c>
      <c r="CK23" s="10">
        <f t="shared" si="73"/>
        <v>8.657041113923546</v>
      </c>
      <c r="CL23" s="10">
        <f t="shared" si="5"/>
        <v>-99.35967003365941</v>
      </c>
      <c r="CM23" s="10">
        <f t="shared" si="69"/>
        <v>-1.4079074336131854</v>
      </c>
      <c r="CN23" s="10">
        <f t="shared" si="70"/>
        <v>-8.541788893817229</v>
      </c>
      <c r="CO23" s="10">
        <f t="shared" si="71"/>
        <v>6.067010294772005</v>
      </c>
      <c r="CP23" s="10">
        <f t="shared" si="77"/>
        <v>1.2311234091402075</v>
      </c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2.75">
      <c r="A24" s="2" t="s">
        <v>23</v>
      </c>
      <c r="B24" s="1">
        <v>3</v>
      </c>
      <c r="C24" s="10">
        <v>0.12427</v>
      </c>
      <c r="D24" s="10">
        <v>0.2381</v>
      </c>
      <c r="E24" s="10">
        <v>0.4004</v>
      </c>
      <c r="F24" s="10">
        <v>0.1692</v>
      </c>
      <c r="G24" s="10">
        <v>2.5058</v>
      </c>
      <c r="H24" s="10">
        <f t="shared" si="6"/>
        <v>0.029588687000000002</v>
      </c>
      <c r="I24" s="10">
        <f t="shared" si="7"/>
        <v>0.049757708</v>
      </c>
      <c r="J24" s="10">
        <f t="shared" si="8"/>
        <v>0.021026483999999998</v>
      </c>
      <c r="K24" s="10">
        <f t="shared" si="9"/>
        <v>0.31139576599999996</v>
      </c>
      <c r="L24" s="3">
        <v>22</v>
      </c>
      <c r="M24" s="7">
        <f>M23+C32</f>
        <v>3.1771399999999996</v>
      </c>
      <c r="N24" s="7">
        <f t="shared" si="11"/>
        <v>0.3475880693596025</v>
      </c>
      <c r="O24" s="10">
        <f>O23+H32</f>
        <v>1.7608519729999998</v>
      </c>
      <c r="P24" s="10">
        <f>P23+I32</f>
        <v>8.226805731999999</v>
      </c>
      <c r="Q24" s="10">
        <f>Q23+J32</f>
        <v>1.841958636</v>
      </c>
      <c r="R24" s="10">
        <f>R23+K32</f>
        <v>10.647746113999998</v>
      </c>
      <c r="S24" s="10">
        <v>20</v>
      </c>
      <c r="T24" s="10">
        <v>0</v>
      </c>
      <c r="U24" s="10">
        <f t="shared" si="13"/>
        <v>21.760851973</v>
      </c>
      <c r="V24" s="10">
        <f t="shared" si="13"/>
        <v>8.226805731999999</v>
      </c>
      <c r="W24" s="10">
        <f t="shared" si="14"/>
        <v>23.26402826560538</v>
      </c>
      <c r="X24" s="10">
        <f t="shared" si="15"/>
        <v>20.70936513735038</v>
      </c>
      <c r="Y24" s="10">
        <f t="shared" si="16"/>
        <v>0.35240559927506376</v>
      </c>
      <c r="Z24" s="10">
        <f t="shared" si="17"/>
        <v>-20.70936513735038</v>
      </c>
      <c r="AA24" s="10">
        <f t="shared" si="18"/>
        <v>0.37805531429594263</v>
      </c>
      <c r="AB24" s="10">
        <f t="shared" si="19"/>
        <v>0.5109881189488424</v>
      </c>
      <c r="AC24" s="10">
        <f t="shared" si="20"/>
        <v>23.521703946</v>
      </c>
      <c r="AD24" s="10">
        <f t="shared" si="20"/>
        <v>16.453611463999998</v>
      </c>
      <c r="AE24" s="10">
        <f t="shared" si="21"/>
        <v>28.705258868917106</v>
      </c>
      <c r="AF24" s="10">
        <f t="shared" si="22"/>
        <v>34.97308258358663</v>
      </c>
      <c r="AG24" s="10">
        <f t="shared" si="23"/>
        <v>0.28560529134855234</v>
      </c>
      <c r="AH24" s="10">
        <f t="shared" si="24"/>
        <v>-34.97308258358663</v>
      </c>
      <c r="AI24" s="10">
        <f t="shared" si="0"/>
        <v>16.572988935127185</v>
      </c>
      <c r="AJ24" s="10">
        <f t="shared" si="1"/>
        <v>34.97308258358663</v>
      </c>
      <c r="AK24" s="10">
        <f t="shared" si="25"/>
        <v>13.580262105021783</v>
      </c>
      <c r="AL24" s="10">
        <f t="shared" si="26"/>
        <v>9.499497007881914</v>
      </c>
      <c r="AM24" s="10">
        <f t="shared" si="27"/>
        <v>0.6995076335359638</v>
      </c>
      <c r="AN24" s="10">
        <f t="shared" si="2"/>
        <v>0.4169837253688864</v>
      </c>
      <c r="AO24" s="10">
        <f t="shared" si="28"/>
        <v>65.363662582</v>
      </c>
      <c r="AP24" s="10">
        <f t="shared" si="28"/>
        <v>27.101357578</v>
      </c>
      <c r="AQ24" s="10">
        <f t="shared" si="29"/>
        <v>70.75939491476849</v>
      </c>
      <c r="AR24" s="10">
        <f t="shared" si="30"/>
        <v>22.52008027056625</v>
      </c>
      <c r="AS24" s="14">
        <f t="shared" si="31"/>
        <v>0.3475880693596025</v>
      </c>
      <c r="AT24" s="14">
        <f t="shared" si="32"/>
        <v>-22.52008027056625</v>
      </c>
      <c r="AU24" s="10">
        <f t="shared" si="33"/>
        <v>23.586464971589496</v>
      </c>
      <c r="AV24" s="10">
        <f t="shared" si="34"/>
        <v>22.52008027056625</v>
      </c>
      <c r="AW24" s="10">
        <f t="shared" si="35"/>
        <v>21.787887527333332</v>
      </c>
      <c r="AX24" s="10">
        <f t="shared" si="36"/>
        <v>9.033785859333333</v>
      </c>
      <c r="AY24" s="10">
        <f t="shared" si="37"/>
        <v>0.4146242194430402</v>
      </c>
      <c r="AZ24" s="10">
        <f t="shared" si="38"/>
        <v>0.4970509391842316</v>
      </c>
      <c r="BA24" s="13">
        <v>1</v>
      </c>
      <c r="BB24" s="13">
        <v>120</v>
      </c>
      <c r="BC24" s="10">
        <f t="shared" si="39"/>
        <v>8.41314044949245</v>
      </c>
      <c r="BD24" s="10">
        <f t="shared" si="40"/>
        <v>77.918793990912</v>
      </c>
      <c r="BE24" s="10">
        <f t="shared" si="41"/>
        <v>8.41314044949245</v>
      </c>
      <c r="BF24" s="10">
        <f t="shared" si="42"/>
        <v>197.91879399091198</v>
      </c>
      <c r="BG24" s="10">
        <f t="shared" si="43"/>
        <v>-8.005048742411436</v>
      </c>
      <c r="BH24" s="10">
        <f t="shared" si="44"/>
        <v>-2.588460325078045</v>
      </c>
      <c r="BI24" s="10">
        <f t="shared" si="3"/>
        <v>69.84700737841143</v>
      </c>
      <c r="BJ24" s="10">
        <f t="shared" si="4"/>
        <v>13.236206439078043</v>
      </c>
      <c r="BK24" s="10">
        <f t="shared" si="45"/>
        <v>71.09009495434475</v>
      </c>
      <c r="BL24" s="10">
        <f t="shared" si="46"/>
        <v>10.73047203879897</v>
      </c>
      <c r="BM24" s="10">
        <f t="shared" si="47"/>
        <v>70.78093222288604</v>
      </c>
      <c r="BN24" s="10">
        <f t="shared" si="48"/>
        <v>155.837587981824</v>
      </c>
      <c r="BO24" s="10">
        <f t="shared" si="49"/>
        <v>-64.57973288125004</v>
      </c>
      <c r="BP24" s="10">
        <f t="shared" si="50"/>
        <v>28.972374209359852</v>
      </c>
      <c r="BQ24" s="10">
        <f t="shared" si="51"/>
        <v>3.5217039459999997</v>
      </c>
      <c r="BR24" s="10">
        <f t="shared" si="51"/>
        <v>16.453611463999998</v>
      </c>
      <c r="BS24" s="10">
        <f t="shared" si="52"/>
        <v>16.8262808989849</v>
      </c>
      <c r="BT24" s="10">
        <f t="shared" si="53"/>
        <v>77.918793990912</v>
      </c>
      <c r="BU24" s="10">
        <f t="shared" si="54"/>
        <v>61.841958636</v>
      </c>
      <c r="BV24" s="10">
        <f t="shared" si="54"/>
        <v>10.647746113999998</v>
      </c>
      <c r="BW24" s="10">
        <f t="shared" si="55"/>
        <v>62.75191108838787</v>
      </c>
      <c r="BX24" s="10">
        <f t="shared" si="56"/>
        <v>9.769215813209188</v>
      </c>
      <c r="BY24" s="10">
        <f t="shared" si="57"/>
        <v>1055.8812829213396</v>
      </c>
      <c r="BZ24" s="10">
        <f t="shared" si="58"/>
        <v>87.68800980412118</v>
      </c>
      <c r="CA24" s="10">
        <f t="shared" si="59"/>
        <v>42.59519222969847</v>
      </c>
      <c r="CB24" s="10">
        <f t="shared" si="60"/>
        <v>1055.021769075183</v>
      </c>
      <c r="CC24" s="10">
        <f>BO24+CA24</f>
        <v>-21.98454065155157</v>
      </c>
      <c r="CD24" s="10">
        <f t="shared" si="61"/>
        <v>1083.994143284543</v>
      </c>
      <c r="CE24" s="10">
        <f t="shared" si="62"/>
        <v>1084.2170551613963</v>
      </c>
      <c r="CF24" s="10">
        <f t="shared" si="63"/>
        <v>-88.83814064738802</v>
      </c>
      <c r="CG24" s="10">
        <f t="shared" si="64"/>
        <v>0.06556813934619604</v>
      </c>
      <c r="CH24" s="10">
        <f t="shared" si="65"/>
        <v>99.56861268618698</v>
      </c>
      <c r="CI24" s="10">
        <f t="shared" si="66"/>
        <v>0.9310675787159838</v>
      </c>
      <c r="CJ24" s="10">
        <f t="shared" si="67"/>
        <v>99.56861268618698</v>
      </c>
      <c r="CK24" s="10">
        <f t="shared" si="73"/>
        <v>8.805347764121372</v>
      </c>
      <c r="CL24" s="10">
        <f t="shared" si="5"/>
        <v>-99.56861268618698</v>
      </c>
      <c r="CM24" s="10">
        <f t="shared" si="69"/>
        <v>-1.4637004665840223</v>
      </c>
      <c r="CN24" s="10">
        <f t="shared" si="70"/>
        <v>-8.682841135897798</v>
      </c>
      <c r="CO24" s="10">
        <f t="shared" si="71"/>
        <v>5.932116122202088</v>
      </c>
      <c r="CP24" s="10">
        <f t="shared" si="77"/>
        <v>1.210387852330779</v>
      </c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2.75">
      <c r="A25" s="2" t="s">
        <v>24</v>
      </c>
      <c r="B25" s="1">
        <v>3</v>
      </c>
      <c r="C25" s="10">
        <v>0.0845</v>
      </c>
      <c r="D25" s="10">
        <v>0.2381</v>
      </c>
      <c r="E25" s="10">
        <v>0.4004</v>
      </c>
      <c r="F25" s="10">
        <v>0.1692</v>
      </c>
      <c r="G25" s="10">
        <v>2.5058</v>
      </c>
      <c r="H25" s="10">
        <f t="shared" si="6"/>
        <v>0.02011945</v>
      </c>
      <c r="I25" s="10">
        <f t="shared" si="7"/>
        <v>0.0338338</v>
      </c>
      <c r="J25" s="10">
        <f t="shared" si="8"/>
        <v>0.0142974</v>
      </c>
      <c r="K25" s="10">
        <f t="shared" si="9"/>
        <v>0.2117401</v>
      </c>
      <c r="L25" s="3">
        <v>23</v>
      </c>
      <c r="M25" s="7">
        <f>M38+C35</f>
        <v>3.3986499999999995</v>
      </c>
      <c r="N25" s="7">
        <f t="shared" si="11"/>
        <v>0.3455598696988932</v>
      </c>
      <c r="O25" s="10">
        <f>O38+H35</f>
        <v>1.8135935039999997</v>
      </c>
      <c r="P25" s="10">
        <f>P38+I35</f>
        <v>8.315498336</v>
      </c>
      <c r="Q25" s="10">
        <f>Q38+J35</f>
        <v>1.879438128</v>
      </c>
      <c r="R25" s="10">
        <f>R38+K35</f>
        <v>11.202805871999999</v>
      </c>
      <c r="S25" s="10">
        <v>20</v>
      </c>
      <c r="T25" s="10">
        <v>0</v>
      </c>
      <c r="U25" s="10">
        <f t="shared" si="13"/>
        <v>21.813593504</v>
      </c>
      <c r="V25" s="10">
        <f t="shared" si="13"/>
        <v>8.315498336</v>
      </c>
      <c r="W25" s="10">
        <f t="shared" si="14"/>
        <v>23.344814716201324</v>
      </c>
      <c r="X25" s="10">
        <f t="shared" si="15"/>
        <v>20.86720541337941</v>
      </c>
      <c r="Y25" s="10">
        <f t="shared" si="16"/>
        <v>0.3511860737452333</v>
      </c>
      <c r="Z25" s="10">
        <f t="shared" si="17"/>
        <v>-20.86720541337941</v>
      </c>
      <c r="AA25" s="10">
        <f t="shared" si="18"/>
        <v>0.3812071740713042</v>
      </c>
      <c r="AB25" s="10">
        <f t="shared" si="19"/>
        <v>0.5092198069305883</v>
      </c>
      <c r="AC25" s="10">
        <f t="shared" si="20"/>
        <v>23.627187008</v>
      </c>
      <c r="AD25" s="10">
        <f t="shared" si="20"/>
        <v>16.630996672</v>
      </c>
      <c r="AE25" s="10">
        <f t="shared" si="21"/>
        <v>28.893494357987908</v>
      </c>
      <c r="AF25" s="10">
        <f t="shared" si="22"/>
        <v>35.141422097143426</v>
      </c>
      <c r="AG25" s="10">
        <f t="shared" si="23"/>
        <v>0.28374462849372045</v>
      </c>
      <c r="AH25" s="10">
        <f t="shared" si="24"/>
        <v>-35.141422097143426</v>
      </c>
      <c r="AI25" s="10">
        <f t="shared" si="0"/>
        <v>16.681666745413253</v>
      </c>
      <c r="AJ25" s="10">
        <f t="shared" si="1"/>
        <v>35.141422097143426</v>
      </c>
      <c r="AK25" s="10">
        <f t="shared" si="25"/>
        <v>13.64116277926243</v>
      </c>
      <c r="AL25" s="10">
        <f t="shared" si="26"/>
        <v>9.60191040547097</v>
      </c>
      <c r="AM25" s="10">
        <f t="shared" si="27"/>
        <v>0.7038923705292915</v>
      </c>
      <c r="AN25" s="10">
        <f t="shared" si="2"/>
        <v>0.4142671576008318</v>
      </c>
      <c r="AO25" s="10">
        <f t="shared" si="28"/>
        <v>65.506625136</v>
      </c>
      <c r="AP25" s="10">
        <f t="shared" si="28"/>
        <v>27.833802543999997</v>
      </c>
      <c r="AQ25" s="10">
        <f t="shared" si="29"/>
        <v>71.17470407923595</v>
      </c>
      <c r="AR25" s="10">
        <f t="shared" si="30"/>
        <v>23.020666630875702</v>
      </c>
      <c r="AS25" s="14">
        <f t="shared" si="31"/>
        <v>0.3455598696988932</v>
      </c>
      <c r="AT25" s="14">
        <f t="shared" si="32"/>
        <v>-23.020666630875702</v>
      </c>
      <c r="AU25" s="10">
        <f t="shared" si="33"/>
        <v>23.724901359745317</v>
      </c>
      <c r="AV25" s="10">
        <f t="shared" si="34"/>
        <v>23.020666630875702</v>
      </c>
      <c r="AW25" s="10">
        <f t="shared" si="35"/>
        <v>21.835541711999998</v>
      </c>
      <c r="AX25" s="10">
        <f t="shared" si="36"/>
        <v>9.277934181333332</v>
      </c>
      <c r="AY25" s="10">
        <f t="shared" si="37"/>
        <v>0.4249005728231843</v>
      </c>
      <c r="AZ25" s="10">
        <f t="shared" si="38"/>
        <v>0.49415061366941726</v>
      </c>
      <c r="BA25" s="13">
        <v>1</v>
      </c>
      <c r="BB25" s="13">
        <v>120</v>
      </c>
      <c r="BC25" s="10">
        <f t="shared" si="39"/>
        <v>8.510971388376873</v>
      </c>
      <c r="BD25" s="10">
        <f t="shared" si="40"/>
        <v>77.69656880993402</v>
      </c>
      <c r="BE25" s="10">
        <f t="shared" si="41"/>
        <v>8.510971388376873</v>
      </c>
      <c r="BF25" s="10">
        <f t="shared" si="42"/>
        <v>197.69656880993404</v>
      </c>
      <c r="BG25" s="10">
        <f t="shared" si="43"/>
        <v>-8.108229556103227</v>
      </c>
      <c r="BH25" s="10">
        <f t="shared" si="44"/>
        <v>-2.5871311213975674</v>
      </c>
      <c r="BI25" s="10">
        <f t="shared" si="3"/>
        <v>69.98766768410323</v>
      </c>
      <c r="BJ25" s="10">
        <f t="shared" si="4"/>
        <v>13.789936993397566</v>
      </c>
      <c r="BK25" s="10">
        <f t="shared" si="45"/>
        <v>71.33327407418183</v>
      </c>
      <c r="BL25" s="10">
        <f t="shared" si="46"/>
        <v>11.146426165941907</v>
      </c>
      <c r="BM25" s="10">
        <f t="shared" si="47"/>
        <v>72.43663397376976</v>
      </c>
      <c r="BN25" s="10">
        <f t="shared" si="48"/>
        <v>155.39313761986804</v>
      </c>
      <c r="BO25" s="10">
        <f t="shared" si="49"/>
        <v>-65.85839117826777</v>
      </c>
      <c r="BP25" s="10">
        <f t="shared" si="50"/>
        <v>30.161867529384807</v>
      </c>
      <c r="BQ25" s="10">
        <f t="shared" si="51"/>
        <v>3.6271870079999995</v>
      </c>
      <c r="BR25" s="10">
        <f t="shared" si="51"/>
        <v>16.630996672</v>
      </c>
      <c r="BS25" s="10">
        <f t="shared" si="52"/>
        <v>17.021942776753747</v>
      </c>
      <c r="BT25" s="10">
        <f t="shared" si="53"/>
        <v>77.69656880993402</v>
      </c>
      <c r="BU25" s="10">
        <f t="shared" si="54"/>
        <v>61.879438128</v>
      </c>
      <c r="BV25" s="10">
        <f t="shared" si="54"/>
        <v>11.202805871999999</v>
      </c>
      <c r="BW25" s="10">
        <f t="shared" si="55"/>
        <v>62.8853537991375</v>
      </c>
      <c r="BX25" s="10">
        <f t="shared" si="56"/>
        <v>10.261817427020649</v>
      </c>
      <c r="BY25" s="10">
        <f t="shared" si="57"/>
        <v>1070.4308938648323</v>
      </c>
      <c r="BZ25" s="10">
        <f t="shared" si="58"/>
        <v>87.95838623695467</v>
      </c>
      <c r="CA25" s="10">
        <f t="shared" si="59"/>
        <v>38.134466865927436</v>
      </c>
      <c r="CB25" s="10">
        <f t="shared" si="60"/>
        <v>1069.7514014840622</v>
      </c>
      <c r="CC25" s="10">
        <f t="shared" si="61"/>
        <v>-27.72392431234033</v>
      </c>
      <c r="CD25" s="10">
        <f t="shared" si="61"/>
        <v>1099.913269013447</v>
      </c>
      <c r="CE25" s="10">
        <f t="shared" si="62"/>
        <v>1100.262611984577</v>
      </c>
      <c r="CF25" s="10">
        <f t="shared" si="63"/>
        <v>-88.55613380321385</v>
      </c>
      <c r="CG25" s="10">
        <f t="shared" si="64"/>
        <v>0.0648329528761464</v>
      </c>
      <c r="CH25" s="10">
        <f t="shared" si="65"/>
        <v>99.70255996915576</v>
      </c>
      <c r="CI25" s="10">
        <f t="shared" si="66"/>
        <v>0.9206279308412789</v>
      </c>
      <c r="CJ25" s="10">
        <f t="shared" si="67"/>
        <v>99.70255996915576</v>
      </c>
      <c r="CK25" s="10">
        <f t="shared" si="73"/>
        <v>8.905197797986569</v>
      </c>
      <c r="CL25" s="10">
        <f t="shared" si="5"/>
        <v>-99.70255996915576</v>
      </c>
      <c r="CM25" s="10">
        <f t="shared" si="69"/>
        <v>-1.5008234453008904</v>
      </c>
      <c r="CN25" s="10">
        <f t="shared" si="70"/>
        <v>-8.777817314532127</v>
      </c>
      <c r="CO25" s="10">
        <f t="shared" si="71"/>
        <v>5.848667504506047</v>
      </c>
      <c r="CP25" s="10">
        <f t="shared" si="77"/>
        <v>1.1968163100936626</v>
      </c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136" ht="12.75">
      <c r="A26" s="2" t="s">
        <v>25</v>
      </c>
      <c r="B26" s="1">
        <v>3</v>
      </c>
      <c r="C26" s="10">
        <v>0.08716</v>
      </c>
      <c r="D26" s="10">
        <v>0.2381</v>
      </c>
      <c r="E26" s="10">
        <v>0.4004</v>
      </c>
      <c r="F26" s="10">
        <v>0.1692</v>
      </c>
      <c r="G26" s="10">
        <v>2.5058</v>
      </c>
      <c r="H26" s="10">
        <f t="shared" si="6"/>
        <v>0.020752796</v>
      </c>
      <c r="I26" s="10">
        <f t="shared" si="7"/>
        <v>0.034898864</v>
      </c>
      <c r="J26" s="10">
        <f t="shared" si="8"/>
        <v>0.014747472</v>
      </c>
      <c r="K26" s="10">
        <f t="shared" si="9"/>
        <v>0.218405528</v>
      </c>
      <c r="L26" s="3">
        <v>24</v>
      </c>
      <c r="M26" s="7">
        <f>M25+C36</f>
        <v>3.4180899999999994</v>
      </c>
      <c r="N26" s="7">
        <f>AS26</f>
        <v>0.3453817517440794</v>
      </c>
      <c r="O26" s="10">
        <f>O25+H36</f>
        <v>1.8182221679999997</v>
      </c>
      <c r="P26" s="10">
        <f>P25+I36</f>
        <v>8.323282112</v>
      </c>
      <c r="Q26" s="10">
        <f>Q25+J36</f>
        <v>1.882727376</v>
      </c>
      <c r="R26" s="10">
        <f>R25+K36</f>
        <v>11.251518624</v>
      </c>
      <c r="S26" s="10">
        <v>20</v>
      </c>
      <c r="T26" s="10">
        <v>0</v>
      </c>
      <c r="U26" s="10">
        <f t="shared" si="13"/>
        <v>21.818222168</v>
      </c>
      <c r="V26" s="10">
        <f t="shared" si="13"/>
        <v>8.323282112</v>
      </c>
      <c r="W26" s="10">
        <f t="shared" si="14"/>
        <v>23.351913062705286</v>
      </c>
      <c r="X26" s="10">
        <f t="shared" si="15"/>
        <v>20.88100552699116</v>
      </c>
      <c r="Y26" s="10">
        <f t="shared" si="16"/>
        <v>0.3510793227294978</v>
      </c>
      <c r="Z26" s="10">
        <f t="shared" si="17"/>
        <v>-20.88100552699116</v>
      </c>
      <c r="AA26" s="10">
        <f t="shared" si="18"/>
        <v>0.38148305796461535</v>
      </c>
      <c r="AB26" s="10">
        <f t="shared" si="19"/>
        <v>0.5090650179577718</v>
      </c>
      <c r="AC26" s="10">
        <f t="shared" si="20"/>
        <v>23.636444336</v>
      </c>
      <c r="AD26" s="10">
        <f t="shared" si="20"/>
        <v>16.646564224</v>
      </c>
      <c r="AE26" s="10">
        <f t="shared" si="21"/>
        <v>28.91002596526996</v>
      </c>
      <c r="AF26" s="10">
        <f t="shared" si="22"/>
        <v>35.15609112581158</v>
      </c>
      <c r="AG26" s="10">
        <f t="shared" si="23"/>
        <v>0.2835823749290821</v>
      </c>
      <c r="AH26" s="10">
        <f t="shared" si="24"/>
        <v>-35.15609112581158</v>
      </c>
      <c r="AI26" s="10">
        <f t="shared" si="0"/>
        <v>16.69121127332768</v>
      </c>
      <c r="AJ26" s="10">
        <f t="shared" si="1"/>
        <v>35.15609112581158</v>
      </c>
      <c r="AK26" s="10">
        <f t="shared" si="25"/>
        <v>13.646507500075206</v>
      </c>
      <c r="AL26" s="10">
        <f t="shared" si="26"/>
        <v>9.610898335808793</v>
      </c>
      <c r="AM26" s="10">
        <f t="shared" si="27"/>
        <v>0.7042753126216234</v>
      </c>
      <c r="AN26" s="10">
        <f t="shared" si="2"/>
        <v>0.4140302673964599</v>
      </c>
      <c r="AO26" s="10">
        <f t="shared" si="28"/>
        <v>65.519171712</v>
      </c>
      <c r="AP26" s="10">
        <f t="shared" si="28"/>
        <v>27.898082847999998</v>
      </c>
      <c r="AQ26" s="10">
        <f t="shared" si="29"/>
        <v>71.21140981907614</v>
      </c>
      <c r="AR26" s="10">
        <f t="shared" si="30"/>
        <v>23.064319317624744</v>
      </c>
      <c r="AS26" s="14">
        <f t="shared" si="31"/>
        <v>0.3453817517440794</v>
      </c>
      <c r="AT26" s="14">
        <f t="shared" si="32"/>
        <v>-23.064319317624744</v>
      </c>
      <c r="AU26" s="10">
        <f t="shared" si="33"/>
        <v>23.737136606358714</v>
      </c>
      <c r="AV26" s="10">
        <f t="shared" si="34"/>
        <v>23.064319317624744</v>
      </c>
      <c r="AW26" s="10">
        <f t="shared" si="35"/>
        <v>21.839723904000003</v>
      </c>
      <c r="AX26" s="10">
        <f t="shared" si="36"/>
        <v>9.299360949333334</v>
      </c>
      <c r="AY26" s="10">
        <f t="shared" si="37"/>
        <v>0.4258002981269434</v>
      </c>
      <c r="AZ26" s="10">
        <f t="shared" si="38"/>
        <v>0.4938959049940336</v>
      </c>
      <c r="BA26" s="13">
        <v>1</v>
      </c>
      <c r="BB26" s="13">
        <v>120</v>
      </c>
      <c r="BC26" s="10">
        <f t="shared" si="39"/>
        <v>8.519563191158676</v>
      </c>
      <c r="BD26" s="10">
        <f t="shared" si="40"/>
        <v>77.67730971286983</v>
      </c>
      <c r="BE26" s="10">
        <f t="shared" si="41"/>
        <v>8.519563191158676</v>
      </c>
      <c r="BF26" s="10">
        <f t="shared" si="42"/>
        <v>197.67730971286983</v>
      </c>
      <c r="BG26" s="10">
        <f t="shared" si="43"/>
        <v>-8.117284835856596</v>
      </c>
      <c r="BH26" s="10">
        <f t="shared" si="44"/>
        <v>-2.587014468787981</v>
      </c>
      <c r="BI26" s="10">
        <f t="shared" si="3"/>
        <v>70.0000122118566</v>
      </c>
      <c r="BJ26" s="10">
        <f t="shared" si="4"/>
        <v>13.83853309278798</v>
      </c>
      <c r="BK26" s="10">
        <f t="shared" si="45"/>
        <v>71.3547945678513</v>
      </c>
      <c r="BL26" s="10">
        <f t="shared" si="46"/>
        <v>11.182795094749393</v>
      </c>
      <c r="BM26" s="10">
        <f t="shared" si="47"/>
        <v>72.58295696814581</v>
      </c>
      <c r="BN26" s="10">
        <f t="shared" si="48"/>
        <v>155.35461942573966</v>
      </c>
      <c r="BO26" s="10">
        <f t="shared" si="49"/>
        <v>-65.97109326373257</v>
      </c>
      <c r="BP26" s="10">
        <f t="shared" si="50"/>
        <v>30.26715209311252</v>
      </c>
      <c r="BQ26" s="10">
        <f t="shared" si="51"/>
        <v>3.6364443359999994</v>
      </c>
      <c r="BR26" s="10">
        <f t="shared" si="51"/>
        <v>16.646564224</v>
      </c>
      <c r="BS26" s="10">
        <f t="shared" si="52"/>
        <v>17.039126382317352</v>
      </c>
      <c r="BT26" s="10">
        <f t="shared" si="53"/>
        <v>77.67730971286983</v>
      </c>
      <c r="BU26" s="10">
        <f t="shared" si="54"/>
        <v>61.882727376</v>
      </c>
      <c r="BV26" s="10">
        <f t="shared" si="54"/>
        <v>11.251518624</v>
      </c>
      <c r="BW26" s="10">
        <f t="shared" si="55"/>
        <v>62.897286259731096</v>
      </c>
      <c r="BX26" s="10">
        <f t="shared" si="56"/>
        <v>10.304948324302845</v>
      </c>
      <c r="BY26" s="10">
        <f t="shared" si="57"/>
        <v>1071.714809684351</v>
      </c>
      <c r="BZ26" s="10">
        <f t="shared" si="58"/>
        <v>87.98225803717267</v>
      </c>
      <c r="CA26" s="10">
        <f t="shared" si="59"/>
        <v>37.73396607073946</v>
      </c>
      <c r="CB26" s="10">
        <f t="shared" si="60"/>
        <v>1071.0503167925103</v>
      </c>
      <c r="CC26" s="10">
        <f t="shared" si="61"/>
        <v>-28.237127192993107</v>
      </c>
      <c r="CD26" s="10">
        <f t="shared" si="61"/>
        <v>1101.317468885623</v>
      </c>
      <c r="CE26" s="10">
        <f t="shared" si="62"/>
        <v>1101.679401016806</v>
      </c>
      <c r="CF26" s="10">
        <f t="shared" si="63"/>
        <v>-88.53129194664172</v>
      </c>
      <c r="CG26" s="10">
        <f t="shared" si="64"/>
        <v>0.06476911023478671</v>
      </c>
      <c r="CH26" s="10">
        <f t="shared" si="65"/>
        <v>99.71408704139111</v>
      </c>
      <c r="CI26" s="10">
        <f t="shared" si="66"/>
        <v>0.9197213653339712</v>
      </c>
      <c r="CJ26" s="10">
        <f t="shared" si="67"/>
        <v>99.71408704139111</v>
      </c>
      <c r="CK26" s="10">
        <f t="shared" si="73"/>
        <v>8.913975614251035</v>
      </c>
      <c r="CL26" s="10">
        <f t="shared" si="5"/>
        <v>-99.71408704139111</v>
      </c>
      <c r="CM26" s="10">
        <f t="shared" si="69"/>
        <v>-1.5040704793613202</v>
      </c>
      <c r="CN26" s="10">
        <f t="shared" si="70"/>
        <v>-8.786167153234448</v>
      </c>
      <c r="CO26" s="10">
        <f t="shared" si="71"/>
        <v>5.841592713770538</v>
      </c>
      <c r="CP26" s="10">
        <f t="shared" si="77"/>
        <v>1.1956377749341627</v>
      </c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</row>
    <row r="27" spans="1:136" ht="12.75">
      <c r="A27" s="2" t="s">
        <v>26</v>
      </c>
      <c r="B27" s="1">
        <v>3</v>
      </c>
      <c r="C27" s="10">
        <v>0.05645</v>
      </c>
      <c r="D27" s="10">
        <v>0.2381</v>
      </c>
      <c r="E27" s="10">
        <v>0.4004</v>
      </c>
      <c r="F27" s="10">
        <v>0.1692</v>
      </c>
      <c r="G27" s="10">
        <v>2.5058</v>
      </c>
      <c r="H27" s="10">
        <f t="shared" si="6"/>
        <v>0.013440745</v>
      </c>
      <c r="I27" s="10">
        <f t="shared" si="7"/>
        <v>0.022602579999999997</v>
      </c>
      <c r="J27" s="10">
        <f t="shared" si="8"/>
        <v>0.00955134</v>
      </c>
      <c r="K27" s="10">
        <f t="shared" si="9"/>
        <v>0.14145241</v>
      </c>
      <c r="L27" s="3">
        <v>25</v>
      </c>
      <c r="M27" s="7">
        <f>M25+C37</f>
        <v>3.4544399999999995</v>
      </c>
      <c r="N27" s="7">
        <f t="shared" si="11"/>
        <v>0.3450486529380934</v>
      </c>
      <c r="O27" s="10">
        <f>O25+H37</f>
        <v>1.8268771029999997</v>
      </c>
      <c r="P27" s="10">
        <f>P25+I37</f>
        <v>8.337836652</v>
      </c>
      <c r="Q27" s="10">
        <f>Q25+J37</f>
        <v>1.888877796</v>
      </c>
      <c r="R27" s="10">
        <f>R25+K37</f>
        <v>11.342604453999998</v>
      </c>
      <c r="S27" s="10">
        <v>20</v>
      </c>
      <c r="T27" s="10">
        <v>0</v>
      </c>
      <c r="U27" s="10">
        <f t="shared" si="13"/>
        <v>21.826877103</v>
      </c>
      <c r="V27" s="10">
        <f t="shared" si="13"/>
        <v>8.337836652</v>
      </c>
      <c r="W27" s="10">
        <f t="shared" si="14"/>
        <v>23.36518957990498</v>
      </c>
      <c r="X27" s="10">
        <f t="shared" si="15"/>
        <v>20.90678725064914</v>
      </c>
      <c r="Y27" s="10">
        <f t="shared" si="16"/>
        <v>0.3508798332003959</v>
      </c>
      <c r="Z27" s="10">
        <f t="shared" si="17"/>
        <v>-20.90678725064914</v>
      </c>
      <c r="AA27" s="10">
        <f t="shared" si="18"/>
        <v>0.3819986071600689</v>
      </c>
      <c r="AB27" s="10">
        <f t="shared" si="19"/>
        <v>0.5087757581405741</v>
      </c>
      <c r="AC27" s="10">
        <f t="shared" si="20"/>
        <v>23.653754206</v>
      </c>
      <c r="AD27" s="10">
        <f t="shared" si="20"/>
        <v>16.675673304</v>
      </c>
      <c r="AE27" s="10">
        <f t="shared" si="21"/>
        <v>28.940942765908662</v>
      </c>
      <c r="AF27" s="10">
        <f t="shared" si="22"/>
        <v>35.18347512779749</v>
      </c>
      <c r="AG27" s="10">
        <f t="shared" si="23"/>
        <v>0.2832794318003372</v>
      </c>
      <c r="AH27" s="10">
        <f t="shared" si="24"/>
        <v>-35.18347512779749</v>
      </c>
      <c r="AI27" s="10">
        <f t="shared" si="0"/>
        <v>16.70906109649892</v>
      </c>
      <c r="AJ27" s="10">
        <f t="shared" si="1"/>
        <v>35.18347512779749</v>
      </c>
      <c r="AK27" s="10">
        <f t="shared" si="25"/>
        <v>13.656501358179344</v>
      </c>
      <c r="AL27" s="10">
        <f t="shared" si="26"/>
        <v>9.627704470982659</v>
      </c>
      <c r="AM27" s="10">
        <f t="shared" si="27"/>
        <v>0.7049905549356752</v>
      </c>
      <c r="AN27" s="10">
        <f t="shared" si="2"/>
        <v>0.4135879704284923</v>
      </c>
      <c r="AO27" s="10">
        <f>O27+O27+Q27+(3*S27)</f>
        <v>65.542632002</v>
      </c>
      <c r="AP27" s="10">
        <f t="shared" si="28"/>
        <v>28.018277757999996</v>
      </c>
      <c r="AQ27" s="10">
        <f t="shared" si="29"/>
        <v>71.28015501017119</v>
      </c>
      <c r="AR27" s="10">
        <f t="shared" si="30"/>
        <v>23.14582282019323</v>
      </c>
      <c r="AS27" s="14">
        <f t="shared" si="31"/>
        <v>0.3450486529380934</v>
      </c>
      <c r="AT27" s="14">
        <f t="shared" si="32"/>
        <v>-23.14582282019323</v>
      </c>
      <c r="AU27" s="10">
        <f t="shared" si="33"/>
        <v>23.760051670057063</v>
      </c>
      <c r="AV27" s="10">
        <f t="shared" si="34"/>
        <v>23.14582282019323</v>
      </c>
      <c r="AW27" s="10">
        <f t="shared" si="35"/>
        <v>21.84754400066667</v>
      </c>
      <c r="AX27" s="10">
        <f t="shared" si="36"/>
        <v>9.339425919333332</v>
      </c>
      <c r="AY27" s="10">
        <f t="shared" si="37"/>
        <v>0.42748173062603023</v>
      </c>
      <c r="AZ27" s="10">
        <f t="shared" si="38"/>
        <v>0.49341957370147355</v>
      </c>
      <c r="BA27" s="13">
        <v>1</v>
      </c>
      <c r="BB27" s="13">
        <v>120</v>
      </c>
      <c r="BC27" s="10">
        <f t="shared" si="39"/>
        <v>8.535631200145671</v>
      </c>
      <c r="BD27" s="10">
        <f t="shared" si="40"/>
        <v>77.64140201311398</v>
      </c>
      <c r="BE27" s="10">
        <f t="shared" si="41"/>
        <v>8.535631200145671</v>
      </c>
      <c r="BF27" s="10">
        <f t="shared" si="42"/>
        <v>197.64140201311398</v>
      </c>
      <c r="BG27" s="10">
        <f t="shared" si="43"/>
        <v>-8.134216904736991</v>
      </c>
      <c r="BH27" s="10">
        <f t="shared" si="44"/>
        <v>-2.58679634520988</v>
      </c>
      <c r="BI27" s="10">
        <f t="shared" si="3"/>
        <v>70.02309470073699</v>
      </c>
      <c r="BJ27" s="10">
        <f t="shared" si="4"/>
        <v>13.929400799209878</v>
      </c>
      <c r="BK27" s="10">
        <f t="shared" si="45"/>
        <v>71.39511186414242</v>
      </c>
      <c r="BL27" s="10">
        <f t="shared" si="46"/>
        <v>11.250740863458578</v>
      </c>
      <c r="BM27" s="10">
        <f t="shared" si="47"/>
        <v>72.85699998490023</v>
      </c>
      <c r="BN27" s="10">
        <f t="shared" si="48"/>
        <v>155.28280402622795</v>
      </c>
      <c r="BO27" s="10">
        <f t="shared" si="49"/>
        <v>-66.1820400859689</v>
      </c>
      <c r="BP27" s="10">
        <f t="shared" si="50"/>
        <v>30.464405736185935</v>
      </c>
      <c r="BQ27" s="10">
        <f t="shared" si="51"/>
        <v>3.6537542059999994</v>
      </c>
      <c r="BR27" s="10">
        <f t="shared" si="51"/>
        <v>16.675673304</v>
      </c>
      <c r="BS27" s="10">
        <f t="shared" si="52"/>
        <v>17.071262400291342</v>
      </c>
      <c r="BT27" s="10">
        <f t="shared" si="53"/>
        <v>77.64140201311398</v>
      </c>
      <c r="BU27" s="10">
        <f t="shared" si="54"/>
        <v>61.888877796</v>
      </c>
      <c r="BV27" s="10">
        <f t="shared" si="54"/>
        <v>11.342604453999998</v>
      </c>
      <c r="BW27" s="10">
        <f t="shared" si="55"/>
        <v>62.919693821951505</v>
      </c>
      <c r="BX27" s="10">
        <f t="shared" si="56"/>
        <v>10.385552892921051</v>
      </c>
      <c r="BY27" s="10">
        <f t="shared" si="57"/>
        <v>1074.1186033805243</v>
      </c>
      <c r="BZ27" s="10">
        <f t="shared" si="58"/>
        <v>88.02695490603503</v>
      </c>
      <c r="CA27" s="10">
        <f t="shared" si="59"/>
        <v>36.98118126035553</v>
      </c>
      <c r="CB27" s="10">
        <f t="shared" si="60"/>
        <v>1073.4817960080725</v>
      </c>
      <c r="CC27" s="10">
        <f t="shared" si="61"/>
        <v>-29.200858825613366</v>
      </c>
      <c r="CD27" s="10">
        <f t="shared" si="61"/>
        <v>1103.9462017442584</v>
      </c>
      <c r="CE27" s="10">
        <f t="shared" si="62"/>
        <v>1104.3323351698655</v>
      </c>
      <c r="CF27" s="10">
        <f t="shared" si="63"/>
        <v>-88.48480304084842</v>
      </c>
      <c r="CG27" s="10">
        <f t="shared" si="64"/>
        <v>0.06465002390169135</v>
      </c>
      <c r="CH27" s="10">
        <f t="shared" si="65"/>
        <v>99.735543904307</v>
      </c>
      <c r="CI27" s="10">
        <f t="shared" si="66"/>
        <v>0.9180303394040171</v>
      </c>
      <c r="CJ27" s="10">
        <f t="shared" si="67"/>
        <v>99.735543904307</v>
      </c>
      <c r="CK27" s="10">
        <f t="shared" si="73"/>
        <v>8.930395293705708</v>
      </c>
      <c r="CL27" s="10">
        <f t="shared" si="5"/>
        <v>-99.735543904307</v>
      </c>
      <c r="CM27" s="10">
        <f t="shared" si="69"/>
        <v>-1.510137312604053</v>
      </c>
      <c r="CN27" s="10">
        <f t="shared" si="70"/>
        <v>-8.80178648905562</v>
      </c>
      <c r="CO27" s="10">
        <f t="shared" si="71"/>
        <v>5.828467660254009</v>
      </c>
      <c r="CP27" s="10">
        <f t="shared" si="77"/>
        <v>1.1934394412252223</v>
      </c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</row>
    <row r="28" spans="1:136" ht="12.75">
      <c r="A28" s="2" t="s">
        <v>27</v>
      </c>
      <c r="B28" s="1">
        <v>3</v>
      </c>
      <c r="C28" s="10">
        <v>0.05337</v>
      </c>
      <c r="D28" s="10">
        <v>0.2381</v>
      </c>
      <c r="E28" s="10">
        <v>0.4004</v>
      </c>
      <c r="F28" s="10">
        <v>0.1692</v>
      </c>
      <c r="G28" s="10">
        <v>2.5058</v>
      </c>
      <c r="H28" s="10">
        <f t="shared" si="6"/>
        <v>0.012707397</v>
      </c>
      <c r="I28" s="10">
        <f t="shared" si="7"/>
        <v>0.021369348</v>
      </c>
      <c r="J28" s="10">
        <f t="shared" si="8"/>
        <v>0.009030204</v>
      </c>
      <c r="K28" s="10">
        <f t="shared" si="9"/>
        <v>0.13373454599999998</v>
      </c>
      <c r="L28" s="3">
        <v>26</v>
      </c>
      <c r="M28" s="7">
        <f>M24+C33</f>
        <v>3.4638999999999998</v>
      </c>
      <c r="N28" s="7">
        <f t="shared" si="11"/>
        <v>0.3449619558104959</v>
      </c>
      <c r="O28" s="10">
        <f>O24+H33</f>
        <v>1.8291295289999998</v>
      </c>
      <c r="P28" s="10">
        <f>P24+I33</f>
        <v>8.341624435999998</v>
      </c>
      <c r="Q28" s="10">
        <f>Q24+J33</f>
        <v>1.890478428</v>
      </c>
      <c r="R28" s="10">
        <f>R24+K33</f>
        <v>11.366309322</v>
      </c>
      <c r="S28" s="10">
        <v>20</v>
      </c>
      <c r="T28" s="10">
        <v>0</v>
      </c>
      <c r="U28" s="10">
        <f t="shared" si="13"/>
        <v>21.829129529</v>
      </c>
      <c r="V28" s="10">
        <f t="shared" si="13"/>
        <v>8.341624435999998</v>
      </c>
      <c r="W28" s="10">
        <f t="shared" si="14"/>
        <v>23.36864553681133</v>
      </c>
      <c r="X28" s="10">
        <f t="shared" si="15"/>
        <v>20.913492077713023</v>
      </c>
      <c r="Y28" s="10">
        <f t="shared" si="16"/>
        <v>0.35082794206357587</v>
      </c>
      <c r="Z28" s="10">
        <f t="shared" si="17"/>
        <v>-20.913492077713023</v>
      </c>
      <c r="AA28" s="10">
        <f t="shared" si="18"/>
        <v>0.3821327105562386</v>
      </c>
      <c r="AB28" s="10">
        <f t="shared" si="19"/>
        <v>0.508700515992185</v>
      </c>
      <c r="AC28" s="10">
        <f t="shared" si="20"/>
        <v>23.658259058</v>
      </c>
      <c r="AD28" s="10">
        <f t="shared" si="20"/>
        <v>16.683248871999997</v>
      </c>
      <c r="AE28" s="10">
        <f t="shared" si="21"/>
        <v>28.948989871505503</v>
      </c>
      <c r="AF28" s="10">
        <f t="shared" si="22"/>
        <v>35.19059215606592</v>
      </c>
      <c r="AG28" s="10">
        <f t="shared" si="23"/>
        <v>0.2832006871010842</v>
      </c>
      <c r="AH28" s="10">
        <f t="shared" si="24"/>
        <v>-35.19059215606592</v>
      </c>
      <c r="AI28" s="10">
        <f t="shared" si="0"/>
        <v>16.713707095081453</v>
      </c>
      <c r="AJ28" s="10">
        <f t="shared" si="1"/>
        <v>35.19059215606592</v>
      </c>
      <c r="AK28" s="10">
        <f t="shared" si="25"/>
        <v>13.659102235694203</v>
      </c>
      <c r="AL28" s="10">
        <f t="shared" si="26"/>
        <v>9.63207822720672</v>
      </c>
      <c r="AM28" s="10">
        <f t="shared" si="27"/>
        <v>0.7051765233908277</v>
      </c>
      <c r="AN28" s="10">
        <f t="shared" si="2"/>
        <v>0.41347300316758295</v>
      </c>
      <c r="AO28" s="10">
        <f t="shared" si="28"/>
        <v>65.548737486</v>
      </c>
      <c r="AP28" s="10">
        <f t="shared" si="28"/>
        <v>28.049558193999996</v>
      </c>
      <c r="AQ28" s="10">
        <f t="shared" si="29"/>
        <v>71.29806940504864</v>
      </c>
      <c r="AR28" s="10">
        <f t="shared" si="30"/>
        <v>23.16700812276008</v>
      </c>
      <c r="AS28" s="14">
        <f t="shared" si="31"/>
        <v>0.3449619558104959</v>
      </c>
      <c r="AT28" s="14">
        <f t="shared" si="32"/>
        <v>-23.16700812276008</v>
      </c>
      <c r="AU28" s="10">
        <f t="shared" si="33"/>
        <v>23.766023135016212</v>
      </c>
      <c r="AV28" s="10">
        <f t="shared" si="34"/>
        <v>23.16700812276008</v>
      </c>
      <c r="AW28" s="10">
        <f t="shared" si="35"/>
        <v>21.849579161999998</v>
      </c>
      <c r="AX28" s="10">
        <f t="shared" si="36"/>
        <v>9.349852731333332</v>
      </c>
      <c r="AY28" s="10">
        <f t="shared" si="37"/>
        <v>0.42791912201193605</v>
      </c>
      <c r="AZ28" s="10">
        <f t="shared" si="38"/>
        <v>0.4932955968090091</v>
      </c>
      <c r="BA28" s="13">
        <v>1</v>
      </c>
      <c r="BB28" s="13">
        <v>120</v>
      </c>
      <c r="BC28" s="10">
        <f t="shared" si="39"/>
        <v>8.539813409269083</v>
      </c>
      <c r="BD28" s="10">
        <f t="shared" si="40"/>
        <v>77.63207928053617</v>
      </c>
      <c r="BE28" s="10">
        <f t="shared" si="41"/>
        <v>8.539813409269083</v>
      </c>
      <c r="BF28" s="10">
        <f t="shared" si="42"/>
        <v>197.63207928053617</v>
      </c>
      <c r="BG28" s="10">
        <f t="shared" si="43"/>
        <v>-8.138623434905039</v>
      </c>
      <c r="BH28" s="10">
        <f t="shared" si="44"/>
        <v>-2.5867395790737326</v>
      </c>
      <c r="BI28" s="10">
        <f t="shared" si="3"/>
        <v>70.02910186290504</v>
      </c>
      <c r="BJ28" s="10">
        <f t="shared" si="4"/>
        <v>13.953048901073732</v>
      </c>
      <c r="BK28" s="10">
        <f t="shared" si="45"/>
        <v>71.40562079669138</v>
      </c>
      <c r="BL28" s="10">
        <f t="shared" si="46"/>
        <v>11.268410995858076</v>
      </c>
      <c r="BM28" s="10">
        <f t="shared" si="47"/>
        <v>72.92841306513205</v>
      </c>
      <c r="BN28" s="10">
        <f t="shared" si="48"/>
        <v>155.26415856107235</v>
      </c>
      <c r="BO28" s="10">
        <f t="shared" si="49"/>
        <v>-66.23698339741253</v>
      </c>
      <c r="BP28" s="10">
        <f t="shared" si="50"/>
        <v>30.51582315143113</v>
      </c>
      <c r="BQ28" s="10">
        <f t="shared" si="51"/>
        <v>3.6582590579999996</v>
      </c>
      <c r="BR28" s="10">
        <f t="shared" si="51"/>
        <v>16.683248871999997</v>
      </c>
      <c r="BS28" s="10">
        <f t="shared" si="52"/>
        <v>17.079626818538166</v>
      </c>
      <c r="BT28" s="10">
        <f t="shared" si="53"/>
        <v>77.63207928053617</v>
      </c>
      <c r="BU28" s="10">
        <f t="shared" si="54"/>
        <v>61.890478428</v>
      </c>
      <c r="BV28" s="10">
        <f t="shared" si="54"/>
        <v>11.366309322</v>
      </c>
      <c r="BW28" s="10">
        <f t="shared" si="55"/>
        <v>62.92554574773363</v>
      </c>
      <c r="BX28" s="10">
        <f t="shared" si="56"/>
        <v>10.406520610717221</v>
      </c>
      <c r="BY28" s="10">
        <f t="shared" si="57"/>
        <v>1074.7448387241416</v>
      </c>
      <c r="BZ28" s="10">
        <f t="shared" si="58"/>
        <v>88.0385998912534</v>
      </c>
      <c r="CA28" s="10">
        <f t="shared" si="59"/>
        <v>36.784436138124875</v>
      </c>
      <c r="CB28" s="10">
        <f t="shared" si="60"/>
        <v>1074.1151584547074</v>
      </c>
      <c r="CC28" s="10">
        <f t="shared" si="61"/>
        <v>-29.452547259287655</v>
      </c>
      <c r="CD28" s="10">
        <f t="shared" si="61"/>
        <v>1104.6309816061384</v>
      </c>
      <c r="CE28" s="10">
        <f t="shared" si="62"/>
        <v>1105.0235554340918</v>
      </c>
      <c r="CF28" s="10">
        <f t="shared" si="63"/>
        <v>-88.4726963419778</v>
      </c>
      <c r="CG28" s="10">
        <f t="shared" si="64"/>
        <v>0.0646190938152814</v>
      </c>
      <c r="CH28" s="10">
        <f t="shared" si="65"/>
        <v>99.74110733783587</v>
      </c>
      <c r="CI28" s="10">
        <f t="shared" si="66"/>
        <v>0.9175911321769958</v>
      </c>
      <c r="CJ28" s="10">
        <f t="shared" si="67"/>
        <v>99.74110733783587</v>
      </c>
      <c r="CK28" s="10">
        <f t="shared" si="73"/>
        <v>8.934669849131986</v>
      </c>
      <c r="CL28" s="10">
        <f t="shared" si="5"/>
        <v>-99.74110733783587</v>
      </c>
      <c r="CM28" s="10">
        <f t="shared" si="69"/>
        <v>-1.5117152009775792</v>
      </c>
      <c r="CN28" s="10">
        <f t="shared" si="70"/>
        <v>-8.805852739179864</v>
      </c>
      <c r="CO28" s="10">
        <f t="shared" si="71"/>
        <v>5.825073885269787</v>
      </c>
      <c r="CP28" s="10">
        <f t="shared" si="77"/>
        <v>1.1928684718300946</v>
      </c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</row>
    <row r="29" spans="1:136" ht="12.75">
      <c r="A29" s="2" t="s">
        <v>28</v>
      </c>
      <c r="B29" s="1">
        <v>3</v>
      </c>
      <c r="C29" s="10">
        <v>0.17292</v>
      </c>
      <c r="D29" s="10">
        <v>0.2381</v>
      </c>
      <c r="E29" s="10">
        <v>0.4004</v>
      </c>
      <c r="F29" s="10">
        <v>0.1692</v>
      </c>
      <c r="G29" s="10">
        <v>2.5058</v>
      </c>
      <c r="H29" s="10">
        <f t="shared" si="6"/>
        <v>0.041172252</v>
      </c>
      <c r="I29" s="10">
        <f t="shared" si="7"/>
        <v>0.06923716799999999</v>
      </c>
      <c r="J29" s="10">
        <f t="shared" si="8"/>
        <v>0.029258063999999997</v>
      </c>
      <c r="K29" s="10">
        <f t="shared" si="9"/>
        <v>0.4333029359999999</v>
      </c>
      <c r="L29" s="3">
        <v>27</v>
      </c>
      <c r="M29" s="7">
        <f>M14+C14</f>
        <v>2.22938</v>
      </c>
      <c r="N29" s="7">
        <f t="shared" si="11"/>
        <v>0.3562169463516432</v>
      </c>
      <c r="O29" s="10">
        <f>O14+H14</f>
        <v>1.535190317</v>
      </c>
      <c r="P29" s="10">
        <f>P14+I14</f>
        <v>7.847322628</v>
      </c>
      <c r="Q29" s="10">
        <f>Q14+J14</f>
        <v>1.681597644</v>
      </c>
      <c r="R29" s="10">
        <f>R14+K14</f>
        <v>8.272849105999999</v>
      </c>
      <c r="S29" s="10">
        <v>20</v>
      </c>
      <c r="T29" s="10">
        <v>0</v>
      </c>
      <c r="U29" s="10">
        <f t="shared" si="13"/>
        <v>21.535190317</v>
      </c>
      <c r="V29" s="10">
        <f t="shared" si="13"/>
        <v>7.847322628</v>
      </c>
      <c r="W29" s="10">
        <f t="shared" si="14"/>
        <v>22.920403452324557</v>
      </c>
      <c r="X29" s="10">
        <f t="shared" si="15"/>
        <v>20.02150375718754</v>
      </c>
      <c r="Y29" s="10">
        <f t="shared" si="16"/>
        <v>0.357688896687428</v>
      </c>
      <c r="Z29" s="10">
        <f t="shared" si="17"/>
        <v>-20.02150375718754</v>
      </c>
      <c r="AA29" s="10">
        <f t="shared" si="18"/>
        <v>0.3643953228407403</v>
      </c>
      <c r="AB29" s="10">
        <f t="shared" si="19"/>
        <v>0.5186489001967706</v>
      </c>
      <c r="AC29" s="10">
        <f t="shared" si="20"/>
        <v>23.070380634</v>
      </c>
      <c r="AD29" s="10">
        <f t="shared" si="20"/>
        <v>15.694645256</v>
      </c>
      <c r="AE29" s="10">
        <f t="shared" si="21"/>
        <v>27.902766033304395</v>
      </c>
      <c r="AF29" s="10">
        <f t="shared" si="22"/>
        <v>34.227225604010385</v>
      </c>
      <c r="AG29" s="10">
        <f t="shared" si="23"/>
        <v>0.2938193945613567</v>
      </c>
      <c r="AH29" s="10">
        <f t="shared" si="24"/>
        <v>-34.227225604010385</v>
      </c>
      <c r="AI29" s="10">
        <f t="shared" si="0"/>
        <v>16.109669480463438</v>
      </c>
      <c r="AJ29" s="10">
        <f t="shared" si="1"/>
        <v>34.227225604010385</v>
      </c>
      <c r="AK29" s="10">
        <f t="shared" si="25"/>
        <v>13.319690469347028</v>
      </c>
      <c r="AL29" s="10">
        <f t="shared" si="26"/>
        <v>9.061307663387282</v>
      </c>
      <c r="AM29" s="10">
        <f>AL29/AK29</f>
        <v>0.680294161808063</v>
      </c>
      <c r="AN29" s="10">
        <f t="shared" si="2"/>
        <v>0.42897631605958075</v>
      </c>
      <c r="AO29" s="10">
        <f t="shared" si="28"/>
        <v>64.751978278</v>
      </c>
      <c r="AP29" s="10">
        <f t="shared" si="28"/>
        <v>23.967494361999996</v>
      </c>
      <c r="AQ29" s="10">
        <f t="shared" si="29"/>
        <v>69.04534362943735</v>
      </c>
      <c r="AR29" s="10">
        <f t="shared" si="30"/>
        <v>20.311682304471777</v>
      </c>
      <c r="AS29" s="14">
        <f t="shared" si="31"/>
        <v>0.3562169463516432</v>
      </c>
      <c r="AT29" s="14">
        <f>0-AR29</f>
        <v>-20.311682304471777</v>
      </c>
      <c r="AU29" s="10">
        <f t="shared" si="33"/>
        <v>23.015114543145785</v>
      </c>
      <c r="AV29" s="10">
        <f t="shared" si="34"/>
        <v>20.311682304471777</v>
      </c>
      <c r="AW29" s="10">
        <f t="shared" si="35"/>
        <v>21.583992759333334</v>
      </c>
      <c r="AX29" s="10">
        <f t="shared" si="36"/>
        <v>7.989164787333332</v>
      </c>
      <c r="AY29" s="10">
        <f t="shared" si="37"/>
        <v>0.3701430442649988</v>
      </c>
      <c r="AZ29" s="10">
        <f t="shared" si="38"/>
        <v>0.5093902332828497</v>
      </c>
      <c r="BA29" s="13">
        <v>1</v>
      </c>
      <c r="BB29" s="13">
        <v>120</v>
      </c>
      <c r="BC29" s="10">
        <f t="shared" si="39"/>
        <v>7.996079147765571</v>
      </c>
      <c r="BD29" s="10">
        <f t="shared" si="40"/>
        <v>78.93089032116283</v>
      </c>
      <c r="BE29" s="10">
        <f t="shared" si="41"/>
        <v>7.996079147765571</v>
      </c>
      <c r="BF29" s="10">
        <f t="shared" si="42"/>
        <v>198.93089032116285</v>
      </c>
      <c r="BG29" s="10">
        <f t="shared" si="43"/>
        <v>-7.563575906040462</v>
      </c>
      <c r="BH29" s="10">
        <f t="shared" si="44"/>
        <v>-2.5941474998341145</v>
      </c>
      <c r="BI29" s="10">
        <f t="shared" si="3"/>
        <v>69.24517355004046</v>
      </c>
      <c r="BJ29" s="10">
        <f t="shared" si="4"/>
        <v>10.866996605834114</v>
      </c>
      <c r="BK29" s="10">
        <f t="shared" si="45"/>
        <v>70.09269345093277</v>
      </c>
      <c r="BL29" s="10">
        <f t="shared" si="46"/>
        <v>8.918971669372917</v>
      </c>
      <c r="BM29" s="10">
        <f t="shared" si="47"/>
        <v>63.93728173733138</v>
      </c>
      <c r="BN29" s="10">
        <f t="shared" si="48"/>
        <v>157.86178064232567</v>
      </c>
      <c r="BO29" s="10">
        <f t="shared" si="49"/>
        <v>-59.22366311851025</v>
      </c>
      <c r="BP29" s="10">
        <f t="shared" si="50"/>
        <v>24.094267425761213</v>
      </c>
      <c r="BQ29" s="10">
        <f t="shared" si="51"/>
        <v>3.070380634</v>
      </c>
      <c r="BR29" s="10">
        <f t="shared" si="51"/>
        <v>15.694645256</v>
      </c>
      <c r="BS29" s="10">
        <f t="shared" si="52"/>
        <v>15.992158295531143</v>
      </c>
      <c r="BT29" s="10">
        <f t="shared" si="53"/>
        <v>78.93089032116283</v>
      </c>
      <c r="BU29" s="10">
        <f t="shared" si="54"/>
        <v>61.681597644</v>
      </c>
      <c r="BV29" s="10">
        <f t="shared" si="54"/>
        <v>8.272849105999999</v>
      </c>
      <c r="BW29" s="10">
        <f t="shared" si="55"/>
        <v>62.23390972972011</v>
      </c>
      <c r="BX29" s="10">
        <f t="shared" si="56"/>
        <v>7.639027500796918</v>
      </c>
      <c r="BY29" s="10">
        <f t="shared" si="57"/>
        <v>995.2545357474797</v>
      </c>
      <c r="BZ29" s="10">
        <f t="shared" si="58"/>
        <v>86.56991782195975</v>
      </c>
      <c r="CA29" s="10">
        <f t="shared" si="59"/>
        <v>59.546550905231264</v>
      </c>
      <c r="CB29" s="10">
        <f t="shared" si="60"/>
        <v>993.4715895289719</v>
      </c>
      <c r="CC29" s="10">
        <f t="shared" si="61"/>
        <v>0.3228877867210116</v>
      </c>
      <c r="CD29" s="10">
        <f t="shared" si="61"/>
        <v>1017.5658569547331</v>
      </c>
      <c r="CE29" s="10">
        <f t="shared" si="62"/>
        <v>1017.5659081831227</v>
      </c>
      <c r="CF29" s="10">
        <f t="shared" si="63"/>
        <v>89.98181925357649</v>
      </c>
      <c r="CG29" s="10">
        <f t="shared" si="64"/>
        <v>0.06888270615913636</v>
      </c>
      <c r="CH29" s="10">
        <f t="shared" si="65"/>
        <v>-81.06284758420357</v>
      </c>
      <c r="CI29" s="10">
        <f t="shared" si="66"/>
        <v>0.9781344274597362</v>
      </c>
      <c r="CJ29" s="10">
        <f t="shared" si="67"/>
        <v>-81.06284758420357</v>
      </c>
      <c r="CK29" s="10">
        <f t="shared" si="73"/>
        <v>8.38164325100413</v>
      </c>
      <c r="CL29" s="10">
        <f t="shared" si="5"/>
        <v>81.06284758420357</v>
      </c>
      <c r="CM29" s="10">
        <f t="shared" si="69"/>
        <v>1.3020964804992652</v>
      </c>
      <c r="CN29" s="10">
        <f t="shared" si="70"/>
        <v>8.279884560944948</v>
      </c>
      <c r="CO29" s="10">
        <f t="shared" si="71"/>
        <v>6.358887136973274</v>
      </c>
      <c r="CP29" s="10">
        <f>1.18*CI29</f>
        <v>1.1541986244024887</v>
      </c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</row>
    <row r="30" spans="1:136" ht="12.75">
      <c r="A30" s="2" t="s">
        <v>29</v>
      </c>
      <c r="B30" s="1">
        <v>3</v>
      </c>
      <c r="C30" s="10">
        <v>0.04684</v>
      </c>
      <c r="D30" s="10">
        <v>0.2381</v>
      </c>
      <c r="E30" s="10">
        <v>0.4004</v>
      </c>
      <c r="F30" s="10">
        <v>0.1692</v>
      </c>
      <c r="G30" s="10">
        <v>2.5058</v>
      </c>
      <c r="H30" s="10">
        <f t="shared" si="6"/>
        <v>0.011152604</v>
      </c>
      <c r="I30" s="10">
        <f t="shared" si="7"/>
        <v>0.018754735999999998</v>
      </c>
      <c r="J30" s="10">
        <f t="shared" si="8"/>
        <v>0.007925327999999999</v>
      </c>
      <c r="K30" s="10">
        <f t="shared" si="9"/>
        <v>0.117371672</v>
      </c>
      <c r="L30" s="3">
        <v>28</v>
      </c>
      <c r="M30" s="7">
        <f>M14+C15</f>
        <v>2.17246</v>
      </c>
      <c r="N30" s="7">
        <f t="shared" si="11"/>
        <v>0.356731494305171</v>
      </c>
      <c r="O30" s="10">
        <f>O14+H15</f>
        <v>1.521637665</v>
      </c>
      <c r="P30" s="10">
        <f>P14+I15</f>
        <v>7.82453186</v>
      </c>
      <c r="Q30" s="10">
        <f>Q14+J15</f>
        <v>1.6719667800000002</v>
      </c>
      <c r="R30" s="10">
        <f>R14+K15</f>
        <v>8.13021897</v>
      </c>
      <c r="S30" s="10">
        <v>20</v>
      </c>
      <c r="T30" s="10">
        <v>0</v>
      </c>
      <c r="U30" s="10">
        <f t="shared" si="13"/>
        <v>21.521637665</v>
      </c>
      <c r="V30" s="10">
        <f t="shared" si="13"/>
        <v>7.82453186</v>
      </c>
      <c r="W30" s="10">
        <f t="shared" si="14"/>
        <v>22.899873069772717</v>
      </c>
      <c r="X30" s="10">
        <f t="shared" si="15"/>
        <v>19.979536663859488</v>
      </c>
      <c r="Y30" s="10">
        <f t="shared" si="16"/>
        <v>0.3580095748790129</v>
      </c>
      <c r="Z30" s="10">
        <f t="shared" si="17"/>
        <v>-19.979536663859488</v>
      </c>
      <c r="AA30" s="10">
        <f t="shared" si="18"/>
        <v>0.3635658206775223</v>
      </c>
      <c r="AB30" s="10">
        <f t="shared" si="19"/>
        <v>0.5191138835745687</v>
      </c>
      <c r="AC30" s="10">
        <f t="shared" si="20"/>
        <v>23.04327533</v>
      </c>
      <c r="AD30" s="10">
        <f t="shared" si="20"/>
        <v>15.64906372</v>
      </c>
      <c r="AE30" s="10">
        <f t="shared" si="21"/>
        <v>27.854725510168052</v>
      </c>
      <c r="AF30" s="10">
        <f t="shared" si="22"/>
        <v>34.18106489830009</v>
      </c>
      <c r="AG30" s="10">
        <f t="shared" si="23"/>
        <v>0.2943261393654718</v>
      </c>
      <c r="AH30" s="10">
        <f t="shared" si="24"/>
        <v>-34.18106489830009</v>
      </c>
      <c r="AI30" s="10">
        <f t="shared" si="0"/>
        <v>16.081933271498663</v>
      </c>
      <c r="AJ30" s="10">
        <f t="shared" si="1"/>
        <v>34.18106489830009</v>
      </c>
      <c r="AK30" s="10">
        <f>AI30*COS(AJ30*PI()/180)</f>
        <v>13.304041214786166</v>
      </c>
      <c r="AL30" s="10">
        <f t="shared" si="26"/>
        <v>9.034991151307606</v>
      </c>
      <c r="AM30" s="10">
        <f t="shared" si="27"/>
        <v>0.6791162929701451</v>
      </c>
      <c r="AN30" s="10">
        <f t="shared" si="2"/>
        <v>0.4297161634735888</v>
      </c>
      <c r="AO30" s="10">
        <f t="shared" si="28"/>
        <v>64.71524211</v>
      </c>
      <c r="AP30" s="10">
        <f t="shared" si="28"/>
        <v>23.77928269</v>
      </c>
      <c r="AQ30" s="10">
        <f t="shared" si="29"/>
        <v>68.9457529265353</v>
      </c>
      <c r="AR30" s="10">
        <f t="shared" si="30"/>
        <v>20.175596346121242</v>
      </c>
      <c r="AS30" s="14">
        <f t="shared" si="31"/>
        <v>0.356731494305171</v>
      </c>
      <c r="AT30" s="14">
        <f t="shared" si="32"/>
        <v>-20.175596346121242</v>
      </c>
      <c r="AU30" s="10">
        <f t="shared" si="33"/>
        <v>22.981917642178434</v>
      </c>
      <c r="AV30" s="10">
        <f t="shared" si="34"/>
        <v>20.175596346121242</v>
      </c>
      <c r="AW30" s="10">
        <f t="shared" si="35"/>
        <v>21.57174737</v>
      </c>
      <c r="AX30" s="10">
        <f t="shared" si="36"/>
        <v>7.926427563333332</v>
      </c>
      <c r="AY30" s="10">
        <f t="shared" si="37"/>
        <v>0.3674448540203413</v>
      </c>
      <c r="AZ30" s="10">
        <f t="shared" si="38"/>
        <v>0.5101260368563945</v>
      </c>
      <c r="BA30" s="13">
        <v>1</v>
      </c>
      <c r="BB30" s="13">
        <v>120</v>
      </c>
      <c r="BC30" s="10">
        <f t="shared" si="39"/>
        <v>7.971115355563593</v>
      </c>
      <c r="BD30" s="10">
        <f t="shared" si="40"/>
        <v>78.99504154056936</v>
      </c>
      <c r="BE30" s="10">
        <f t="shared" si="41"/>
        <v>7.971115355563593</v>
      </c>
      <c r="BF30" s="10">
        <f t="shared" si="42"/>
        <v>198.99504154056936</v>
      </c>
      <c r="BG30" s="10">
        <f t="shared" si="43"/>
        <v>-7.537062195980705</v>
      </c>
      <c r="BH30" s="10">
        <f t="shared" si="44"/>
        <v>-2.5944890567547643</v>
      </c>
      <c r="BI30" s="10">
        <f t="shared" si="3"/>
        <v>69.2090289759807</v>
      </c>
      <c r="BJ30" s="10">
        <f t="shared" si="4"/>
        <v>10.724708026754763</v>
      </c>
      <c r="BK30" s="10">
        <f t="shared" si="45"/>
        <v>70.03505589386842</v>
      </c>
      <c r="BL30" s="10">
        <f t="shared" si="46"/>
        <v>8.808557077965865</v>
      </c>
      <c r="BM30" s="10">
        <f t="shared" si="47"/>
        <v>63.53868001170171</v>
      </c>
      <c r="BN30" s="10">
        <f t="shared" si="48"/>
        <v>157.99008308113872</v>
      </c>
      <c r="BO30" s="10">
        <f t="shared" si="49"/>
        <v>-58.90791764460841</v>
      </c>
      <c r="BP30" s="10">
        <f t="shared" si="50"/>
        <v>23.812204778336987</v>
      </c>
      <c r="BQ30" s="10">
        <f t="shared" si="51"/>
        <v>3.04327533</v>
      </c>
      <c r="BR30" s="10">
        <f t="shared" si="51"/>
        <v>15.64906372</v>
      </c>
      <c r="BS30" s="10">
        <f t="shared" si="52"/>
        <v>15.942230711127186</v>
      </c>
      <c r="BT30" s="10">
        <f t="shared" si="53"/>
        <v>78.99504154056936</v>
      </c>
      <c r="BU30" s="10">
        <f t="shared" si="54"/>
        <v>61.67196678</v>
      </c>
      <c r="BV30" s="10">
        <f t="shared" si="54"/>
        <v>8.13021897</v>
      </c>
      <c r="BW30" s="10">
        <f t="shared" si="55"/>
        <v>62.20556202634594</v>
      </c>
      <c r="BX30" s="10">
        <f t="shared" si="56"/>
        <v>7.509999917551601</v>
      </c>
      <c r="BY30" s="10">
        <f t="shared" si="57"/>
        <v>991.6954213393393</v>
      </c>
      <c r="BZ30" s="10">
        <f t="shared" si="58"/>
        <v>86.50504145812096</v>
      </c>
      <c r="CA30" s="10">
        <f t="shared" si="59"/>
        <v>60.45446033507073</v>
      </c>
      <c r="CB30" s="10">
        <f t="shared" si="60"/>
        <v>989.8510326968423</v>
      </c>
      <c r="CC30" s="10">
        <f t="shared" si="61"/>
        <v>1.5465426904623172</v>
      </c>
      <c r="CD30" s="10">
        <f t="shared" si="61"/>
        <v>1013.6632374751792</v>
      </c>
      <c r="CE30" s="10">
        <f t="shared" si="62"/>
        <v>1013.6644172520583</v>
      </c>
      <c r="CF30" s="10">
        <f t="shared" si="63"/>
        <v>89.91258408417097</v>
      </c>
      <c r="CG30" s="10">
        <f t="shared" si="64"/>
        <v>0.069090968077706</v>
      </c>
      <c r="CH30" s="10">
        <f t="shared" si="65"/>
        <v>-81.10402700620511</v>
      </c>
      <c r="CI30" s="10">
        <f t="shared" si="66"/>
        <v>0.9810917467034251</v>
      </c>
      <c r="CJ30" s="10">
        <f t="shared" si="67"/>
        <v>-81.10402700620511</v>
      </c>
      <c r="CK30" s="10">
        <f t="shared" si="73"/>
        <v>8.356378340802593</v>
      </c>
      <c r="CL30" s="10">
        <f t="shared" si="5"/>
        <v>81.10402700620511</v>
      </c>
      <c r="CM30" s="10">
        <f t="shared" si="69"/>
        <v>1.292238265419491</v>
      </c>
      <c r="CN30" s="10">
        <f t="shared" si="70"/>
        <v>8.255857268631788</v>
      </c>
      <c r="CO30" s="10">
        <f t="shared" si="71"/>
        <v>6.388804208604473</v>
      </c>
      <c r="CP30" s="10">
        <f>1.18*CI30</f>
        <v>1.1576882611100416</v>
      </c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</row>
    <row r="31" spans="1:136" ht="12.75">
      <c r="A31" s="2" t="s">
        <v>30</v>
      </c>
      <c r="B31" s="1">
        <v>3</v>
      </c>
      <c r="C31" s="10">
        <v>0.06934</v>
      </c>
      <c r="D31" s="10">
        <v>0.2381</v>
      </c>
      <c r="E31" s="10">
        <v>0.4004</v>
      </c>
      <c r="F31" s="10">
        <v>0.1692</v>
      </c>
      <c r="G31" s="10">
        <v>2.5058</v>
      </c>
      <c r="H31" s="10">
        <f t="shared" si="6"/>
        <v>0.016509854</v>
      </c>
      <c r="I31" s="10">
        <f t="shared" si="7"/>
        <v>0.027763735999999997</v>
      </c>
      <c r="J31" s="10">
        <f t="shared" si="8"/>
        <v>0.011732327999999998</v>
      </c>
      <c r="K31" s="10">
        <f t="shared" si="9"/>
        <v>0.17375217199999998</v>
      </c>
      <c r="L31" s="3">
        <v>29</v>
      </c>
      <c r="M31" s="7">
        <f>M30+C16</f>
        <v>2.21733</v>
      </c>
      <c r="N31" s="7">
        <f t="shared" si="11"/>
        <v>0.3563259201740333</v>
      </c>
      <c r="O31" s="10">
        <f aca="true" t="shared" si="78" ref="O31:R32">O30+H16</f>
        <v>1.532321212</v>
      </c>
      <c r="P31" s="10">
        <f t="shared" si="78"/>
        <v>7.842497807999999</v>
      </c>
      <c r="Q31" s="10">
        <f t="shared" si="78"/>
        <v>1.6795587840000001</v>
      </c>
      <c r="R31" s="10">
        <f t="shared" si="78"/>
        <v>8.242654216</v>
      </c>
      <c r="S31" s="10">
        <v>20</v>
      </c>
      <c r="T31" s="10">
        <v>0</v>
      </c>
      <c r="U31" s="10">
        <f t="shared" si="13"/>
        <v>21.532321212</v>
      </c>
      <c r="V31" s="10">
        <f t="shared" si="13"/>
        <v>7.842497807999999</v>
      </c>
      <c r="W31" s="10">
        <f t="shared" si="14"/>
        <v>22.916056132005565</v>
      </c>
      <c r="X31" s="10">
        <f t="shared" si="15"/>
        <v>20.012625571851846</v>
      </c>
      <c r="Y31" s="10">
        <f t="shared" si="16"/>
        <v>0.3577567525261242</v>
      </c>
      <c r="Z31" s="10">
        <f t="shared" si="17"/>
        <v>-20.012625571851846</v>
      </c>
      <c r="AA31" s="10">
        <f t="shared" si="18"/>
        <v>0.3642198038374684</v>
      </c>
      <c r="AB31" s="10">
        <f t="shared" si="19"/>
        <v>0.5187472911628801</v>
      </c>
      <c r="AC31" s="10">
        <f>O31+O31+S31</f>
        <v>23.064642424</v>
      </c>
      <c r="AD31" s="10">
        <f t="shared" si="20"/>
        <v>15.684995615999998</v>
      </c>
      <c r="AE31" s="10">
        <f t="shared" si="21"/>
        <v>27.89259431499551</v>
      </c>
      <c r="AF31" s="10">
        <f t="shared" si="22"/>
        <v>34.21746662186958</v>
      </c>
      <c r="AG31" s="10">
        <f t="shared" si="23"/>
        <v>0.29392654300661836</v>
      </c>
      <c r="AH31" s="10">
        <f t="shared" si="24"/>
        <v>-34.21746662186958</v>
      </c>
      <c r="AI31" s="10">
        <f t="shared" si="0"/>
        <v>16.103796836159685</v>
      </c>
      <c r="AJ31" s="10">
        <f t="shared" si="1"/>
        <v>34.21746662186958</v>
      </c>
      <c r="AK31" s="10">
        <f t="shared" si="25"/>
        <v>13.316377512258864</v>
      </c>
      <c r="AL31" s="10">
        <f t="shared" si="26"/>
        <v>9.055736441135702</v>
      </c>
      <c r="AM31" s="10">
        <f t="shared" si="27"/>
        <v>0.6800450372332207</v>
      </c>
      <c r="AN31" s="10">
        <f t="shared" si="2"/>
        <v>0.4291327527896628</v>
      </c>
      <c r="AO31" s="10">
        <f t="shared" si="28"/>
        <v>64.74420120799999</v>
      </c>
      <c r="AP31" s="10">
        <f t="shared" si="28"/>
        <v>23.927649832</v>
      </c>
      <c r="AQ31" s="10">
        <f t="shared" si="29"/>
        <v>69.02422775044134</v>
      </c>
      <c r="AR31" s="10">
        <f t="shared" si="30"/>
        <v>20.282905600859788</v>
      </c>
      <c r="AS31" s="14">
        <f t="shared" si="31"/>
        <v>0.3563259201740333</v>
      </c>
      <c r="AT31" s="14">
        <f t="shared" si="32"/>
        <v>-20.282905600859788</v>
      </c>
      <c r="AU31" s="10">
        <f t="shared" si="33"/>
        <v>23.00807591681378</v>
      </c>
      <c r="AV31" s="10">
        <f t="shared" si="34"/>
        <v>20.282905600859788</v>
      </c>
      <c r="AW31" s="10">
        <f t="shared" si="35"/>
        <v>21.581400402666663</v>
      </c>
      <c r="AX31" s="10">
        <f t="shared" si="36"/>
        <v>7.975883277333334</v>
      </c>
      <c r="AY31" s="10">
        <f t="shared" si="37"/>
        <v>0.36957209117661377</v>
      </c>
      <c r="AZ31" s="10">
        <f t="shared" si="38"/>
        <v>0.5095460658488676</v>
      </c>
      <c r="BA31" s="13">
        <v>1</v>
      </c>
      <c r="BB31" s="13">
        <v>120</v>
      </c>
      <c r="BC31" s="10">
        <f t="shared" si="39"/>
        <v>7.990793462806428</v>
      </c>
      <c r="BD31" s="10">
        <f t="shared" si="40"/>
        <v>78.94443772800527</v>
      </c>
      <c r="BE31" s="10">
        <f t="shared" si="41"/>
        <v>7.990793462806428</v>
      </c>
      <c r="BF31" s="10">
        <f>BB31+BD31</f>
        <v>198.94443772800525</v>
      </c>
      <c r="BG31" s="10">
        <f t="shared" si="43"/>
        <v>-7.557962936851776</v>
      </c>
      <c r="BH31" s="10">
        <f t="shared" si="44"/>
        <v>-2.5942198076502376</v>
      </c>
      <c r="BI31" s="10">
        <f t="shared" si="3"/>
        <v>69.23752172085177</v>
      </c>
      <c r="BJ31" s="10">
        <f t="shared" si="4"/>
        <v>10.836874023650237</v>
      </c>
      <c r="BK31" s="10">
        <f t="shared" si="45"/>
        <v>70.08046983753667</v>
      </c>
      <c r="BL31" s="10">
        <f t="shared" si="46"/>
        <v>8.895611991845538</v>
      </c>
      <c r="BM31" s="10">
        <f t="shared" si="47"/>
        <v>63.852780165229944</v>
      </c>
      <c r="BN31" s="10">
        <f t="shared" si="48"/>
        <v>157.88887545601054</v>
      </c>
      <c r="BO31" s="10">
        <f t="shared" si="49"/>
        <v>-59.156763571739646</v>
      </c>
      <c r="BP31" s="10">
        <f t="shared" si="50"/>
        <v>24.03445149252381</v>
      </c>
      <c r="BQ31" s="10">
        <f t="shared" si="51"/>
        <v>3.064642424</v>
      </c>
      <c r="BR31" s="10">
        <f t="shared" si="51"/>
        <v>15.684995615999998</v>
      </c>
      <c r="BS31" s="10">
        <f t="shared" si="52"/>
        <v>15.981586925612856</v>
      </c>
      <c r="BT31" s="10">
        <f t="shared" si="53"/>
        <v>78.94443772800527</v>
      </c>
      <c r="BU31" s="10">
        <f t="shared" si="54"/>
        <v>61.679558784</v>
      </c>
      <c r="BV31" s="10">
        <f t="shared" si="54"/>
        <v>8.242654216</v>
      </c>
      <c r="BW31" s="10">
        <f t="shared" si="55"/>
        <v>62.22788217763364</v>
      </c>
      <c r="BX31" s="10">
        <f t="shared" si="56"/>
        <v>7.611722099398856</v>
      </c>
      <c r="BY31" s="10">
        <f t="shared" si="57"/>
        <v>994.500308218647</v>
      </c>
      <c r="BZ31" s="10">
        <f t="shared" si="58"/>
        <v>86.55615982740413</v>
      </c>
      <c r="CA31" s="10">
        <f t="shared" si="59"/>
        <v>59.739797300884305</v>
      </c>
      <c r="CB31" s="10">
        <f t="shared" si="60"/>
        <v>992.7043969205703</v>
      </c>
      <c r="CC31" s="10">
        <f t="shared" si="61"/>
        <v>0.5830337291446597</v>
      </c>
      <c r="CD31" s="10">
        <f t="shared" si="61"/>
        <v>1016.738848413094</v>
      </c>
      <c r="CE31" s="10">
        <f t="shared" si="62"/>
        <v>1016.7390155790787</v>
      </c>
      <c r="CF31" s="10">
        <f t="shared" si="63"/>
        <v>89.96714459333941</v>
      </c>
      <c r="CG31" s="10">
        <f t="shared" si="64"/>
        <v>0.06892670465451027</v>
      </c>
      <c r="CH31" s="10">
        <f t="shared" si="65"/>
        <v>-81.07153260149387</v>
      </c>
      <c r="CI31" s="10">
        <f t="shared" si="66"/>
        <v>0.9787592060940458</v>
      </c>
      <c r="CJ31" s="10">
        <f t="shared" si="67"/>
        <v>-81.07153260149387</v>
      </c>
      <c r="CK31" s="10">
        <f t="shared" si="73"/>
        <v>8.376292934408355</v>
      </c>
      <c r="CL31" s="10">
        <f t="shared" si="5"/>
        <v>81.07153260149387</v>
      </c>
      <c r="CM31" s="10">
        <f t="shared" si="69"/>
        <v>1.3000110071209716</v>
      </c>
      <c r="CN31" s="10">
        <f t="shared" si="70"/>
        <v>8.274796354254505</v>
      </c>
      <c r="CO31" s="10">
        <f t="shared" si="71"/>
        <v>6.365174070779617</v>
      </c>
      <c r="CP31" s="10">
        <f>1.18*CI31</f>
        <v>1.1549358631909739</v>
      </c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136" ht="12.75">
      <c r="A32" s="2" t="s">
        <v>31</v>
      </c>
      <c r="B32" s="1">
        <v>3</v>
      </c>
      <c r="C32" s="10">
        <v>0.33029</v>
      </c>
      <c r="D32" s="10">
        <v>0.2381</v>
      </c>
      <c r="E32" s="10">
        <v>0.4004</v>
      </c>
      <c r="F32" s="10">
        <v>0.1692</v>
      </c>
      <c r="G32" s="10">
        <v>2.5058</v>
      </c>
      <c r="H32" s="10">
        <f t="shared" si="6"/>
        <v>0.07864204899999999</v>
      </c>
      <c r="I32" s="10">
        <f t="shared" si="7"/>
        <v>0.13224811599999997</v>
      </c>
      <c r="J32" s="10">
        <f t="shared" si="8"/>
        <v>0.05588506799999999</v>
      </c>
      <c r="K32" s="10">
        <f t="shared" si="9"/>
        <v>0.8276406819999998</v>
      </c>
      <c r="L32" s="3">
        <v>30</v>
      </c>
      <c r="M32" s="7">
        <f>M31+C17</f>
        <v>2.26044</v>
      </c>
      <c r="N32" s="7">
        <f t="shared" si="11"/>
        <v>0.35593595003068634</v>
      </c>
      <c r="O32" s="10">
        <f t="shared" si="78"/>
        <v>1.542585703</v>
      </c>
      <c r="P32" s="10">
        <f t="shared" si="78"/>
        <v>7.859759051999999</v>
      </c>
      <c r="Q32" s="10">
        <f t="shared" si="78"/>
        <v>1.686852996</v>
      </c>
      <c r="R32" s="10">
        <f t="shared" si="78"/>
        <v>8.350679254</v>
      </c>
      <c r="S32" s="10">
        <v>20</v>
      </c>
      <c r="T32" s="10">
        <v>0</v>
      </c>
      <c r="U32" s="10">
        <f t="shared" si="13"/>
        <v>21.542585703</v>
      </c>
      <c r="V32" s="10">
        <f t="shared" si="13"/>
        <v>7.859759051999999</v>
      </c>
      <c r="W32" s="10">
        <f t="shared" si="14"/>
        <v>22.931611612065034</v>
      </c>
      <c r="X32" s="10">
        <f t="shared" si="15"/>
        <v>20.044372585860614</v>
      </c>
      <c r="Y32" s="10">
        <f t="shared" si="16"/>
        <v>0.3575140710206023</v>
      </c>
      <c r="Z32" s="10">
        <f t="shared" si="17"/>
        <v>-20.044372585860614</v>
      </c>
      <c r="AA32" s="10">
        <f t="shared" si="18"/>
        <v>0.36484752389335773</v>
      </c>
      <c r="AB32" s="10">
        <f t="shared" si="19"/>
        <v>0.5183954029798733</v>
      </c>
      <c r="AC32" s="10">
        <f t="shared" si="20"/>
        <v>23.085171406</v>
      </c>
      <c r="AD32" s="10">
        <f t="shared" si="20"/>
        <v>15.719518103999999</v>
      </c>
      <c r="AE32" s="10">
        <f t="shared" si="21"/>
        <v>27.92898831440881</v>
      </c>
      <c r="AF32" s="10">
        <f t="shared" si="22"/>
        <v>34.25234751343561</v>
      </c>
      <c r="AG32" s="10">
        <f t="shared" si="23"/>
        <v>0.2935435301200321</v>
      </c>
      <c r="AH32" s="10">
        <f t="shared" si="24"/>
        <v>-34.25234751343561</v>
      </c>
      <c r="AI32" s="10">
        <f t="shared" si="0"/>
        <v>16.12480892151784</v>
      </c>
      <c r="AJ32" s="10">
        <f t="shared" si="1"/>
        <v>34.25234751343561</v>
      </c>
      <c r="AK32" s="10">
        <f t="shared" si="25"/>
        <v>13.328229925542754</v>
      </c>
      <c r="AL32" s="10">
        <f t="shared" si="26"/>
        <v>9.075668008875596</v>
      </c>
      <c r="AM32" s="10">
        <f t="shared" si="27"/>
        <v>0.680935732619875</v>
      </c>
      <c r="AN32" s="10">
        <f t="shared" si="2"/>
        <v>0.4285735539752468</v>
      </c>
      <c r="AO32" s="10">
        <f t="shared" si="28"/>
        <v>64.772024402</v>
      </c>
      <c r="AP32" s="10">
        <f t="shared" si="28"/>
        <v>24.070197357999998</v>
      </c>
      <c r="AQ32" s="10">
        <f t="shared" si="29"/>
        <v>69.0998519968484</v>
      </c>
      <c r="AR32" s="10">
        <f t="shared" si="30"/>
        <v>20.38577578399436</v>
      </c>
      <c r="AS32" s="14">
        <f t="shared" si="31"/>
        <v>0.35593595003068634</v>
      </c>
      <c r="AT32" s="14">
        <f t="shared" si="32"/>
        <v>-20.38577578399436</v>
      </c>
      <c r="AU32" s="10">
        <f>AQ32/3</f>
        <v>23.033283998949468</v>
      </c>
      <c r="AV32" s="10">
        <f t="shared" si="34"/>
        <v>20.38577578399436</v>
      </c>
      <c r="AW32" s="10">
        <f t="shared" si="35"/>
        <v>21.59067480066667</v>
      </c>
      <c r="AX32" s="10">
        <f t="shared" si="36"/>
        <v>8.023399119333334</v>
      </c>
      <c r="AY32" s="10">
        <f t="shared" si="37"/>
        <v>0.3716140969843884</v>
      </c>
      <c r="AZ32" s="10">
        <f t="shared" si="38"/>
        <v>0.5089884085438815</v>
      </c>
      <c r="BA32" s="13">
        <v>1</v>
      </c>
      <c r="BB32" s="13">
        <v>120</v>
      </c>
      <c r="BC32" s="10">
        <f t="shared" si="39"/>
        <v>8.009705550555273</v>
      </c>
      <c r="BD32" s="10">
        <f t="shared" si="40"/>
        <v>78.89605306394455</v>
      </c>
      <c r="BE32" s="10">
        <f t="shared" si="41"/>
        <v>8.009705550555273</v>
      </c>
      <c r="BF32" s="10">
        <f t="shared" si="42"/>
        <v>198.89605306394455</v>
      </c>
      <c r="BG32" s="10">
        <f t="shared" si="43"/>
        <v>-7.578043858156697</v>
      </c>
      <c r="BH32" s="10">
        <f t="shared" si="44"/>
        <v>-2.593961119687323</v>
      </c>
      <c r="BI32" s="10">
        <f t="shared" si="3"/>
        <v>69.26489685415669</v>
      </c>
      <c r="BJ32" s="10">
        <f t="shared" si="4"/>
        <v>10.944640373687323</v>
      </c>
      <c r="BK32" s="10">
        <f t="shared" si="45"/>
        <v>70.12425464221572</v>
      </c>
      <c r="BL32" s="10">
        <f t="shared" si="46"/>
        <v>8.979145832930605</v>
      </c>
      <c r="BM32" s="10">
        <f t="shared" si="47"/>
        <v>64.15538300659594</v>
      </c>
      <c r="BN32" s="10">
        <f t="shared" si="48"/>
        <v>157.7921061278891</v>
      </c>
      <c r="BO32" s="10">
        <f t="shared" si="49"/>
        <v>-59.39624170439593</v>
      </c>
      <c r="BP32" s="10">
        <f t="shared" si="50"/>
        <v>24.24870388528006</v>
      </c>
      <c r="BQ32" s="10">
        <f t="shared" si="51"/>
        <v>3.085171406</v>
      </c>
      <c r="BR32" s="10">
        <f t="shared" si="51"/>
        <v>15.719518103999999</v>
      </c>
      <c r="BS32" s="10">
        <f t="shared" si="52"/>
        <v>16.019411101110546</v>
      </c>
      <c r="BT32" s="10">
        <f t="shared" si="53"/>
        <v>78.89605306394455</v>
      </c>
      <c r="BU32" s="10">
        <f t="shared" si="54"/>
        <v>61.686852996</v>
      </c>
      <c r="BV32" s="10">
        <f t="shared" si="54"/>
        <v>8.350679254</v>
      </c>
      <c r="BW32" s="10">
        <f t="shared" si="55"/>
        <v>62.24951145634237</v>
      </c>
      <c r="BX32" s="10">
        <f t="shared" si="56"/>
        <v>7.7093852821006035</v>
      </c>
      <c r="BY32" s="10">
        <f t="shared" si="57"/>
        <v>997.200514862439</v>
      </c>
      <c r="BZ32" s="10">
        <f t="shared" si="58"/>
        <v>86.60543834604515</v>
      </c>
      <c r="CA32" s="10">
        <f t="shared" si="59"/>
        <v>59.04586127543451</v>
      </c>
      <c r="CB32" s="10">
        <f t="shared" si="60"/>
        <v>995.4508793045269</v>
      </c>
      <c r="CC32" s="10">
        <f t="shared" si="61"/>
        <v>-0.3503804289614223</v>
      </c>
      <c r="CD32" s="10">
        <f t="shared" si="61"/>
        <v>1019.699583189807</v>
      </c>
      <c r="CE32" s="10">
        <f t="shared" si="62"/>
        <v>1019.6996433871648</v>
      </c>
      <c r="CF32" s="10">
        <f t="shared" si="63"/>
        <v>-89.98031251621131</v>
      </c>
      <c r="CG32" s="10">
        <f t="shared" si="64"/>
        <v>0.06876951962960585</v>
      </c>
      <c r="CH32" s="10">
        <f t="shared" si="65"/>
        <v>98.95945834914193</v>
      </c>
      <c r="CI32" s="10">
        <f t="shared" si="66"/>
        <v>0.9765271787404031</v>
      </c>
      <c r="CJ32" s="10">
        <f t="shared" si="67"/>
        <v>98.95945834914193</v>
      </c>
      <c r="CK32" s="10">
        <f t="shared" si="73"/>
        <v>8.395438448592444</v>
      </c>
      <c r="CL32" s="10">
        <f t="shared" si="5"/>
        <v>-98.95945834914193</v>
      </c>
      <c r="CM32" s="10">
        <f t="shared" si="69"/>
        <v>-1.3074682427058868</v>
      </c>
      <c r="CN32" s="10">
        <f t="shared" si="70"/>
        <v>-8.29300389113739</v>
      </c>
      <c r="CO32" s="10">
        <f t="shared" si="71"/>
        <v>6.3427956567224175</v>
      </c>
      <c r="CP32" s="10">
        <f>1.18*CI32</f>
        <v>1.1523020709136755</v>
      </c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</row>
    <row r="33" spans="1:136" ht="12.75">
      <c r="A33" s="2" t="s">
        <v>32</v>
      </c>
      <c r="B33" s="1">
        <v>3</v>
      </c>
      <c r="C33" s="10">
        <v>0.28676</v>
      </c>
      <c r="D33" s="10">
        <v>0.2381</v>
      </c>
      <c r="E33" s="10">
        <v>0.4004</v>
      </c>
      <c r="F33" s="10">
        <v>0.1692</v>
      </c>
      <c r="G33" s="10">
        <v>2.5058</v>
      </c>
      <c r="H33" s="10">
        <f t="shared" si="6"/>
        <v>0.068277556</v>
      </c>
      <c r="I33" s="10">
        <f t="shared" si="7"/>
        <v>0.114818704</v>
      </c>
      <c r="J33" s="10">
        <f t="shared" si="8"/>
        <v>0.048519792</v>
      </c>
      <c r="K33" s="10">
        <f t="shared" si="9"/>
        <v>0.718563208</v>
      </c>
      <c r="L33" s="3">
        <v>31</v>
      </c>
      <c r="M33" s="7">
        <f>M20+C24</f>
        <v>2.77414</v>
      </c>
      <c r="N33" s="7">
        <f t="shared" si="11"/>
        <v>0.3512690903425685</v>
      </c>
      <c r="O33" s="10">
        <f>O20+H24</f>
        <v>1.6648976729999998</v>
      </c>
      <c r="P33" s="10">
        <f>P20+I24</f>
        <v>8.065444531999999</v>
      </c>
      <c r="Q33" s="10">
        <f>Q20+J24</f>
        <v>1.7737710359999999</v>
      </c>
      <c r="R33" s="10">
        <f>R20+K24</f>
        <v>9.637908714</v>
      </c>
      <c r="S33" s="10">
        <v>20</v>
      </c>
      <c r="T33" s="10">
        <v>0</v>
      </c>
      <c r="U33" s="10">
        <f t="shared" si="13"/>
        <v>21.664897673</v>
      </c>
      <c r="V33" s="10">
        <f t="shared" si="13"/>
        <v>8.065444531999999</v>
      </c>
      <c r="W33" s="10">
        <f t="shared" si="14"/>
        <v>23.117508228187774</v>
      </c>
      <c r="X33" s="10">
        <f t="shared" si="15"/>
        <v>20.419376984180264</v>
      </c>
      <c r="Y33" s="10">
        <f t="shared" si="16"/>
        <v>0.3546391653273512</v>
      </c>
      <c r="Z33" s="10">
        <f t="shared" si="17"/>
        <v>-20.419376984180264</v>
      </c>
      <c r="AA33" s="10">
        <f t="shared" si="18"/>
        <v>0.37228168135091655</v>
      </c>
      <c r="AB33" s="10">
        <f t="shared" si="19"/>
        <v>0.5142267897246592</v>
      </c>
      <c r="AC33" s="10">
        <f t="shared" si="20"/>
        <v>23.329795346</v>
      </c>
      <c r="AD33" s="10">
        <f t="shared" si="20"/>
        <v>16.130889063999998</v>
      </c>
      <c r="AE33" s="10">
        <f t="shared" si="21"/>
        <v>28.363443600545367</v>
      </c>
      <c r="AF33" s="10">
        <f t="shared" si="22"/>
        <v>34.661092773852744</v>
      </c>
      <c r="AG33" s="10">
        <f t="shared" si="23"/>
        <v>0.289047195324867</v>
      </c>
      <c r="AH33" s="10">
        <f t="shared" si="24"/>
        <v>-34.661092773852744</v>
      </c>
      <c r="AI33" s="10">
        <f t="shared" si="0"/>
        <v>16.375641797919638</v>
      </c>
      <c r="AJ33" s="10">
        <f t="shared" si="1"/>
        <v>34.661092773852744</v>
      </c>
      <c r="AK33" s="10">
        <f t="shared" si="25"/>
        <v>13.469463623151979</v>
      </c>
      <c r="AL33" s="10">
        <f t="shared" si="26"/>
        <v>9.313173143368388</v>
      </c>
      <c r="AM33" s="10">
        <f t="shared" si="27"/>
        <v>0.6914286569927288</v>
      </c>
      <c r="AN33" s="10">
        <f t="shared" si="2"/>
        <v>0.42200890517430584</v>
      </c>
      <c r="AO33" s="10">
        <f t="shared" si="28"/>
        <v>65.103566382</v>
      </c>
      <c r="AP33" s="10">
        <f t="shared" si="28"/>
        <v>25.768797778</v>
      </c>
      <c r="AQ33" s="10">
        <f t="shared" si="29"/>
        <v>70.01789267450812</v>
      </c>
      <c r="AR33" s="10">
        <f t="shared" si="30"/>
        <v>21.59427269717254</v>
      </c>
      <c r="AS33" s="14">
        <f t="shared" si="31"/>
        <v>0.3512690903425685</v>
      </c>
      <c r="AT33" s="14">
        <f t="shared" si="32"/>
        <v>-21.59427269717254</v>
      </c>
      <c r="AU33" s="10">
        <f t="shared" si="33"/>
        <v>23.339297558169374</v>
      </c>
      <c r="AV33" s="10">
        <f t="shared" si="34"/>
        <v>21.59427269717254</v>
      </c>
      <c r="AW33" s="10">
        <f t="shared" si="35"/>
        <v>21.701188794</v>
      </c>
      <c r="AX33" s="10">
        <f t="shared" si="36"/>
        <v>8.589599259333333</v>
      </c>
      <c r="AY33" s="10">
        <f>AX33/AW33</f>
        <v>0.3958123834076872</v>
      </c>
      <c r="AZ33" s="10">
        <f t="shared" si="38"/>
        <v>0.5023147991898729</v>
      </c>
      <c r="BA33" s="13">
        <v>1</v>
      </c>
      <c r="BB33" s="13">
        <v>120</v>
      </c>
      <c r="BC33" s="10">
        <f t="shared" si="39"/>
        <v>8.235489041965238</v>
      </c>
      <c r="BD33" s="10">
        <f t="shared" si="40"/>
        <v>78.33662192822295</v>
      </c>
      <c r="BE33" s="10">
        <f t="shared" si="41"/>
        <v>8.235489041965238</v>
      </c>
      <c r="BF33" s="10">
        <f t="shared" si="42"/>
        <v>198.33662192822294</v>
      </c>
      <c r="BG33" s="10">
        <f t="shared" si="43"/>
        <v>-7.817328694026294</v>
      </c>
      <c r="BH33" s="10">
        <f t="shared" si="44"/>
        <v>-2.5908785864804</v>
      </c>
      <c r="BI33" s="10">
        <f t="shared" si="3"/>
        <v>69.59109973002629</v>
      </c>
      <c r="BJ33" s="10">
        <f t="shared" si="4"/>
        <v>12.2287873004804</v>
      </c>
      <c r="BK33" s="10">
        <f t="shared" si="45"/>
        <v>70.6573732916449</v>
      </c>
      <c r="BL33" s="10">
        <f t="shared" si="46"/>
        <v>9.966458821559312</v>
      </c>
      <c r="BM33" s="10">
        <f t="shared" si="47"/>
        <v>67.82327976032951</v>
      </c>
      <c r="BN33" s="10">
        <f t="shared" si="48"/>
        <v>156.6732438564459</v>
      </c>
      <c r="BO33" s="10">
        <f t="shared" si="49"/>
        <v>-62.2795112372079</v>
      </c>
      <c r="BP33" s="10">
        <f t="shared" si="50"/>
        <v>26.85627966607471</v>
      </c>
      <c r="BQ33" s="10">
        <f t="shared" si="51"/>
        <v>3.3297953459999996</v>
      </c>
      <c r="BR33" s="10">
        <f t="shared" si="51"/>
        <v>16.130889063999998</v>
      </c>
      <c r="BS33" s="10">
        <f t="shared" si="52"/>
        <v>16.470978083930476</v>
      </c>
      <c r="BT33" s="10">
        <f t="shared" si="53"/>
        <v>78.33662192822295</v>
      </c>
      <c r="BU33" s="10">
        <f t="shared" si="54"/>
        <v>61.773771036</v>
      </c>
      <c r="BV33" s="10">
        <f t="shared" si="54"/>
        <v>9.637908714</v>
      </c>
      <c r="BW33" s="10">
        <f t="shared" si="55"/>
        <v>62.52110101707702</v>
      </c>
      <c r="BX33" s="10">
        <f t="shared" si="56"/>
        <v>8.867763001484622</v>
      </c>
      <c r="BY33" s="10">
        <f t="shared" si="57"/>
        <v>1029.783684635479</v>
      </c>
      <c r="BZ33" s="10">
        <f t="shared" si="58"/>
        <v>87.20438492970757</v>
      </c>
      <c r="CA33" s="10">
        <f t="shared" si="59"/>
        <v>50.22597902604937</v>
      </c>
      <c r="CB33" s="10">
        <f t="shared" si="60"/>
        <v>1028.5581112277023</v>
      </c>
      <c r="CC33" s="10">
        <f t="shared" si="61"/>
        <v>-12.053532211158526</v>
      </c>
      <c r="CD33" s="10">
        <f t="shared" si="61"/>
        <v>1055.414390893777</v>
      </c>
      <c r="CE33" s="10">
        <f t="shared" si="62"/>
        <v>1055.4832183149326</v>
      </c>
      <c r="CF33" s="10">
        <f t="shared" si="63"/>
        <v>-89.34567265126184</v>
      </c>
      <c r="CG33" s="10">
        <f t="shared" si="64"/>
        <v>0.0669431517863909</v>
      </c>
      <c r="CH33" s="10">
        <f t="shared" si="65"/>
        <v>99.31213147282115</v>
      </c>
      <c r="CI33" s="10">
        <f t="shared" si="66"/>
        <v>0.9505927553667508</v>
      </c>
      <c r="CJ33" s="10">
        <f t="shared" si="67"/>
        <v>99.31213147282115</v>
      </c>
      <c r="CK33" s="10">
        <f t="shared" si="73"/>
        <v>8.624485907563695</v>
      </c>
      <c r="CL33" s="10">
        <f t="shared" si="5"/>
        <v>-99.31213147282115</v>
      </c>
      <c r="CM33" s="10">
        <f t="shared" si="69"/>
        <v>-1.3955519418470008</v>
      </c>
      <c r="CN33" s="10">
        <f t="shared" si="70"/>
        <v>-8.510827923731735</v>
      </c>
      <c r="CO33" s="10">
        <f t="shared" si="71"/>
        <v>6.098538985562751</v>
      </c>
      <c r="CP33" s="10">
        <f t="shared" si="77"/>
        <v>1.2357705819767761</v>
      </c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</row>
    <row r="34" spans="1:136" ht="12.75">
      <c r="A34" s="2" t="s">
        <v>33</v>
      </c>
      <c r="B34" s="1">
        <v>3</v>
      </c>
      <c r="C34" s="10">
        <v>0.00446</v>
      </c>
      <c r="D34" s="10">
        <v>0.2381</v>
      </c>
      <c r="E34" s="10">
        <v>0.4004</v>
      </c>
      <c r="F34" s="10">
        <v>0.1692</v>
      </c>
      <c r="G34" s="10">
        <v>2.5058</v>
      </c>
      <c r="H34" s="10">
        <f t="shared" si="6"/>
        <v>0.0010619260000000001</v>
      </c>
      <c r="I34" s="10">
        <f t="shared" si="7"/>
        <v>0.0017857840000000001</v>
      </c>
      <c r="J34" s="10">
        <f t="shared" si="8"/>
        <v>0.000754632</v>
      </c>
      <c r="K34" s="10">
        <f t="shared" si="9"/>
        <v>0.011175868</v>
      </c>
      <c r="L34" s="3">
        <v>32</v>
      </c>
      <c r="M34" s="7">
        <f>M20+C25</f>
        <v>2.7343699999999997</v>
      </c>
      <c r="N34" s="7">
        <f t="shared" si="11"/>
        <v>0.35163154225132004</v>
      </c>
      <c r="O34" s="10">
        <f>O20+H25</f>
        <v>1.6554284359999998</v>
      </c>
      <c r="P34" s="10">
        <f>P20+I25</f>
        <v>8.049520624</v>
      </c>
      <c r="Q34" s="10">
        <f>Q20+J25</f>
        <v>1.7670419519999998</v>
      </c>
      <c r="R34" s="10">
        <f>R20+K25</f>
        <v>9.538253048</v>
      </c>
      <c r="S34" s="10">
        <v>20</v>
      </c>
      <c r="T34" s="10">
        <v>0</v>
      </c>
      <c r="U34" s="10">
        <f t="shared" si="13"/>
        <v>21.655428436</v>
      </c>
      <c r="V34" s="10">
        <f t="shared" si="13"/>
        <v>8.049520624</v>
      </c>
      <c r="W34" s="10">
        <f t="shared" si="14"/>
        <v>23.103081245213133</v>
      </c>
      <c r="X34" s="10">
        <f t="shared" si="15"/>
        <v>20.390560302008026</v>
      </c>
      <c r="Y34" s="10">
        <f t="shared" si="16"/>
        <v>0.3548606238049462</v>
      </c>
      <c r="Z34" s="10">
        <f t="shared" si="17"/>
        <v>-20.390560302008026</v>
      </c>
      <c r="AA34" s="10">
        <f t="shared" si="18"/>
        <v>0.37170913740124717</v>
      </c>
      <c r="AB34" s="10">
        <f t="shared" si="19"/>
        <v>0.514547904517172</v>
      </c>
      <c r="AC34" s="10">
        <f t="shared" si="20"/>
        <v>23.310856872</v>
      </c>
      <c r="AD34" s="10">
        <f t="shared" si="20"/>
        <v>16.099041248</v>
      </c>
      <c r="AE34" s="10">
        <f t="shared" si="21"/>
        <v>28.329757803618353</v>
      </c>
      <c r="AF34" s="10">
        <f t="shared" si="22"/>
        <v>34.62989616157142</v>
      </c>
      <c r="AG34" s="10">
        <f t="shared" si="23"/>
        <v>0.2893908899371377</v>
      </c>
      <c r="AH34" s="10">
        <f t="shared" si="24"/>
        <v>-34.62989616157142</v>
      </c>
      <c r="AI34" s="10">
        <f t="shared" si="0"/>
        <v>16.356193293995958</v>
      </c>
      <c r="AJ34" s="10">
        <f t="shared" si="1"/>
        <v>34.62989616157142</v>
      </c>
      <c r="AK34" s="10">
        <f t="shared" si="25"/>
        <v>13.458529490090038</v>
      </c>
      <c r="AL34" s="10">
        <f t="shared" si="26"/>
        <v>9.294785798227688</v>
      </c>
      <c r="AM34" s="10">
        <f t="shared" si="27"/>
        <v>0.6906241729508225</v>
      </c>
      <c r="AN34" s="10">
        <f t="shared" si="2"/>
        <v>0.422510699308221</v>
      </c>
      <c r="AO34" s="10">
        <f t="shared" si="28"/>
        <v>65.077898824</v>
      </c>
      <c r="AP34" s="10">
        <f t="shared" si="28"/>
        <v>25.637294296</v>
      </c>
      <c r="AQ34" s="10">
        <f t="shared" si="29"/>
        <v>69.94572019906933</v>
      </c>
      <c r="AR34" s="10">
        <f t="shared" si="30"/>
        <v>21.501850661972956</v>
      </c>
      <c r="AS34" s="14">
        <f t="shared" si="31"/>
        <v>0.35163154225132004</v>
      </c>
      <c r="AT34" s="14">
        <f t="shared" si="32"/>
        <v>-21.501850661972956</v>
      </c>
      <c r="AU34" s="10">
        <f t="shared" si="33"/>
        <v>23.31524006635644</v>
      </c>
      <c r="AV34" s="10">
        <f>AR34</f>
        <v>21.501850661972956</v>
      </c>
      <c r="AW34" s="10">
        <f>AU34*COS(AV34*PI()/180)</f>
        <v>21.692632941333333</v>
      </c>
      <c r="AX34" s="10">
        <f t="shared" si="36"/>
        <v>8.545764765333333</v>
      </c>
      <c r="AY34" s="10">
        <f t="shared" si="37"/>
        <v>0.39394778810137693</v>
      </c>
      <c r="AZ34" s="10">
        <f t="shared" si="38"/>
        <v>0.5028331054193876</v>
      </c>
      <c r="BA34" s="13">
        <v>1</v>
      </c>
      <c r="BB34" s="13">
        <v>120</v>
      </c>
      <c r="BC34" s="10">
        <f t="shared" si="39"/>
        <v>8.217981843671764</v>
      </c>
      <c r="BD34" s="10">
        <f t="shared" si="40"/>
        <v>78.37883404893903</v>
      </c>
      <c r="BE34" s="10">
        <f t="shared" si="41"/>
        <v>8.217981843671764</v>
      </c>
      <c r="BF34" s="10">
        <f t="shared" si="42"/>
        <v>198.37883404893904</v>
      </c>
      <c r="BG34" s="10">
        <f t="shared" si="43"/>
        <v>-7.798803566670766</v>
      </c>
      <c r="BH34" s="10">
        <f t="shared" si="44"/>
        <v>-2.5911172322768596</v>
      </c>
      <c r="BI34" s="10">
        <f t="shared" si="3"/>
        <v>69.56584551867077</v>
      </c>
      <c r="BJ34" s="10">
        <f t="shared" si="4"/>
        <v>12.12937028027686</v>
      </c>
      <c r="BK34" s="10">
        <f t="shared" si="45"/>
        <v>70.61535588045726</v>
      </c>
      <c r="BL34" s="10">
        <f t="shared" si="46"/>
        <v>9.89055762622945</v>
      </c>
      <c r="BM34" s="10">
        <f t="shared" si="47"/>
        <v>67.53522558291876</v>
      </c>
      <c r="BN34" s="10">
        <f t="shared" si="48"/>
        <v>156.75766809787805</v>
      </c>
      <c r="BO34" s="10">
        <f t="shared" si="49"/>
        <v>-62.05433896948394</v>
      </c>
      <c r="BP34" s="10">
        <f t="shared" si="50"/>
        <v>26.65081067427613</v>
      </c>
      <c r="BQ34" s="10">
        <f t="shared" si="51"/>
        <v>3.3108568719999996</v>
      </c>
      <c r="BR34" s="10">
        <f t="shared" si="51"/>
        <v>16.099041248</v>
      </c>
      <c r="BS34" s="10">
        <f t="shared" si="52"/>
        <v>16.435963687343527</v>
      </c>
      <c r="BT34" s="10">
        <f t="shared" si="53"/>
        <v>78.37883404893903</v>
      </c>
      <c r="BU34" s="10">
        <f t="shared" si="54"/>
        <v>61.767041952</v>
      </c>
      <c r="BV34" s="10">
        <f t="shared" si="54"/>
        <v>9.538253048</v>
      </c>
      <c r="BW34" s="10">
        <f t="shared" si="55"/>
        <v>62.49916593609717</v>
      </c>
      <c r="BX34" s="10">
        <f t="shared" si="56"/>
        <v>8.77844715143238</v>
      </c>
      <c r="BY34" s="10">
        <f t="shared" si="57"/>
        <v>1027.2340218149507</v>
      </c>
      <c r="BZ34" s="10">
        <f t="shared" si="58"/>
        <v>87.1572812003714</v>
      </c>
      <c r="CA34" s="10">
        <f t="shared" si="59"/>
        <v>50.94510605627774</v>
      </c>
      <c r="CB34" s="10">
        <f t="shared" si="60"/>
        <v>1025.9699468030403</v>
      </c>
      <c r="CC34" s="10">
        <f t="shared" si="61"/>
        <v>-11.109232913206206</v>
      </c>
      <c r="CD34" s="10">
        <f t="shared" si="61"/>
        <v>1052.6207574773164</v>
      </c>
      <c r="CE34" s="10">
        <f t="shared" si="62"/>
        <v>1052.6793785992197</v>
      </c>
      <c r="CF34" s="10">
        <f t="shared" si="63"/>
        <v>-89.39532968155075</v>
      </c>
      <c r="CG34" s="10">
        <f t="shared" si="64"/>
        <v>0.06708154193580172</v>
      </c>
      <c r="CH34" s="10">
        <f t="shared" si="65"/>
        <v>99.2858873077802</v>
      </c>
      <c r="CI34" s="10">
        <f t="shared" si="66"/>
        <v>0.9525578954883844</v>
      </c>
      <c r="CJ34" s="10">
        <f t="shared" si="67"/>
        <v>99.2858873077802</v>
      </c>
      <c r="CK34" s="10">
        <f t="shared" si="73"/>
        <v>8.606693473774957</v>
      </c>
      <c r="CL34" s="10">
        <f t="shared" si="5"/>
        <v>-99.2858873077802</v>
      </c>
      <c r="CM34" s="10">
        <f t="shared" si="69"/>
        <v>-1.3887824353281337</v>
      </c>
      <c r="CN34" s="10">
        <f t="shared" si="70"/>
        <v>-8.493906986707854</v>
      </c>
      <c r="CO34" s="10">
        <f t="shared" si="71"/>
        <v>6.116081807083743</v>
      </c>
      <c r="CP34" s="10">
        <f t="shared" si="77"/>
        <v>1.2383252641348999</v>
      </c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</row>
    <row r="35" spans="1:136" ht="12.75">
      <c r="A35" s="2" t="s">
        <v>34</v>
      </c>
      <c r="B35" s="1">
        <v>3</v>
      </c>
      <c r="C35" s="10">
        <v>0.21705</v>
      </c>
      <c r="D35" s="10">
        <v>0.2381</v>
      </c>
      <c r="E35" s="10">
        <v>0.4004</v>
      </c>
      <c r="F35" s="10">
        <v>0.1692</v>
      </c>
      <c r="G35" s="10">
        <v>2.5058</v>
      </c>
      <c r="H35" s="10">
        <f t="shared" si="6"/>
        <v>0.051679604999999997</v>
      </c>
      <c r="I35" s="10">
        <f t="shared" si="7"/>
        <v>0.08690682</v>
      </c>
      <c r="J35" s="10">
        <f t="shared" si="8"/>
        <v>0.03672486</v>
      </c>
      <c r="K35" s="10">
        <f t="shared" si="9"/>
        <v>0.5438838899999999</v>
      </c>
      <c r="L35" s="3">
        <v>33</v>
      </c>
      <c r="M35" s="7">
        <f>M23+C29</f>
        <v>3.01977</v>
      </c>
      <c r="N35" s="7">
        <f t="shared" si="11"/>
        <v>0.3490270950119206</v>
      </c>
      <c r="O35" s="10">
        <f>O23+H29</f>
        <v>1.7233821759999999</v>
      </c>
      <c r="P35" s="10">
        <f>P23+I29</f>
        <v>8.163794784</v>
      </c>
      <c r="Q35" s="10">
        <f>Q23+J29</f>
        <v>1.815331632</v>
      </c>
      <c r="R35" s="10">
        <f>R23+K29</f>
        <v>10.253408367999999</v>
      </c>
      <c r="S35" s="10">
        <v>20</v>
      </c>
      <c r="T35" s="10">
        <v>0</v>
      </c>
      <c r="U35" s="10">
        <f t="shared" si="13"/>
        <v>21.723382176</v>
      </c>
      <c r="V35" s="10">
        <f t="shared" si="13"/>
        <v>8.163794784</v>
      </c>
      <c r="W35" s="10">
        <f t="shared" si="14"/>
        <v>23.20674209017328</v>
      </c>
      <c r="X35" s="10">
        <f t="shared" si="15"/>
        <v>20.596561675931362</v>
      </c>
      <c r="Y35" s="10">
        <f t="shared" si="16"/>
        <v>0.35327551754730047</v>
      </c>
      <c r="Z35" s="10">
        <f t="shared" si="17"/>
        <v>-20.596561675931362</v>
      </c>
      <c r="AA35" s="10">
        <f t="shared" si="18"/>
        <v>0.37580680199142114</v>
      </c>
      <c r="AB35" s="10">
        <f t="shared" si="19"/>
        <v>0.5122495004435856</v>
      </c>
      <c r="AC35" s="10">
        <f t="shared" si="20"/>
        <v>23.446764352</v>
      </c>
      <c r="AD35" s="10">
        <f t="shared" si="20"/>
        <v>16.327589568</v>
      </c>
      <c r="AE35" s="10">
        <f t="shared" si="21"/>
        <v>28.571680728988984</v>
      </c>
      <c r="AF35" s="10">
        <f t="shared" si="22"/>
        <v>34.85214016395361</v>
      </c>
      <c r="AG35" s="10">
        <f t="shared" si="23"/>
        <v>0.28694055138921426</v>
      </c>
      <c r="AH35" s="10">
        <f t="shared" si="24"/>
        <v>-34.85214016395361</v>
      </c>
      <c r="AI35" s="10">
        <f t="shared" si="0"/>
        <v>16.495867560081834</v>
      </c>
      <c r="AJ35" s="10">
        <f t="shared" si="1"/>
        <v>34.85214016395361</v>
      </c>
      <c r="AK35" s="10">
        <f t="shared" si="25"/>
        <v>13.53699571025292</v>
      </c>
      <c r="AL35" s="10">
        <f t="shared" si="26"/>
        <v>9.426738232302526</v>
      </c>
      <c r="AM35" s="10">
        <f t="shared" si="27"/>
        <v>0.6963685616863063</v>
      </c>
      <c r="AN35" s="10">
        <f t="shared" si="2"/>
        <v>0.4189332050282528</v>
      </c>
      <c r="AO35" s="10">
        <f t="shared" si="28"/>
        <v>65.262095984</v>
      </c>
      <c r="AP35" s="10">
        <f t="shared" si="28"/>
        <v>26.580997936</v>
      </c>
      <c r="AQ35" s="10">
        <f t="shared" si="29"/>
        <v>70.46765657731541</v>
      </c>
      <c r="AR35" s="10">
        <f t="shared" si="30"/>
        <v>22.16087658792198</v>
      </c>
      <c r="AS35" s="14">
        <f t="shared" si="31"/>
        <v>0.3490270950119206</v>
      </c>
      <c r="AT35" s="14">
        <f t="shared" si="32"/>
        <v>-22.16087658792198</v>
      </c>
      <c r="AU35" s="10">
        <f t="shared" si="33"/>
        <v>23.489218859105137</v>
      </c>
      <c r="AV35" s="10">
        <f t="shared" si="34"/>
        <v>22.16087658792198</v>
      </c>
      <c r="AW35" s="10">
        <f t="shared" si="35"/>
        <v>21.754031994666665</v>
      </c>
      <c r="AX35" s="10">
        <f>AU35*SIN(AV35*PI()/180)</f>
        <v>8.860332645333333</v>
      </c>
      <c r="AY35" s="10">
        <f t="shared" si="37"/>
        <v>0.40729611170497404</v>
      </c>
      <c r="AZ35" s="10">
        <f t="shared" si="38"/>
        <v>0.4991087458670464</v>
      </c>
      <c r="BA35" s="13">
        <v>1</v>
      </c>
      <c r="BB35" s="13">
        <v>120</v>
      </c>
      <c r="BC35" s="10">
        <f t="shared" si="39"/>
        <v>8.343715683064717</v>
      </c>
      <c r="BD35" s="10">
        <f t="shared" si="40"/>
        <v>78.07983667227622</v>
      </c>
      <c r="BE35" s="10">
        <f t="shared" si="41"/>
        <v>8.343715683064717</v>
      </c>
      <c r="BF35" s="10">
        <f t="shared" si="42"/>
        <v>198.0798366722762</v>
      </c>
      <c r="BG35" s="10">
        <f t="shared" si="43"/>
        <v>-7.931744762226897</v>
      </c>
      <c r="BH35" s="10">
        <f t="shared" si="44"/>
        <v>-2.5894046471546917</v>
      </c>
      <c r="BI35" s="10">
        <f t="shared" si="3"/>
        <v>69.7470763942269</v>
      </c>
      <c r="BJ35" s="10">
        <f t="shared" si="4"/>
        <v>12.84281301515469</v>
      </c>
      <c r="BK35" s="10">
        <f t="shared" si="45"/>
        <v>70.91962007571917</v>
      </c>
      <c r="BL35" s="10">
        <f t="shared" si="46"/>
        <v>10.433238415165437</v>
      </c>
      <c r="BM35" s="10">
        <f t="shared" si="47"/>
        <v>69.61759139982011</v>
      </c>
      <c r="BN35" s="10">
        <f t="shared" si="48"/>
        <v>156.15967334455243</v>
      </c>
      <c r="BO35" s="10">
        <f t="shared" si="49"/>
        <v>-63.677499150711114</v>
      </c>
      <c r="BP35" s="10">
        <f t="shared" si="50"/>
        <v>28.138676838534753</v>
      </c>
      <c r="BQ35" s="10">
        <f t="shared" si="51"/>
        <v>3.4467643519999998</v>
      </c>
      <c r="BR35" s="10">
        <f t="shared" si="51"/>
        <v>16.327589568</v>
      </c>
      <c r="BS35" s="10">
        <f t="shared" si="52"/>
        <v>16.687431366129434</v>
      </c>
      <c r="BT35" s="10">
        <f t="shared" si="53"/>
        <v>78.07983667227622</v>
      </c>
      <c r="BU35" s="10">
        <f t="shared" si="54"/>
        <v>61.815331632</v>
      </c>
      <c r="BV35" s="10">
        <f t="shared" si="54"/>
        <v>10.253408367999999</v>
      </c>
      <c r="BW35" s="10">
        <f t="shared" si="55"/>
        <v>62.65993622670799</v>
      </c>
      <c r="BX35" s="10">
        <f t="shared" si="56"/>
        <v>9.417994091347452</v>
      </c>
      <c r="BY35" s="10">
        <f t="shared" si="57"/>
        <v>1045.633385189237</v>
      </c>
      <c r="BZ35" s="10">
        <f t="shared" si="58"/>
        <v>87.49783076362367</v>
      </c>
      <c r="CA35" s="10">
        <f t="shared" si="59"/>
        <v>45.64943797043514</v>
      </c>
      <c r="CB35" s="10">
        <f t="shared" si="60"/>
        <v>1044.6364463464247</v>
      </c>
      <c r="CC35" s="10">
        <f t="shared" si="61"/>
        <v>-18.028061180275976</v>
      </c>
      <c r="CD35" s="10">
        <f t="shared" si="61"/>
        <v>1072.7751231849595</v>
      </c>
      <c r="CE35" s="10">
        <f t="shared" si="62"/>
        <v>1072.9265939077216</v>
      </c>
      <c r="CF35" s="10">
        <f t="shared" si="63"/>
        <v>-89.03723103221269</v>
      </c>
      <c r="CG35" s="10">
        <f t="shared" si="64"/>
        <v>0.06609922848255796</v>
      </c>
      <c r="CH35" s="10">
        <f t="shared" si="65"/>
        <v>99.47046944737812</v>
      </c>
      <c r="CI35" s="10">
        <f t="shared" si="66"/>
        <v>0.938609044452323</v>
      </c>
      <c r="CJ35" s="10">
        <f t="shared" si="67"/>
        <v>99.47046944737812</v>
      </c>
      <c r="CK35" s="10">
        <f t="shared" si="73"/>
        <v>8.734599214603163</v>
      </c>
      <c r="CL35" s="10">
        <f t="shared" si="5"/>
        <v>-99.47046944737812</v>
      </c>
      <c r="CM35" s="10">
        <f t="shared" si="69"/>
        <v>-1.437184378166224</v>
      </c>
      <c r="CN35" s="10">
        <f t="shared" si="70"/>
        <v>-8.615551317408606</v>
      </c>
      <c r="CO35" s="10">
        <f t="shared" si="71"/>
        <v>5.994743227310627</v>
      </c>
      <c r="CP35" s="10">
        <f t="shared" si="77"/>
        <v>1.22019175778802</v>
      </c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</row>
    <row r="36" spans="1:136" ht="12.75">
      <c r="A36" s="2" t="s">
        <v>35</v>
      </c>
      <c r="B36" s="1">
        <v>3</v>
      </c>
      <c r="C36" s="10">
        <v>0.01944</v>
      </c>
      <c r="D36" s="10">
        <v>0.2381</v>
      </c>
      <c r="E36" s="10">
        <v>0.4004</v>
      </c>
      <c r="F36" s="10">
        <v>0.1692</v>
      </c>
      <c r="G36" s="10">
        <v>2.5058</v>
      </c>
      <c r="H36" s="10">
        <f t="shared" si="6"/>
        <v>0.004628664</v>
      </c>
      <c r="I36" s="10">
        <f t="shared" si="7"/>
        <v>0.007783775999999999</v>
      </c>
      <c r="J36" s="10">
        <f t="shared" si="8"/>
        <v>0.003289248</v>
      </c>
      <c r="K36" s="10">
        <f t="shared" si="9"/>
        <v>0.04871275199999999</v>
      </c>
      <c r="L36" s="3">
        <v>34</v>
      </c>
      <c r="M36" s="7">
        <f>M35+C30</f>
        <v>3.06661</v>
      </c>
      <c r="N36" s="7">
        <f t="shared" si="11"/>
        <v>0.3485989704367933</v>
      </c>
      <c r="O36" s="10">
        <f>O35+H30</f>
        <v>1.73453478</v>
      </c>
      <c r="P36" s="10">
        <f>P35+I30</f>
        <v>8.18254952</v>
      </c>
      <c r="Q36" s="10">
        <f>Q35+J30</f>
        <v>1.82325696</v>
      </c>
      <c r="R36" s="10">
        <f>R35+K30</f>
        <v>10.37078004</v>
      </c>
      <c r="S36" s="10">
        <v>20</v>
      </c>
      <c r="T36" s="10">
        <v>0</v>
      </c>
      <c r="U36" s="10">
        <f t="shared" si="13"/>
        <v>21.73453478</v>
      </c>
      <c r="V36" s="10">
        <f t="shared" si="13"/>
        <v>8.18254952</v>
      </c>
      <c r="W36" s="10">
        <f t="shared" si="14"/>
        <v>23.223783471912622</v>
      </c>
      <c r="X36" s="10">
        <f t="shared" si="15"/>
        <v>20.6301949429698</v>
      </c>
      <c r="Y36" s="10">
        <f t="shared" si="16"/>
        <v>0.3530162874799443</v>
      </c>
      <c r="Z36" s="10">
        <f t="shared" si="17"/>
        <v>-20.6301949429698</v>
      </c>
      <c r="AA36" s="10">
        <f t="shared" si="18"/>
        <v>0.3764768651744751</v>
      </c>
      <c r="AB36" s="10">
        <f t="shared" si="19"/>
        <v>0.5118736168459193</v>
      </c>
      <c r="AC36" s="10">
        <f t="shared" si="20"/>
        <v>23.46906956</v>
      </c>
      <c r="AD36" s="10">
        <f t="shared" si="20"/>
        <v>16.36509904</v>
      </c>
      <c r="AE36" s="10">
        <f t="shared" si="21"/>
        <v>28.61142590995995</v>
      </c>
      <c r="AF36" s="10">
        <f t="shared" si="22"/>
        <v>34.888255799879445</v>
      </c>
      <c r="AG36" s="10">
        <f t="shared" si="23"/>
        <v>0.28654195174658326</v>
      </c>
      <c r="AH36" s="10">
        <f t="shared" si="24"/>
        <v>-34.888255799879445</v>
      </c>
      <c r="AI36" s="10">
        <f t="shared" si="0"/>
        <v>16.51881445101441</v>
      </c>
      <c r="AJ36" s="10">
        <f t="shared" si="1"/>
        <v>34.888255799879445</v>
      </c>
      <c r="AK36" s="10">
        <f t="shared" si="25"/>
        <v>13.549873628096053</v>
      </c>
      <c r="AL36" s="10">
        <f t="shared" si="26"/>
        <v>9.448394336058886</v>
      </c>
      <c r="AM36" s="10">
        <f t="shared" si="27"/>
        <v>0.6973049782890497</v>
      </c>
      <c r="AN36" s="10">
        <f t="shared" si="2"/>
        <v>0.4183512495500115</v>
      </c>
      <c r="AO36" s="10">
        <f t="shared" si="28"/>
        <v>65.29232652</v>
      </c>
      <c r="AP36" s="10">
        <f t="shared" si="28"/>
        <v>26.73587908</v>
      </c>
      <c r="AQ36" s="10">
        <f t="shared" si="29"/>
        <v>70.55419996410332</v>
      </c>
      <c r="AR36" s="10">
        <f t="shared" si="30"/>
        <v>22.26810117180747</v>
      </c>
      <c r="AS36" s="14">
        <f t="shared" si="31"/>
        <v>0.3485989704367933</v>
      </c>
      <c r="AT36" s="14">
        <f t="shared" si="32"/>
        <v>-22.26810117180747</v>
      </c>
      <c r="AU36" s="10">
        <f t="shared" si="33"/>
        <v>23.518066654701105</v>
      </c>
      <c r="AV36" s="10">
        <f t="shared" si="34"/>
        <v>22.26810117180747</v>
      </c>
      <c r="AW36" s="10">
        <f t="shared" si="35"/>
        <v>21.76410884</v>
      </c>
      <c r="AX36" s="10">
        <f t="shared" si="36"/>
        <v>8.911959693333333</v>
      </c>
      <c r="AY36" s="10">
        <f t="shared" si="37"/>
        <v>0.4094796510553259</v>
      </c>
      <c r="AZ36" s="10">
        <f t="shared" si="38"/>
        <v>0.49849652772461434</v>
      </c>
      <c r="BA36" s="13">
        <v>1</v>
      </c>
      <c r="BB36" s="13">
        <v>120</v>
      </c>
      <c r="BC36" s="10">
        <f t="shared" si="39"/>
        <v>8.364372513839989</v>
      </c>
      <c r="BD36" s="10">
        <f t="shared" si="40"/>
        <v>78.03162411288687</v>
      </c>
      <c r="BE36" s="10">
        <f t="shared" si="41"/>
        <v>8.364372513839989</v>
      </c>
      <c r="BF36" s="10">
        <f t="shared" si="42"/>
        <v>198.03162411288687</v>
      </c>
      <c r="BG36" s="10">
        <f t="shared" si="43"/>
        <v>-7.953563142044167</v>
      </c>
      <c r="BH36" s="10">
        <f t="shared" si="44"/>
        <v>-2.5891235767723444</v>
      </c>
      <c r="BI36" s="10">
        <f t="shared" si="3"/>
        <v>69.77682010204417</v>
      </c>
      <c r="BJ36" s="10">
        <f t="shared" si="4"/>
        <v>12.959903616772344</v>
      </c>
      <c r="BK36" s="10">
        <f t="shared" si="45"/>
        <v>70.97016080937864</v>
      </c>
      <c r="BL36" s="10">
        <f t="shared" si="46"/>
        <v>10.521856917857441</v>
      </c>
      <c r="BM36" s="10">
        <f t="shared" si="47"/>
        <v>69.9627275502819</v>
      </c>
      <c r="BN36" s="10">
        <f t="shared" si="48"/>
        <v>156.06324822577375</v>
      </c>
      <c r="BO36" s="10">
        <f t="shared" si="49"/>
        <v>-63.9455057442226</v>
      </c>
      <c r="BP36" s="10">
        <f t="shared" si="50"/>
        <v>28.385833463024614</v>
      </c>
      <c r="BQ36" s="10">
        <f t="shared" si="51"/>
        <v>3.46906956</v>
      </c>
      <c r="BR36" s="10">
        <f t="shared" si="51"/>
        <v>16.36509904</v>
      </c>
      <c r="BS36" s="10">
        <f t="shared" si="52"/>
        <v>16.728745027679977</v>
      </c>
      <c r="BT36" s="10">
        <f t="shared" si="53"/>
        <v>78.03162411288687</v>
      </c>
      <c r="BU36" s="10">
        <f t="shared" si="54"/>
        <v>61.82325696</v>
      </c>
      <c r="BV36" s="10">
        <f t="shared" si="54"/>
        <v>10.37078004</v>
      </c>
      <c r="BW36" s="10">
        <f t="shared" si="55"/>
        <v>62.687065490260835</v>
      </c>
      <c r="BX36" s="10">
        <f t="shared" si="56"/>
        <v>9.522640143131595</v>
      </c>
      <c r="BY36" s="10">
        <f t="shared" si="57"/>
        <v>1048.67593512005</v>
      </c>
      <c r="BZ36" s="10">
        <f t="shared" si="58"/>
        <v>87.55426425601847</v>
      </c>
      <c r="CA36" s="10">
        <f t="shared" si="59"/>
        <v>44.75033634333909</v>
      </c>
      <c r="CB36" s="10">
        <f t="shared" si="60"/>
        <v>1047.720680475989</v>
      </c>
      <c r="CC36" s="10">
        <f t="shared" si="61"/>
        <v>-19.195169400883508</v>
      </c>
      <c r="CD36" s="10">
        <f t="shared" si="61"/>
        <v>1076.1065139390137</v>
      </c>
      <c r="CE36" s="10">
        <f t="shared" si="62"/>
        <v>1076.2776983057418</v>
      </c>
      <c r="CF36" s="10">
        <f t="shared" si="63"/>
        <v>-88.97808854739446</v>
      </c>
      <c r="CG36" s="10">
        <f t="shared" si="64"/>
        <v>0.06594038036939599</v>
      </c>
      <c r="CH36" s="10">
        <f t="shared" si="65"/>
        <v>99.4999454652519</v>
      </c>
      <c r="CI36" s="10">
        <f t="shared" si="66"/>
        <v>0.9363534012454231</v>
      </c>
      <c r="CJ36" s="10">
        <f t="shared" si="67"/>
        <v>99.4999454652519</v>
      </c>
      <c r="CK36" s="10">
        <f t="shared" si="73"/>
        <v>8.75564056432989</v>
      </c>
      <c r="CL36" s="10">
        <f t="shared" si="5"/>
        <v>-99.4999454652519</v>
      </c>
      <c r="CM36" s="10">
        <f t="shared" si="69"/>
        <v>-1.4450892934962805</v>
      </c>
      <c r="CN36" s="10">
        <f t="shared" si="70"/>
        <v>-8.635563596289558</v>
      </c>
      <c r="CO36" s="10">
        <f t="shared" si="71"/>
        <v>5.975799305381668</v>
      </c>
      <c r="CP36" s="10">
        <f t="shared" si="77"/>
        <v>1.21725942161905</v>
      </c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</row>
    <row r="37" spans="1:136" ht="12.75">
      <c r="A37" s="2" t="s">
        <v>36</v>
      </c>
      <c r="B37" s="1">
        <v>3</v>
      </c>
      <c r="C37" s="10">
        <v>0.05579</v>
      </c>
      <c r="D37" s="10">
        <v>0.2381</v>
      </c>
      <c r="E37" s="10">
        <v>0.4004</v>
      </c>
      <c r="F37" s="10">
        <v>0.1692</v>
      </c>
      <c r="G37" s="10">
        <v>2.5058</v>
      </c>
      <c r="H37" s="10">
        <f t="shared" si="6"/>
        <v>0.013283599</v>
      </c>
      <c r="I37" s="10">
        <f t="shared" si="7"/>
        <v>0.022338315999999997</v>
      </c>
      <c r="J37" s="10">
        <f t="shared" si="8"/>
        <v>0.009439668</v>
      </c>
      <c r="K37" s="10">
        <f t="shared" si="9"/>
        <v>0.13979858199999998</v>
      </c>
      <c r="L37" s="3">
        <v>35</v>
      </c>
      <c r="M37" s="7">
        <f>M35+C31</f>
        <v>3.08911</v>
      </c>
      <c r="N37" s="7">
        <f t="shared" si="11"/>
        <v>0.3483932575167085</v>
      </c>
      <c r="O37" s="10">
        <f>O35+H31</f>
        <v>1.7398920299999998</v>
      </c>
      <c r="P37" s="10">
        <f>P35+I31</f>
        <v>8.191558520000001</v>
      </c>
      <c r="Q37" s="10">
        <f>Q35+J31</f>
        <v>1.8270639599999998</v>
      </c>
      <c r="R37" s="10">
        <f>R35+K31</f>
        <v>10.42716054</v>
      </c>
      <c r="S37" s="10">
        <v>20</v>
      </c>
      <c r="T37" s="10">
        <v>0</v>
      </c>
      <c r="U37" s="10">
        <f t="shared" si="13"/>
        <v>21.73989203</v>
      </c>
      <c r="V37" s="10">
        <f t="shared" si="13"/>
        <v>8.191558520000001</v>
      </c>
      <c r="W37" s="10">
        <f t="shared" si="14"/>
        <v>23.2319722895548</v>
      </c>
      <c r="X37" s="10">
        <f t="shared" si="15"/>
        <v>20.64633342796188</v>
      </c>
      <c r="Y37" s="10">
        <f t="shared" si="16"/>
        <v>0.352891856115837</v>
      </c>
      <c r="Z37" s="10">
        <f t="shared" si="17"/>
        <v>-20.64633342796188</v>
      </c>
      <c r="AA37" s="10">
        <f t="shared" si="18"/>
        <v>0.37679849139526755</v>
      </c>
      <c r="AB37" s="10">
        <f t="shared" si="19"/>
        <v>0.5116931913679637</v>
      </c>
      <c r="AC37" s="10">
        <f t="shared" si="20"/>
        <v>23.47978406</v>
      </c>
      <c r="AD37" s="10">
        <f t="shared" si="20"/>
        <v>16.383117040000002</v>
      </c>
      <c r="AE37" s="10">
        <f t="shared" si="21"/>
        <v>28.630521885752774</v>
      </c>
      <c r="AF37" s="10">
        <f t="shared" si="22"/>
        <v>34.9055686033811</v>
      </c>
      <c r="AG37" s="10">
        <f t="shared" si="23"/>
        <v>0.28635083409263284</v>
      </c>
      <c r="AH37" s="10">
        <f t="shared" si="24"/>
        <v>-34.9055686033811</v>
      </c>
      <c r="AI37" s="10">
        <f t="shared" si="0"/>
        <v>16.529839517778836</v>
      </c>
      <c r="AJ37" s="10">
        <f t="shared" si="1"/>
        <v>34.9055686033811</v>
      </c>
      <c r="AK37" s="10">
        <f t="shared" si="25"/>
        <v>13.556059647555285</v>
      </c>
      <c r="AL37" s="10">
        <f t="shared" si="26"/>
        <v>9.458797033209146</v>
      </c>
      <c r="AM37" s="10">
        <f t="shared" si="27"/>
        <v>0.6977541615431706</v>
      </c>
      <c r="AN37" s="10">
        <f t="shared" si="2"/>
        <v>0.41807221777524395</v>
      </c>
      <c r="AO37" s="10">
        <f t="shared" si="28"/>
        <v>65.30684802</v>
      </c>
      <c r="AP37" s="10">
        <f t="shared" si="28"/>
        <v>26.81027758</v>
      </c>
      <c r="AQ37" s="10">
        <f t="shared" si="29"/>
        <v>70.5958595260659</v>
      </c>
      <c r="AR37" s="10">
        <f t="shared" si="30"/>
        <v>22.319513870970166</v>
      </c>
      <c r="AS37" s="14">
        <f t="shared" si="31"/>
        <v>0.3483932575167085</v>
      </c>
      <c r="AT37" s="14">
        <f t="shared" si="32"/>
        <v>-22.319513870970166</v>
      </c>
      <c r="AU37" s="10">
        <f t="shared" si="33"/>
        <v>23.531953175355298</v>
      </c>
      <c r="AV37" s="10">
        <f t="shared" si="34"/>
        <v>22.319513870970166</v>
      </c>
      <c r="AW37" s="10">
        <f t="shared" si="35"/>
        <v>21.76894934</v>
      </c>
      <c r="AX37" s="10">
        <f t="shared" si="36"/>
        <v>8.936759193333335</v>
      </c>
      <c r="AY37" s="10">
        <f t="shared" si="37"/>
        <v>0.4105278143540085</v>
      </c>
      <c r="AZ37" s="10">
        <f t="shared" si="38"/>
        <v>0.49820235824889314</v>
      </c>
      <c r="BA37" s="13">
        <v>1</v>
      </c>
      <c r="BB37" s="13">
        <v>120</v>
      </c>
      <c r="BC37" s="10">
        <f>SQRT(O37*O37+P37*P37)</f>
        <v>8.374297299633094</v>
      </c>
      <c r="BD37" s="10">
        <f t="shared" si="40"/>
        <v>78.00854936838334</v>
      </c>
      <c r="BE37" s="10">
        <f t="shared" si="41"/>
        <v>8.374297299633094</v>
      </c>
      <c r="BF37" s="10">
        <f t="shared" si="42"/>
        <v>198.00854936838334</v>
      </c>
      <c r="BG37" s="10">
        <f t="shared" si="43"/>
        <v>-7.964043789906858</v>
      </c>
      <c r="BH37" s="10">
        <f t="shared" si="44"/>
        <v>-2.588988562177925</v>
      </c>
      <c r="BI37" s="10">
        <f t="shared" si="3"/>
        <v>69.79110774990686</v>
      </c>
      <c r="BJ37" s="10">
        <f t="shared" si="4"/>
        <v>13.016149102177923</v>
      </c>
      <c r="BK37" s="10">
        <f t="shared" si="45"/>
        <v>70.99449878976002</v>
      </c>
      <c r="BL37" s="10">
        <f t="shared" si="46"/>
        <v>10.564380673041612</v>
      </c>
      <c r="BM37" s="10">
        <f t="shared" si="47"/>
        <v>70.12885526264212</v>
      </c>
      <c r="BN37" s="10">
        <f t="shared" si="48"/>
        <v>156.01709873676668</v>
      </c>
      <c r="BO37" s="10">
        <f t="shared" si="49"/>
        <v>-64.07440671052707</v>
      </c>
      <c r="BP37" s="10">
        <f t="shared" si="50"/>
        <v>28.504854764453196</v>
      </c>
      <c r="BQ37" s="10">
        <f t="shared" si="51"/>
        <v>3.4797840599999996</v>
      </c>
      <c r="BR37" s="10">
        <f t="shared" si="51"/>
        <v>16.383117040000002</v>
      </c>
      <c r="BS37" s="10">
        <f t="shared" si="52"/>
        <v>16.748594599266188</v>
      </c>
      <c r="BT37" s="10">
        <f t="shared" si="53"/>
        <v>78.00854936838334</v>
      </c>
      <c r="BU37" s="10">
        <f t="shared" si="54"/>
        <v>61.82706396</v>
      </c>
      <c r="BV37" s="10">
        <f t="shared" si="54"/>
        <v>10.42716054</v>
      </c>
      <c r="BW37" s="10">
        <f t="shared" si="55"/>
        <v>62.70017156946912</v>
      </c>
      <c r="BX37" s="10">
        <f t="shared" si="56"/>
        <v>9.572875502406172</v>
      </c>
      <c r="BY37" s="10">
        <f t="shared" si="57"/>
        <v>1050.139754921474</v>
      </c>
      <c r="BZ37" s="10">
        <f t="shared" si="58"/>
        <v>87.58142487078952</v>
      </c>
      <c r="CA37" s="10">
        <f t="shared" si="59"/>
        <v>44.3154401229188</v>
      </c>
      <c r="CB37" s="10">
        <f t="shared" si="60"/>
        <v>1049.204292134399</v>
      </c>
      <c r="CC37" s="10">
        <f t="shared" si="61"/>
        <v>-19.75896658760827</v>
      </c>
      <c r="CD37" s="10">
        <f t="shared" si="61"/>
        <v>1077.7091468988524</v>
      </c>
      <c r="CE37" s="10">
        <f t="shared" si="62"/>
        <v>1077.8902643915394</v>
      </c>
      <c r="CF37" s="10">
        <f t="shared" si="63"/>
        <v>-88.94964372185765</v>
      </c>
      <c r="CG37" s="10">
        <f t="shared" si="64"/>
        <v>0.0658643102503907</v>
      </c>
      <c r="CH37" s="10">
        <f t="shared" si="65"/>
        <v>99.51402439489927</v>
      </c>
      <c r="CI37" s="10">
        <f t="shared" si="66"/>
        <v>0.9352732055555479</v>
      </c>
      <c r="CJ37" s="10">
        <f t="shared" si="67"/>
        <v>99.51402439489927</v>
      </c>
      <c r="CK37" s="10">
        <f t="shared" si="73"/>
        <v>8.765752909197147</v>
      </c>
      <c r="CL37" s="10">
        <f t="shared" si="5"/>
        <v>-99.51402439489927</v>
      </c>
      <c r="CM37" s="10">
        <f t="shared" si="69"/>
        <v>-1.4488826718231491</v>
      </c>
      <c r="CN37" s="10">
        <f t="shared" si="70"/>
        <v>-8.645181494242262</v>
      </c>
      <c r="CO37" s="10">
        <f t="shared" si="71"/>
        <v>5.966791971750142</v>
      </c>
      <c r="CP37" s="10">
        <f t="shared" si="77"/>
        <v>1.2158551672222124</v>
      </c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</row>
    <row r="38" spans="1:136" ht="12.75">
      <c r="A38" s="2" t="s">
        <v>37</v>
      </c>
      <c r="B38" s="1">
        <v>1</v>
      </c>
      <c r="C38" s="10">
        <v>0.1039</v>
      </c>
      <c r="D38" s="10">
        <v>0.2381</v>
      </c>
      <c r="E38" s="10">
        <v>0.3854</v>
      </c>
      <c r="F38" s="10">
        <v>0.1435</v>
      </c>
      <c r="G38" s="10">
        <v>2.5631</v>
      </c>
      <c r="H38" s="10">
        <f t="shared" si="6"/>
        <v>0.02473859</v>
      </c>
      <c r="I38" s="10">
        <f t="shared" si="7"/>
        <v>0.040043060000000005</v>
      </c>
      <c r="J38" s="10">
        <f t="shared" si="8"/>
        <v>0.01490965</v>
      </c>
      <c r="K38" s="10">
        <f t="shared" si="9"/>
        <v>0.26630609</v>
      </c>
      <c r="L38" s="3">
        <v>36</v>
      </c>
      <c r="M38" s="7">
        <f>M24+C34</f>
        <v>3.1815999999999995</v>
      </c>
      <c r="N38" s="7">
        <f t="shared" si="11"/>
        <v>0.3475472608524253</v>
      </c>
      <c r="O38" s="10">
        <f>O24+H34</f>
        <v>1.7619138989999998</v>
      </c>
      <c r="P38" s="10">
        <f>P24+I34</f>
        <v>8.228591516</v>
      </c>
      <c r="Q38" s="10">
        <f>Q24+J34</f>
        <v>1.842713268</v>
      </c>
      <c r="R38" s="10">
        <f>R24+K34</f>
        <v>10.658921981999999</v>
      </c>
      <c r="S38" s="10">
        <v>20</v>
      </c>
      <c r="T38" s="10">
        <v>0</v>
      </c>
      <c r="U38" s="10">
        <f t="shared" si="13"/>
        <v>21.761913899</v>
      </c>
      <c r="V38" s="10">
        <f t="shared" si="13"/>
        <v>8.228591516</v>
      </c>
      <c r="W38" s="10">
        <f t="shared" si="14"/>
        <v>23.26565311536894</v>
      </c>
      <c r="X38" s="10">
        <f t="shared" si="15"/>
        <v>20.712553986587057</v>
      </c>
      <c r="Y38" s="10">
        <f t="shared" si="16"/>
        <v>0.3523809876232085</v>
      </c>
      <c r="Z38" s="10">
        <f t="shared" si="17"/>
        <v>-20.712553986587057</v>
      </c>
      <c r="AA38" s="10">
        <f t="shared" si="18"/>
        <v>0.3781189262208283</v>
      </c>
      <c r="AB38" s="10">
        <f t="shared" si="19"/>
        <v>0.5109524320536524</v>
      </c>
      <c r="AC38" s="10">
        <f t="shared" si="20"/>
        <v>23.523827798</v>
      </c>
      <c r="AD38" s="10">
        <f t="shared" si="20"/>
        <v>16.457183032</v>
      </c>
      <c r="AE38" s="10">
        <f t="shared" si="21"/>
        <v>28.709046442170564</v>
      </c>
      <c r="AF38" s="10">
        <f t="shared" si="22"/>
        <v>34.976493792088064</v>
      </c>
      <c r="AG38" s="10">
        <f t="shared" si="23"/>
        <v>0.28556761155431964</v>
      </c>
      <c r="AH38" s="10">
        <f t="shared" si="24"/>
        <v>-34.976493792088064</v>
      </c>
      <c r="AI38" s="10">
        <f t="shared" si="0"/>
        <v>16.575175691564645</v>
      </c>
      <c r="AJ38" s="10">
        <f t="shared" si="1"/>
        <v>34.976493792088064</v>
      </c>
      <c r="AK38" s="10">
        <f t="shared" si="25"/>
        <v>13.581488311545705</v>
      </c>
      <c r="AL38" s="10">
        <f t="shared" si="26"/>
        <v>9.501559053628144</v>
      </c>
      <c r="AM38" s="10">
        <f t="shared" si="27"/>
        <v>0.6995963060654267</v>
      </c>
      <c r="AN38" s="10">
        <f t="shared" si="2"/>
        <v>0.41692871286930666</v>
      </c>
      <c r="AO38" s="10">
        <f t="shared" si="28"/>
        <v>65.366541066</v>
      </c>
      <c r="AP38" s="10">
        <f t="shared" si="28"/>
        <v>27.116105014</v>
      </c>
      <c r="AQ38" s="10">
        <f t="shared" si="29"/>
        <v>70.7677033827108</v>
      </c>
      <c r="AR38" s="10">
        <f t="shared" si="30"/>
        <v>22.530217180298468</v>
      </c>
      <c r="AS38" s="14">
        <f t="shared" si="31"/>
        <v>0.3475472608524253</v>
      </c>
      <c r="AT38" s="14">
        <f t="shared" si="32"/>
        <v>-22.530217180298468</v>
      </c>
      <c r="AU38" s="10">
        <f t="shared" si="33"/>
        <v>23.5892344609036</v>
      </c>
      <c r="AV38" s="10">
        <f t="shared" si="34"/>
        <v>22.530217180298468</v>
      </c>
      <c r="AW38" s="10">
        <f t="shared" si="35"/>
        <v>21.788847021999995</v>
      </c>
      <c r="AX38" s="10">
        <f t="shared" si="36"/>
        <v>9.038701671333332</v>
      </c>
      <c r="AY38" s="10">
        <f t="shared" si="37"/>
        <v>0.4148315724190013</v>
      </c>
      <c r="AZ38" s="10">
        <f t="shared" si="38"/>
        <v>0.4969925830189682</v>
      </c>
      <c r="BA38" s="13">
        <v>1</v>
      </c>
      <c r="BB38" s="13">
        <v>120</v>
      </c>
      <c r="BC38" s="10">
        <f t="shared" si="39"/>
        <v>8.415108966892618</v>
      </c>
      <c r="BD38" s="10">
        <f t="shared" si="40"/>
        <v>77.91426863138594</v>
      </c>
      <c r="BE38" s="10">
        <f t="shared" si="41"/>
        <v>8.415108966892618</v>
      </c>
      <c r="BF38" s="10">
        <f t="shared" si="42"/>
        <v>197.91426863138594</v>
      </c>
      <c r="BG38" s="10">
        <f t="shared" si="43"/>
        <v>-8.007126239721105</v>
      </c>
      <c r="BH38" s="10">
        <f t="shared" si="44"/>
        <v>-2.5884335621851102</v>
      </c>
      <c r="BI38" s="10">
        <f t="shared" si="3"/>
        <v>69.8498395077211</v>
      </c>
      <c r="BJ38" s="10">
        <f t="shared" si="4"/>
        <v>13.247355544185108</v>
      </c>
      <c r="BK38" s="10">
        <f t="shared" si="45"/>
        <v>71.09495416812959</v>
      </c>
      <c r="BL38" s="10">
        <f t="shared" si="46"/>
        <v>10.738875080627007</v>
      </c>
      <c r="BM38" s="10">
        <f t="shared" si="47"/>
        <v>70.81405892467653</v>
      </c>
      <c r="BN38" s="10">
        <f t="shared" si="48"/>
        <v>155.82853726277187</v>
      </c>
      <c r="BO38" s="10">
        <f t="shared" si="49"/>
        <v>-64.60537774969777</v>
      </c>
      <c r="BP38" s="10">
        <f t="shared" si="50"/>
        <v>28.99613952246774</v>
      </c>
      <c r="BQ38" s="10">
        <f t="shared" si="51"/>
        <v>3.5238277979999997</v>
      </c>
      <c r="BR38" s="10">
        <f t="shared" si="51"/>
        <v>16.457183032</v>
      </c>
      <c r="BS38" s="10">
        <f t="shared" si="52"/>
        <v>16.830217933785235</v>
      </c>
      <c r="BT38" s="10">
        <f t="shared" si="53"/>
        <v>77.91426863138594</v>
      </c>
      <c r="BU38" s="10">
        <f t="shared" si="54"/>
        <v>61.842713268</v>
      </c>
      <c r="BV38" s="10">
        <f t="shared" si="54"/>
        <v>10.658921981999999</v>
      </c>
      <c r="BW38" s="10">
        <f t="shared" si="55"/>
        <v>62.754552043389054</v>
      </c>
      <c r="BX38" s="10">
        <f t="shared" si="56"/>
        <v>9.779154666468662</v>
      </c>
      <c r="BY38" s="10">
        <f t="shared" si="57"/>
        <v>1056.1727872273054</v>
      </c>
      <c r="BZ38" s="10">
        <f t="shared" si="58"/>
        <v>87.6934232978546</v>
      </c>
      <c r="CA38" s="10">
        <f t="shared" si="59"/>
        <v>42.50724213593979</v>
      </c>
      <c r="CB38" s="10">
        <f t="shared" si="60"/>
        <v>1055.3170570238556</v>
      </c>
      <c r="CC38" s="10">
        <f t="shared" si="61"/>
        <v>-22.098135613757975</v>
      </c>
      <c r="CD38" s="10">
        <f t="shared" si="61"/>
        <v>1084.3131965463233</v>
      </c>
      <c r="CE38" s="10">
        <f t="shared" si="62"/>
        <v>1084.5383514667012</v>
      </c>
      <c r="CF38" s="10">
        <f t="shared" si="63"/>
        <v>-88.8324824757174</v>
      </c>
      <c r="CG38" s="10">
        <f t="shared" si="64"/>
        <v>0.06555319511936358</v>
      </c>
      <c r="CH38" s="10">
        <f t="shared" si="65"/>
        <v>99.57135755634441</v>
      </c>
      <c r="CI38" s="10">
        <f t="shared" si="66"/>
        <v>0.9308553706949628</v>
      </c>
      <c r="CJ38" s="10">
        <f t="shared" si="67"/>
        <v>99.57135755634441</v>
      </c>
      <c r="CK38" s="10">
        <f t="shared" si="73"/>
        <v>8.807355127974287</v>
      </c>
      <c r="CL38" s="10">
        <f t="shared" si="5"/>
        <v>-99.57135755634441</v>
      </c>
      <c r="CM38" s="10">
        <f t="shared" si="69"/>
        <v>-1.46445021003757</v>
      </c>
      <c r="CN38" s="10">
        <f t="shared" si="70"/>
        <v>-8.684750424311334</v>
      </c>
      <c r="CO38" s="10">
        <f t="shared" si="71"/>
        <v>5.930382859577404</v>
      </c>
      <c r="CP38" s="10">
        <f t="shared" si="77"/>
        <v>1.2101119819034518</v>
      </c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</row>
    <row r="39" spans="1:130" ht="12.75">
      <c r="A39" s="2" t="s">
        <v>38</v>
      </c>
      <c r="B39" s="1">
        <v>1</v>
      </c>
      <c r="C39" s="10">
        <v>0.04049</v>
      </c>
      <c r="D39" s="10">
        <v>0.2381</v>
      </c>
      <c r="E39" s="10">
        <v>0.3854</v>
      </c>
      <c r="F39" s="10">
        <v>0.1435</v>
      </c>
      <c r="G39" s="10">
        <v>2.5631</v>
      </c>
      <c r="H39" s="10">
        <f t="shared" si="6"/>
        <v>0.009640669</v>
      </c>
      <c r="I39" s="10">
        <f t="shared" si="7"/>
        <v>0.015604846</v>
      </c>
      <c r="J39" s="10">
        <f t="shared" si="8"/>
        <v>0.005810314999999999</v>
      </c>
      <c r="K39" s="10">
        <f t="shared" si="9"/>
        <v>0.103779919</v>
      </c>
      <c r="L39" s="3">
        <v>37</v>
      </c>
      <c r="M39" s="7">
        <f>M4+C38</f>
        <v>0.42345</v>
      </c>
      <c r="N39" s="7">
        <f t="shared" si="11"/>
        <v>0.3674862257136481</v>
      </c>
      <c r="O39" s="10">
        <f>O4+H38</f>
        <v>1.2344414449999999</v>
      </c>
      <c r="P39" s="10">
        <f>P4+I38</f>
        <v>7.34001088</v>
      </c>
      <c r="Q39" s="10">
        <f>Q4+J38</f>
        <v>1.4652075100000002</v>
      </c>
      <c r="R39" s="10">
        <f>R4+K38</f>
        <v>5.11367648</v>
      </c>
      <c r="S39" s="10">
        <v>20</v>
      </c>
      <c r="T39" s="10">
        <v>0</v>
      </c>
      <c r="U39" s="10">
        <f aca="true" t="shared" si="79" ref="U39:V79">O39+S39</f>
        <v>21.234441445</v>
      </c>
      <c r="V39" s="10">
        <f t="shared" si="79"/>
        <v>7.34001088</v>
      </c>
      <c r="W39" s="10">
        <f t="shared" si="14"/>
        <v>22.467248678902635</v>
      </c>
      <c r="X39" s="10">
        <f t="shared" si="15"/>
        <v>19.06849488718414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>
        <f aca="true" t="shared" si="80" ref="AO39:AP79">O39+O39+Q39+(3*S39)</f>
        <v>63.9340904</v>
      </c>
      <c r="AP39" s="10">
        <f t="shared" si="80"/>
        <v>19.79369824</v>
      </c>
      <c r="AQ39" s="10">
        <f t="shared" si="29"/>
        <v>66.92800912392025</v>
      </c>
      <c r="AR39" s="10">
        <f t="shared" si="30"/>
        <v>17.202282680673097</v>
      </c>
      <c r="AS39" s="14">
        <f t="shared" si="31"/>
        <v>0.3674862257136481</v>
      </c>
      <c r="AT39" s="14">
        <f t="shared" si="32"/>
        <v>-17.202282680673097</v>
      </c>
      <c r="AU39" s="10">
        <f t="shared" si="33"/>
        <v>22.309336374640083</v>
      </c>
      <c r="AV39" s="10">
        <f t="shared" si="34"/>
        <v>17.202282680673097</v>
      </c>
      <c r="AW39" s="10">
        <f t="shared" si="35"/>
        <v>21.31136346666667</v>
      </c>
      <c r="AX39" s="10">
        <f t="shared" si="36"/>
        <v>6.597899413333334</v>
      </c>
      <c r="AY39" s="10">
        <f t="shared" si="37"/>
        <v>0.30959536791971</v>
      </c>
      <c r="AZ39" s="10">
        <f t="shared" si="38"/>
        <v>0.5255053027705168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  <row r="40" spans="1:94" ht="12.75">
      <c r="A40" s="2" t="s">
        <v>39</v>
      </c>
      <c r="B40" s="1">
        <v>1</v>
      </c>
      <c r="C40" s="10">
        <v>0.1074</v>
      </c>
      <c r="D40" s="10">
        <v>0.2381</v>
      </c>
      <c r="E40" s="10">
        <v>0.3854</v>
      </c>
      <c r="F40" s="10">
        <v>0.1435</v>
      </c>
      <c r="G40" s="10">
        <v>2.5631</v>
      </c>
      <c r="H40" s="10">
        <f t="shared" si="6"/>
        <v>0.025571939999999998</v>
      </c>
      <c r="I40" s="10">
        <f t="shared" si="7"/>
        <v>0.04139196</v>
      </c>
      <c r="J40" s="10">
        <f t="shared" si="8"/>
        <v>0.015411899999999997</v>
      </c>
      <c r="K40" s="10">
        <f t="shared" si="9"/>
        <v>0.27527693999999997</v>
      </c>
      <c r="L40" s="3">
        <v>38</v>
      </c>
      <c r="M40" s="7">
        <f>M4+C39</f>
        <v>0.36004</v>
      </c>
      <c r="N40" s="7">
        <f t="shared" si="11"/>
        <v>0.3680349558492862</v>
      </c>
      <c r="O40" s="10">
        <f aca="true" t="shared" si="81" ref="O40:R42">O4+H39</f>
        <v>1.219343524</v>
      </c>
      <c r="P40" s="10">
        <f t="shared" si="81"/>
        <v>7.315572666</v>
      </c>
      <c r="Q40" s="10">
        <f t="shared" si="81"/>
        <v>1.456108175</v>
      </c>
      <c r="R40" s="10">
        <f t="shared" si="81"/>
        <v>4.951150309</v>
      </c>
      <c r="S40" s="10">
        <v>20</v>
      </c>
      <c r="T40" s="10">
        <v>0</v>
      </c>
      <c r="U40" s="10">
        <f t="shared" si="79"/>
        <v>21.219343524</v>
      </c>
      <c r="V40" s="10">
        <f t="shared" si="79"/>
        <v>7.315572666</v>
      </c>
      <c r="W40" s="10">
        <f t="shared" si="14"/>
        <v>22.445002629116512</v>
      </c>
      <c r="X40" s="10">
        <f t="shared" si="15"/>
        <v>19.022125274267765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>
        <f t="shared" si="80"/>
        <v>63.894795223</v>
      </c>
      <c r="AP40" s="10">
        <f t="shared" si="80"/>
        <v>19.582295640999998</v>
      </c>
      <c r="AQ40" s="10">
        <f t="shared" si="29"/>
        <v>66.82822127784512</v>
      </c>
      <c r="AR40" s="10">
        <f t="shared" si="30"/>
        <v>17.039106079454342</v>
      </c>
      <c r="AS40" s="14">
        <f t="shared" si="31"/>
        <v>0.3680349558492862</v>
      </c>
      <c r="AT40" s="14">
        <f t="shared" si="32"/>
        <v>-17.039106079454342</v>
      </c>
      <c r="AU40" s="10">
        <f t="shared" si="33"/>
        <v>22.276073759281704</v>
      </c>
      <c r="AV40" s="10">
        <f t="shared" si="34"/>
        <v>17.039106079454342</v>
      </c>
      <c r="AW40" s="10">
        <f t="shared" si="35"/>
        <v>21.298265074333333</v>
      </c>
      <c r="AX40" s="10">
        <f t="shared" si="36"/>
        <v>6.527431880333333</v>
      </c>
      <c r="AY40" s="10">
        <f t="shared" si="37"/>
        <v>0.3064771641047693</v>
      </c>
      <c r="AZ40" s="10">
        <f t="shared" si="38"/>
        <v>0.5262899868644793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</row>
    <row r="41" spans="1:94" ht="12.75">
      <c r="A41" s="2" t="s">
        <v>40</v>
      </c>
      <c r="B41" s="1">
        <v>1</v>
      </c>
      <c r="C41" s="10">
        <v>0.31268</v>
      </c>
      <c r="D41" s="10">
        <v>0.2381</v>
      </c>
      <c r="E41" s="10">
        <v>0.3854</v>
      </c>
      <c r="F41" s="10">
        <v>0.1435</v>
      </c>
      <c r="G41" s="10">
        <v>2.5631</v>
      </c>
      <c r="H41" s="10">
        <f t="shared" si="6"/>
        <v>0.074449108</v>
      </c>
      <c r="I41" s="10">
        <f t="shared" si="7"/>
        <v>0.12050687200000001</v>
      </c>
      <c r="J41" s="10">
        <f t="shared" si="8"/>
        <v>0.04486958</v>
      </c>
      <c r="K41" s="10">
        <f t="shared" si="9"/>
        <v>0.801430108</v>
      </c>
      <c r="L41" s="3">
        <v>39</v>
      </c>
      <c r="M41" s="7">
        <f>M5+C40</f>
        <v>0.5325</v>
      </c>
      <c r="N41" s="7">
        <f t="shared" si="11"/>
        <v>0.3665300461973212</v>
      </c>
      <c r="O41" s="10">
        <f t="shared" si="81"/>
        <v>1.26040625</v>
      </c>
      <c r="P41" s="10">
        <f t="shared" si="81"/>
        <v>7.383622</v>
      </c>
      <c r="Q41" s="10">
        <f t="shared" si="81"/>
        <v>1.48356882</v>
      </c>
      <c r="R41" s="10">
        <f t="shared" si="81"/>
        <v>5.38713452</v>
      </c>
      <c r="S41" s="10">
        <v>20</v>
      </c>
      <c r="T41" s="10">
        <v>0</v>
      </c>
      <c r="U41" s="10">
        <f t="shared" si="79"/>
        <v>21.26040625</v>
      </c>
      <c r="V41" s="10">
        <f t="shared" si="79"/>
        <v>7.383622</v>
      </c>
      <c r="W41" s="10">
        <f t="shared" si="14"/>
        <v>22.506060245052286</v>
      </c>
      <c r="X41" s="10">
        <f t="shared" si="15"/>
        <v>19.1518326460086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>
        <f t="shared" si="80"/>
        <v>64.00438132</v>
      </c>
      <c r="AP41" s="10">
        <f t="shared" si="80"/>
        <v>20.15437852</v>
      </c>
      <c r="AQ41" s="10">
        <f t="shared" si="29"/>
        <v>67.10260651929552</v>
      </c>
      <c r="AR41" s="10">
        <f t="shared" si="30"/>
        <v>17.478725194986048</v>
      </c>
      <c r="AS41" s="14">
        <f t="shared" si="31"/>
        <v>0.3665300461973212</v>
      </c>
      <c r="AT41" s="14">
        <f t="shared" si="32"/>
        <v>-17.478725194986048</v>
      </c>
      <c r="AU41" s="10">
        <f t="shared" si="33"/>
        <v>22.36753550643184</v>
      </c>
      <c r="AV41" s="10">
        <f t="shared" si="34"/>
        <v>17.478725194986048</v>
      </c>
      <c r="AW41" s="10">
        <f t="shared" si="35"/>
        <v>21.33479377333333</v>
      </c>
      <c r="AX41" s="10">
        <f t="shared" si="36"/>
        <v>6.718126173333334</v>
      </c>
      <c r="AY41" s="10">
        <f t="shared" si="37"/>
        <v>0.31489060755442677</v>
      </c>
      <c r="AZ41" s="10">
        <f t="shared" si="38"/>
        <v>0.5241379660621693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</row>
    <row r="42" spans="1:94" ht="12.75">
      <c r="A42" s="2" t="s">
        <v>41</v>
      </c>
      <c r="B42" s="1">
        <v>1</v>
      </c>
      <c r="C42" s="10">
        <v>0.48142</v>
      </c>
      <c r="D42" s="10">
        <v>0.2381</v>
      </c>
      <c r="E42" s="10">
        <v>0.3854</v>
      </c>
      <c r="F42" s="10">
        <v>0.1435</v>
      </c>
      <c r="G42" s="10">
        <v>2.5631</v>
      </c>
      <c r="H42" s="10">
        <f t="shared" si="6"/>
        <v>0.11462610200000001</v>
      </c>
      <c r="I42" s="10">
        <f t="shared" si="7"/>
        <v>0.185539268</v>
      </c>
      <c r="J42" s="10">
        <f t="shared" si="8"/>
        <v>0.06908377</v>
      </c>
      <c r="K42" s="10">
        <f t="shared" si="9"/>
        <v>1.233927602</v>
      </c>
      <c r="L42" s="3">
        <v>40</v>
      </c>
      <c r="M42" s="7">
        <f>M6+C41</f>
        <v>1.50146</v>
      </c>
      <c r="N42" s="7">
        <f t="shared" si="11"/>
        <v>0.3579125681541006</v>
      </c>
      <c r="O42" s="10">
        <f t="shared" si="81"/>
        <v>1.491115626</v>
      </c>
      <c r="P42" s="10">
        <f t="shared" si="81"/>
        <v>7.7685143839999995</v>
      </c>
      <c r="Q42" s="10">
        <f t="shared" si="81"/>
        <v>1.642241156</v>
      </c>
      <c r="R42" s="10">
        <f t="shared" si="81"/>
        <v>7.826917031999999</v>
      </c>
      <c r="S42" s="10">
        <v>20</v>
      </c>
      <c r="T42" s="10">
        <v>0</v>
      </c>
      <c r="U42" s="10">
        <f t="shared" si="79"/>
        <v>21.491115626</v>
      </c>
      <c r="V42" s="10">
        <f t="shared" si="79"/>
        <v>7.7685143839999995</v>
      </c>
      <c r="W42" s="10">
        <f t="shared" si="14"/>
        <v>22.852086700879553</v>
      </c>
      <c r="X42" s="10">
        <f t="shared" si="15"/>
        <v>19.873687890780364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>
        <f t="shared" si="80"/>
        <v>64.624472408</v>
      </c>
      <c r="AP42" s="10">
        <f t="shared" si="80"/>
        <v>23.363945799999996</v>
      </c>
      <c r="AQ42" s="10">
        <f t="shared" si="29"/>
        <v>68.71823918988096</v>
      </c>
      <c r="AR42" s="10">
        <f t="shared" si="30"/>
        <v>19.876647522940544</v>
      </c>
      <c r="AS42" s="14">
        <f t="shared" si="31"/>
        <v>0.3579125681541006</v>
      </c>
      <c r="AT42" s="14">
        <f t="shared" si="32"/>
        <v>-19.876647522940544</v>
      </c>
      <c r="AU42" s="10">
        <f t="shared" si="33"/>
        <v>22.90607972996032</v>
      </c>
      <c r="AV42" s="10">
        <f t="shared" si="34"/>
        <v>19.876647522940544</v>
      </c>
      <c r="AW42" s="10">
        <f t="shared" si="35"/>
        <v>21.54149080266667</v>
      </c>
      <c r="AX42" s="10">
        <f t="shared" si="36"/>
        <v>7.787981933333333</v>
      </c>
      <c r="AY42" s="10">
        <f t="shared" si="37"/>
        <v>0.3615340277363367</v>
      </c>
      <c r="AZ42" s="10">
        <f t="shared" si="38"/>
        <v>0.5118149724603639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</row>
    <row r="43" spans="1:94" ht="12.75">
      <c r="A43" s="2" t="s">
        <v>42</v>
      </c>
      <c r="B43" s="1">
        <v>1</v>
      </c>
      <c r="C43" s="10">
        <v>0.26856</v>
      </c>
      <c r="D43" s="10">
        <v>0.2381</v>
      </c>
      <c r="E43" s="10">
        <v>0.3854</v>
      </c>
      <c r="F43" s="10">
        <v>0.1435</v>
      </c>
      <c r="G43" s="10">
        <v>2.5631</v>
      </c>
      <c r="H43" s="10">
        <f t="shared" si="6"/>
        <v>0.06394413600000001</v>
      </c>
      <c r="I43" s="10">
        <f t="shared" si="7"/>
        <v>0.10350302400000001</v>
      </c>
      <c r="J43" s="10">
        <f t="shared" si="8"/>
        <v>0.03853836</v>
      </c>
      <c r="K43" s="10">
        <f t="shared" si="9"/>
        <v>0.688346136</v>
      </c>
      <c r="L43" s="3">
        <v>41</v>
      </c>
      <c r="M43" s="7">
        <f>M6+C42</f>
        <v>1.6702</v>
      </c>
      <c r="N43" s="7">
        <f t="shared" si="11"/>
        <v>0.3564013898931464</v>
      </c>
      <c r="O43" s="10">
        <f>O6+H42</f>
        <v>1.5312926199999999</v>
      </c>
      <c r="P43" s="10">
        <f>P6+I42</f>
        <v>7.83354678</v>
      </c>
      <c r="Q43" s="10">
        <f>Q6+J42</f>
        <v>1.666455346</v>
      </c>
      <c r="R43" s="10">
        <f>R6+K42</f>
        <v>8.259414525999999</v>
      </c>
      <c r="S43" s="10">
        <v>20</v>
      </c>
      <c r="T43" s="10">
        <v>0</v>
      </c>
      <c r="U43" s="10">
        <f t="shared" si="79"/>
        <v>21.53129262</v>
      </c>
      <c r="V43" s="10">
        <f t="shared" si="79"/>
        <v>7.83354678</v>
      </c>
      <c r="W43" s="10">
        <f t="shared" si="14"/>
        <v>22.912027781113455</v>
      </c>
      <c r="X43" s="10">
        <f t="shared" si="15"/>
        <v>19.9924737260019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>
        <f t="shared" si="80"/>
        <v>64.729040586</v>
      </c>
      <c r="AP43" s="10">
        <f t="shared" si="80"/>
        <v>23.926508086</v>
      </c>
      <c r="AQ43" s="10">
        <f t="shared" si="29"/>
        <v>69.00961153617268</v>
      </c>
      <c r="AR43" s="10">
        <f t="shared" si="30"/>
        <v>20.28637987233203</v>
      </c>
      <c r="AS43" s="14">
        <f t="shared" si="31"/>
        <v>0.3564013898931464</v>
      </c>
      <c r="AT43" s="14">
        <f t="shared" si="32"/>
        <v>-20.28637987233203</v>
      </c>
      <c r="AU43" s="10">
        <f t="shared" si="33"/>
        <v>23.003203845390896</v>
      </c>
      <c r="AV43" s="10">
        <f t="shared" si="34"/>
        <v>20.28637987233203</v>
      </c>
      <c r="AW43" s="10">
        <f t="shared" si="35"/>
        <v>21.576346862</v>
      </c>
      <c r="AX43" s="10">
        <f t="shared" si="36"/>
        <v>7.975502695333332</v>
      </c>
      <c r="AY43" s="10">
        <f t="shared" si="37"/>
        <v>0.36964101227811136</v>
      </c>
      <c r="AZ43" s="10">
        <f t="shared" si="38"/>
        <v>0.5096539875471994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</row>
    <row r="44" spans="1:94" ht="12.75">
      <c r="A44" s="2" t="s">
        <v>43</v>
      </c>
      <c r="B44" s="1">
        <v>1</v>
      </c>
      <c r="C44" s="10">
        <v>0.11949</v>
      </c>
      <c r="D44" s="10">
        <v>0.2381</v>
      </c>
      <c r="E44" s="10">
        <v>0.3854</v>
      </c>
      <c r="F44" s="12">
        <v>0.1435</v>
      </c>
      <c r="G44" s="12">
        <v>2.5631</v>
      </c>
      <c r="H44" s="10">
        <f t="shared" si="6"/>
        <v>0.028450569000000002</v>
      </c>
      <c r="I44" s="10">
        <f t="shared" si="7"/>
        <v>0.046051446</v>
      </c>
      <c r="J44" s="10">
        <f t="shared" si="8"/>
        <v>0.017146815</v>
      </c>
      <c r="K44" s="10">
        <f t="shared" si="9"/>
        <v>0.30626481899999997</v>
      </c>
      <c r="L44" s="3">
        <v>42</v>
      </c>
      <c r="M44" s="7">
        <f>M13+C56</f>
        <v>1.77756</v>
      </c>
      <c r="N44" s="7">
        <f t="shared" si="11"/>
        <v>0.35539676954259497</v>
      </c>
      <c r="O44" s="10">
        <f>O13+H56</f>
        <v>1.556855036</v>
      </c>
      <c r="P44" s="10">
        <f>P13+I56</f>
        <v>7.8830654739999995</v>
      </c>
      <c r="Q44" s="10">
        <f>Q13+J56</f>
        <v>1.695811723</v>
      </c>
      <c r="R44" s="10">
        <f>R13+K56</f>
        <v>8.503485928999998</v>
      </c>
      <c r="S44" s="10">
        <v>20</v>
      </c>
      <c r="T44" s="10">
        <v>0</v>
      </c>
      <c r="U44" s="10">
        <f t="shared" si="79"/>
        <v>21.556855036</v>
      </c>
      <c r="V44" s="10">
        <f t="shared" si="79"/>
        <v>7.8830654739999995</v>
      </c>
      <c r="W44" s="10">
        <f t="shared" si="14"/>
        <v>22.953011138203404</v>
      </c>
      <c r="X44" s="10">
        <f t="shared" si="15"/>
        <v>20.086818101911263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>
        <f t="shared" si="80"/>
        <v>64.809521795</v>
      </c>
      <c r="AP44" s="10">
        <f t="shared" si="80"/>
        <v>24.269616876999997</v>
      </c>
      <c r="AQ44" s="10">
        <f t="shared" si="29"/>
        <v>69.20468494728476</v>
      </c>
      <c r="AR44" s="10">
        <f t="shared" si="30"/>
        <v>20.529724118965877</v>
      </c>
      <c r="AS44" s="14">
        <f t="shared" si="31"/>
        <v>0.35539676954259497</v>
      </c>
      <c r="AT44" s="14">
        <f t="shared" si="32"/>
        <v>-20.529724118965877</v>
      </c>
      <c r="AU44" s="10">
        <f t="shared" si="33"/>
        <v>23.068228315761587</v>
      </c>
      <c r="AV44" s="10">
        <f t="shared" si="34"/>
        <v>20.529724118965877</v>
      </c>
      <c r="AW44" s="10">
        <f t="shared" si="35"/>
        <v>21.603173931666664</v>
      </c>
      <c r="AX44" s="10">
        <f t="shared" si="36"/>
        <v>8.089872292333334</v>
      </c>
      <c r="AY44" s="10">
        <f t="shared" si="37"/>
        <v>0.37447609864747355</v>
      </c>
      <c r="AZ44" s="10">
        <f t="shared" si="38"/>
        <v>0.5082173804459108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</row>
    <row r="45" spans="1:94" ht="12.75">
      <c r="A45" s="2" t="s">
        <v>44</v>
      </c>
      <c r="B45" s="1">
        <v>1</v>
      </c>
      <c r="C45" s="10">
        <v>0.06795</v>
      </c>
      <c r="D45" s="10">
        <v>0.2381</v>
      </c>
      <c r="E45" s="10">
        <v>0.3854</v>
      </c>
      <c r="F45" s="12">
        <v>0.1435</v>
      </c>
      <c r="G45" s="12">
        <v>2.5631</v>
      </c>
      <c r="H45" s="10">
        <f t="shared" si="6"/>
        <v>0.016178895</v>
      </c>
      <c r="I45" s="10">
        <f t="shared" si="7"/>
        <v>0.02618793</v>
      </c>
      <c r="J45" s="10">
        <f t="shared" si="8"/>
        <v>0.009750825</v>
      </c>
      <c r="K45" s="10">
        <f t="shared" si="9"/>
        <v>0.17416264499999998</v>
      </c>
      <c r="L45" s="3">
        <v>43</v>
      </c>
      <c r="M45" s="7">
        <f>M30+C57</f>
        <v>2.27564</v>
      </c>
      <c r="N45" s="7">
        <f t="shared" si="11"/>
        <v>0.355806134136332</v>
      </c>
      <c r="O45" s="10">
        <f>O30+H57</f>
        <v>1.546204823</v>
      </c>
      <c r="P45" s="10">
        <f>P30+I57</f>
        <v>7.864297432</v>
      </c>
      <c r="Q45" s="10">
        <f>Q30+J57</f>
        <v>1.6887128940000002</v>
      </c>
      <c r="R45" s="10">
        <f>R30+K57</f>
        <v>8.38945872</v>
      </c>
      <c r="S45" s="10">
        <v>20</v>
      </c>
      <c r="T45" s="10">
        <v>0</v>
      </c>
      <c r="U45" s="10">
        <f t="shared" si="79"/>
        <v>21.546204823</v>
      </c>
      <c r="V45" s="10">
        <f t="shared" si="79"/>
        <v>7.864297432</v>
      </c>
      <c r="W45" s="10">
        <f t="shared" si="14"/>
        <v>22.936567231685526</v>
      </c>
      <c r="X45" s="10">
        <f t="shared" si="15"/>
        <v>20.051924154351916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>
        <f t="shared" si="80"/>
        <v>64.78112254</v>
      </c>
      <c r="AP45" s="10">
        <f t="shared" si="80"/>
        <v>24.118053584000002</v>
      </c>
      <c r="AQ45" s="10">
        <f t="shared" si="29"/>
        <v>69.12506308295994</v>
      </c>
      <c r="AR45" s="10">
        <f t="shared" si="30"/>
        <v>20.42033116382967</v>
      </c>
      <c r="AS45" s="14">
        <f t="shared" si="31"/>
        <v>0.355806134136332</v>
      </c>
      <c r="AT45" s="14">
        <f t="shared" si="32"/>
        <v>-20.42033116382967</v>
      </c>
      <c r="AU45" s="10">
        <f t="shared" si="33"/>
        <v>23.04168769431998</v>
      </c>
      <c r="AV45" s="10">
        <f t="shared" si="34"/>
        <v>20.42033116382967</v>
      </c>
      <c r="AW45" s="10">
        <f t="shared" si="35"/>
        <v>21.59370751333333</v>
      </c>
      <c r="AX45" s="10">
        <f t="shared" si="36"/>
        <v>8.039351194666668</v>
      </c>
      <c r="AY45" s="10">
        <f t="shared" si="37"/>
        <v>0.37230064312497796</v>
      </c>
      <c r="AZ45" s="10">
        <f t="shared" si="38"/>
        <v>0.5088027718149547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</row>
    <row r="46" spans="1:94" ht="12.75">
      <c r="A46" s="2" t="s">
        <v>45</v>
      </c>
      <c r="B46" s="1">
        <v>1</v>
      </c>
      <c r="C46" s="10">
        <v>0.19898</v>
      </c>
      <c r="D46" s="10">
        <v>0.2381</v>
      </c>
      <c r="E46" s="10">
        <v>0.3854</v>
      </c>
      <c r="F46" s="12">
        <v>0.1435</v>
      </c>
      <c r="G46" s="12">
        <v>2.5631</v>
      </c>
      <c r="H46" s="10">
        <f t="shared" si="6"/>
        <v>0.047377138</v>
      </c>
      <c r="I46" s="10">
        <f t="shared" si="7"/>
        <v>0.076686892</v>
      </c>
      <c r="J46" s="10">
        <f t="shared" si="8"/>
        <v>0.028553629999999997</v>
      </c>
      <c r="K46" s="10">
        <f t="shared" si="9"/>
        <v>0.510005638</v>
      </c>
      <c r="L46" s="3">
        <v>44</v>
      </c>
      <c r="M46" s="7">
        <f>M32+C59</f>
        <v>2.36344</v>
      </c>
      <c r="N46" s="7">
        <f t="shared" si="11"/>
        <v>0.35501067895484795</v>
      </c>
      <c r="O46" s="10">
        <f>O32+H59</f>
        <v>1.567110003</v>
      </c>
      <c r="P46" s="10">
        <f>P32+I59</f>
        <v>7.899455251999999</v>
      </c>
      <c r="Q46" s="10">
        <f>Q32+J59</f>
        <v>1.7016334960000001</v>
      </c>
      <c r="R46" s="10">
        <f>R32+K59</f>
        <v>8.614678554</v>
      </c>
      <c r="S46" s="10">
        <v>20</v>
      </c>
      <c r="T46" s="10">
        <v>0</v>
      </c>
      <c r="U46" s="10">
        <f t="shared" si="79"/>
        <v>21.567110003</v>
      </c>
      <c r="V46" s="10">
        <f t="shared" si="79"/>
        <v>7.899455251999999</v>
      </c>
      <c r="W46" s="10">
        <f t="shared" si="14"/>
        <v>22.968274361820328</v>
      </c>
      <c r="X46" s="10">
        <f t="shared" si="15"/>
        <v>20.116430643733768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>
        <f t="shared" si="80"/>
        <v>64.835853502</v>
      </c>
      <c r="AP46" s="10">
        <f t="shared" si="80"/>
        <v>24.413589058</v>
      </c>
      <c r="AQ46" s="10">
        <f t="shared" si="29"/>
        <v>69.27994825363038</v>
      </c>
      <c r="AR46" s="10">
        <f t="shared" si="30"/>
        <v>20.63359287623268</v>
      </c>
      <c r="AS46" s="14">
        <f t="shared" si="31"/>
        <v>0.35501067895484795</v>
      </c>
      <c r="AT46" s="14">
        <f t="shared" si="32"/>
        <v>-20.63359287623268</v>
      </c>
      <c r="AU46" s="10">
        <f t="shared" si="33"/>
        <v>23.09331608454346</v>
      </c>
      <c r="AV46" s="10">
        <f t="shared" si="34"/>
        <v>20.63359287623268</v>
      </c>
      <c r="AW46" s="10">
        <f t="shared" si="35"/>
        <v>21.611951167333334</v>
      </c>
      <c r="AX46" s="10">
        <f t="shared" si="36"/>
        <v>8.137863019333333</v>
      </c>
      <c r="AY46" s="10">
        <f t="shared" si="37"/>
        <v>0.3765445774111219</v>
      </c>
      <c r="AZ46" s="10">
        <f t="shared" si="38"/>
        <v>0.5076652709054326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</row>
    <row r="47" spans="1:94" ht="12.75">
      <c r="A47" s="2" t="s">
        <v>46</v>
      </c>
      <c r="B47" s="1">
        <v>1</v>
      </c>
      <c r="C47" s="10">
        <v>0.15276</v>
      </c>
      <c r="D47" s="10">
        <v>0.2381</v>
      </c>
      <c r="E47" s="10">
        <v>0.3854</v>
      </c>
      <c r="F47" s="12">
        <v>0.1435</v>
      </c>
      <c r="G47" s="12">
        <v>2.5631</v>
      </c>
      <c r="H47" s="10">
        <f t="shared" si="6"/>
        <v>0.036372156</v>
      </c>
      <c r="I47" s="10">
        <f t="shared" si="7"/>
        <v>0.058873704000000006</v>
      </c>
      <c r="J47" s="10">
        <f t="shared" si="8"/>
        <v>0.02192106</v>
      </c>
      <c r="K47" s="10">
        <f t="shared" si="9"/>
        <v>0.391539156</v>
      </c>
      <c r="L47" s="3">
        <v>45</v>
      </c>
      <c r="M47" s="7">
        <f>M15+C60</f>
        <v>2.12379</v>
      </c>
      <c r="N47" s="7">
        <f t="shared" si="11"/>
        <v>0.3571736633083301</v>
      </c>
      <c r="O47" s="10">
        <f>O15+H60</f>
        <v>1.510049338</v>
      </c>
      <c r="P47" s="10">
        <f>P15+I60</f>
        <v>7.8045309419999995</v>
      </c>
      <c r="Q47" s="10">
        <f>Q15+J60</f>
        <v>1.662852105</v>
      </c>
      <c r="R47" s="10">
        <f>R15+K60</f>
        <v>8.010223063</v>
      </c>
      <c r="S47" s="10">
        <v>20</v>
      </c>
      <c r="T47" s="10">
        <v>0</v>
      </c>
      <c r="U47" s="10">
        <f t="shared" si="79"/>
        <v>21.510049338</v>
      </c>
      <c r="V47" s="10">
        <f t="shared" si="79"/>
        <v>7.8045309419999995</v>
      </c>
      <c r="W47" s="10">
        <f t="shared" si="14"/>
        <v>22.88215299633821</v>
      </c>
      <c r="X47" s="10">
        <f t="shared" si="15"/>
        <v>19.94238403153178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>
        <f t="shared" si="80"/>
        <v>64.682950781</v>
      </c>
      <c r="AP47" s="10">
        <f t="shared" si="80"/>
        <v>23.619284946999997</v>
      </c>
      <c r="AQ47" s="10">
        <f t="shared" si="29"/>
        <v>68.8604003992487</v>
      </c>
      <c r="AR47" s="10">
        <f t="shared" si="30"/>
        <v>20.059904518574037</v>
      </c>
      <c r="AS47" s="14">
        <f t="shared" si="31"/>
        <v>0.3571736633083301</v>
      </c>
      <c r="AT47" s="14">
        <f t="shared" si="32"/>
        <v>-20.059904518574037</v>
      </c>
      <c r="AU47" s="10">
        <f t="shared" si="33"/>
        <v>22.953466799749567</v>
      </c>
      <c r="AV47" s="10">
        <f t="shared" si="34"/>
        <v>20.059904518574037</v>
      </c>
      <c r="AW47" s="10">
        <f t="shared" si="35"/>
        <v>21.56098359366667</v>
      </c>
      <c r="AX47" s="10">
        <f t="shared" si="36"/>
        <v>7.873094982333332</v>
      </c>
      <c r="AY47" s="10">
        <f t="shared" si="37"/>
        <v>0.36515472256311987</v>
      </c>
      <c r="AZ47" s="10">
        <f t="shared" si="38"/>
        <v>0.510758338530912</v>
      </c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</row>
    <row r="48" spans="1:94" ht="12.75">
      <c r="A48" s="2" t="s">
        <v>47</v>
      </c>
      <c r="B48" s="1">
        <v>1</v>
      </c>
      <c r="C48" s="10">
        <v>0.06473</v>
      </c>
      <c r="D48" s="10">
        <v>0.2381</v>
      </c>
      <c r="E48" s="10">
        <v>0.3854</v>
      </c>
      <c r="F48" s="12">
        <v>0.1435</v>
      </c>
      <c r="G48" s="12">
        <v>2.5631</v>
      </c>
      <c r="H48" s="10">
        <f t="shared" si="6"/>
        <v>0.015412213</v>
      </c>
      <c r="I48" s="10">
        <f t="shared" si="7"/>
        <v>0.024946942</v>
      </c>
      <c r="J48" s="10">
        <f t="shared" si="8"/>
        <v>0.009288755</v>
      </c>
      <c r="K48" s="10">
        <f t="shared" si="9"/>
        <v>0.16590946299999998</v>
      </c>
      <c r="L48" s="3">
        <v>46</v>
      </c>
      <c r="M48" s="7">
        <f>M15+C61</f>
        <v>2.16141</v>
      </c>
      <c r="N48" s="7">
        <f>AS48</f>
        <v>0.3568367995501694</v>
      </c>
      <c r="O48" s="10">
        <f>O15+H61</f>
        <v>1.5190066599999998</v>
      </c>
      <c r="P48" s="10">
        <f>P15+I61</f>
        <v>7.81902969</v>
      </c>
      <c r="Q48" s="10">
        <f>Q15+J61</f>
        <v>1.668250575</v>
      </c>
      <c r="R48" s="10">
        <f>R15+K61</f>
        <v>8.106646885</v>
      </c>
      <c r="S48" s="10">
        <v>20</v>
      </c>
      <c r="T48" s="10">
        <v>0</v>
      </c>
      <c r="U48" s="10">
        <f t="shared" si="79"/>
        <v>21.51900666</v>
      </c>
      <c r="V48" s="10">
        <f t="shared" si="79"/>
        <v>7.81902969</v>
      </c>
      <c r="W48" s="10">
        <f t="shared" si="14"/>
        <v>22.895520804869797</v>
      </c>
      <c r="X48" s="10">
        <f t="shared" si="15"/>
        <v>19.96884591574264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>
        <f t="shared" si="80"/>
        <v>64.706263895</v>
      </c>
      <c r="AP48" s="10">
        <f t="shared" si="80"/>
        <v>23.744706264999998</v>
      </c>
      <c r="AQ48" s="10">
        <f t="shared" si="29"/>
        <v>68.9254065121165</v>
      </c>
      <c r="AR48" s="10">
        <f t="shared" si="30"/>
        <v>20.151191651504384</v>
      </c>
      <c r="AS48" s="14">
        <f t="shared" si="31"/>
        <v>0.3568367995501694</v>
      </c>
      <c r="AT48" s="14">
        <f t="shared" si="32"/>
        <v>-20.151191651504384</v>
      </c>
      <c r="AU48" s="10">
        <f t="shared" si="33"/>
        <v>22.975135504038832</v>
      </c>
      <c r="AV48" s="10">
        <f t="shared" si="34"/>
        <v>20.151191651504384</v>
      </c>
      <c r="AW48" s="10">
        <f t="shared" si="35"/>
        <v>21.568754631666668</v>
      </c>
      <c r="AX48" s="10">
        <f t="shared" si="36"/>
        <v>7.914902088333331</v>
      </c>
      <c r="AY48" s="10">
        <f t="shared" si="37"/>
        <v>0.36696147846723076</v>
      </c>
      <c r="AZ48" s="10">
        <f t="shared" si="38"/>
        <v>0.5102766233567422</v>
      </c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</row>
    <row r="49" spans="1:94" ht="12.75">
      <c r="A49" s="2" t="s">
        <v>48</v>
      </c>
      <c r="B49" s="1">
        <v>1</v>
      </c>
      <c r="C49" s="10">
        <v>0.11592</v>
      </c>
      <c r="D49" s="10">
        <v>0.2381</v>
      </c>
      <c r="E49" s="10">
        <v>0.3854</v>
      </c>
      <c r="F49" s="12">
        <v>0.1435</v>
      </c>
      <c r="G49" s="12">
        <v>2.5631</v>
      </c>
      <c r="H49" s="10">
        <f t="shared" si="6"/>
        <v>0.027600552</v>
      </c>
      <c r="I49" s="10">
        <f t="shared" si="7"/>
        <v>0.044675568</v>
      </c>
      <c r="J49" s="10">
        <f t="shared" si="8"/>
        <v>0.016634519999999996</v>
      </c>
      <c r="K49" s="10">
        <f t="shared" si="9"/>
        <v>0.297114552</v>
      </c>
      <c r="L49" s="3">
        <v>47</v>
      </c>
      <c r="M49" s="7">
        <f>M79+C63</f>
        <v>2.34131</v>
      </c>
      <c r="N49" s="7">
        <f t="shared" si="11"/>
        <v>0.3552146133649342</v>
      </c>
      <c r="O49" s="10">
        <f>O79+H63</f>
        <v>1.5618408499999998</v>
      </c>
      <c r="P49" s="10">
        <f>P79+I63</f>
        <v>7.889919099999999</v>
      </c>
      <c r="Q49" s="10">
        <f>Q79+J63</f>
        <v>1.6967320860000001</v>
      </c>
      <c r="R49" s="10">
        <f>R79+K63</f>
        <v>8.561804845999998</v>
      </c>
      <c r="S49" s="10">
        <v>20</v>
      </c>
      <c r="T49" s="10">
        <v>0</v>
      </c>
      <c r="U49" s="10">
        <f t="shared" si="79"/>
        <v>21.56184085</v>
      </c>
      <c r="V49" s="10">
        <f t="shared" si="79"/>
        <v>7.889919099999999</v>
      </c>
      <c r="W49" s="10">
        <f t="shared" si="14"/>
        <v>22.960048001806822</v>
      </c>
      <c r="X49" s="10">
        <f t="shared" si="15"/>
        <v>20.098607623355253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>
        <f t="shared" si="80"/>
        <v>64.820413786</v>
      </c>
      <c r="AP49" s="10">
        <f t="shared" si="80"/>
        <v>24.341643045999994</v>
      </c>
      <c r="AQ49" s="10">
        <f t="shared" si="29"/>
        <v>69.24017352351984</v>
      </c>
      <c r="AR49" s="10">
        <f t="shared" si="30"/>
        <v>20.582379234992597</v>
      </c>
      <c r="AS49" s="14">
        <f t="shared" si="31"/>
        <v>0.3552146133649342</v>
      </c>
      <c r="AT49" s="14">
        <f t="shared" si="32"/>
        <v>-20.582379234992597</v>
      </c>
      <c r="AU49" s="10">
        <f t="shared" si="33"/>
        <v>23.080057841173282</v>
      </c>
      <c r="AV49" s="10">
        <f t="shared" si="34"/>
        <v>20.582379234992597</v>
      </c>
      <c r="AW49" s="10">
        <f t="shared" si="35"/>
        <v>21.606804595333333</v>
      </c>
      <c r="AX49" s="10">
        <f t="shared" si="36"/>
        <v>8.113881015333332</v>
      </c>
      <c r="AY49" s="10">
        <f t="shared" si="37"/>
        <v>0.37552433908185473</v>
      </c>
      <c r="AZ49" s="10">
        <f t="shared" si="38"/>
        <v>0.5079568971118559</v>
      </c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</row>
    <row r="50" spans="1:94" ht="12.75">
      <c r="A50" s="2" t="s">
        <v>49</v>
      </c>
      <c r="B50" s="1">
        <v>1</v>
      </c>
      <c r="C50" s="10">
        <v>0.04382</v>
      </c>
      <c r="D50" s="10">
        <v>0.2381</v>
      </c>
      <c r="E50" s="10">
        <v>0.3854</v>
      </c>
      <c r="F50" s="12">
        <v>0.1435</v>
      </c>
      <c r="G50" s="12">
        <v>2.5631</v>
      </c>
      <c r="H50" s="10">
        <f t="shared" si="6"/>
        <v>0.010433542</v>
      </c>
      <c r="I50" s="10">
        <f t="shared" si="7"/>
        <v>0.016888228</v>
      </c>
      <c r="J50" s="10">
        <f t="shared" si="8"/>
        <v>0.006288169999999999</v>
      </c>
      <c r="K50" s="10">
        <f t="shared" si="9"/>
        <v>0.11231504199999999</v>
      </c>
      <c r="L50" s="3">
        <v>48</v>
      </c>
      <c r="M50" s="7">
        <f>M17+C65</f>
        <v>2.49678</v>
      </c>
      <c r="N50" s="7">
        <f t="shared" si="11"/>
        <v>0.3538070841053858</v>
      </c>
      <c r="O50" s="10">
        <f aca="true" t="shared" si="82" ref="O50:R52">O17+H65</f>
        <v>1.5988582569999998</v>
      </c>
      <c r="P50" s="10">
        <f t="shared" si="82"/>
        <v>7.951497438</v>
      </c>
      <c r="Q50" s="10">
        <f t="shared" si="82"/>
        <v>1.7218865069999998</v>
      </c>
      <c r="R50" s="10">
        <f t="shared" si="82"/>
        <v>8.953948038999998</v>
      </c>
      <c r="S50" s="10">
        <v>20</v>
      </c>
      <c r="T50" s="10">
        <v>0</v>
      </c>
      <c r="U50" s="10">
        <f t="shared" si="79"/>
        <v>21.598858257</v>
      </c>
      <c r="V50" s="10">
        <f t="shared" si="79"/>
        <v>7.951497438</v>
      </c>
      <c r="W50" s="10">
        <f t="shared" si="14"/>
        <v>23.01601593483324</v>
      </c>
      <c r="X50" s="10">
        <f t="shared" si="15"/>
        <v>20.210898561613888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>
        <f t="shared" si="80"/>
        <v>64.919603021</v>
      </c>
      <c r="AP50" s="10">
        <f t="shared" si="80"/>
        <v>24.856942914999998</v>
      </c>
      <c r="AQ50" s="10">
        <f t="shared" si="29"/>
        <v>69.51562750550268</v>
      </c>
      <c r="AR50" s="10">
        <f t="shared" si="30"/>
        <v>20.9512480006911</v>
      </c>
      <c r="AS50" s="14">
        <f t="shared" si="31"/>
        <v>0.3538070841053858</v>
      </c>
      <c r="AT50" s="14">
        <f t="shared" si="32"/>
        <v>-20.9512480006911</v>
      </c>
      <c r="AU50" s="10">
        <f t="shared" si="33"/>
        <v>23.171875835167558</v>
      </c>
      <c r="AV50" s="10">
        <f t="shared" si="34"/>
        <v>20.9512480006911</v>
      </c>
      <c r="AW50" s="10">
        <f t="shared" si="35"/>
        <v>21.639867673666664</v>
      </c>
      <c r="AX50" s="10">
        <f t="shared" si="36"/>
        <v>8.28564763833333</v>
      </c>
      <c r="AY50" s="10">
        <f t="shared" si="37"/>
        <v>0.3828880917056647</v>
      </c>
      <c r="AZ50" s="10">
        <f t="shared" si="38"/>
        <v>0.5059441302707017</v>
      </c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</row>
    <row r="51" spans="1:94" ht="12.75">
      <c r="A51" s="2" t="s">
        <v>50</v>
      </c>
      <c r="B51" s="1">
        <v>1</v>
      </c>
      <c r="C51" s="10">
        <v>0.0603</v>
      </c>
      <c r="D51" s="10">
        <v>0.2381</v>
      </c>
      <c r="E51" s="10">
        <v>0.3854</v>
      </c>
      <c r="F51" s="12">
        <v>0.1435</v>
      </c>
      <c r="G51" s="12">
        <v>2.5631</v>
      </c>
      <c r="H51" s="10">
        <f t="shared" si="6"/>
        <v>0.014357430000000001</v>
      </c>
      <c r="I51" s="10">
        <f t="shared" si="7"/>
        <v>0.023239620000000002</v>
      </c>
      <c r="J51" s="10">
        <f t="shared" si="8"/>
        <v>0.008653049999999999</v>
      </c>
      <c r="K51" s="10">
        <f t="shared" si="9"/>
        <v>0.15455493</v>
      </c>
      <c r="L51" s="3">
        <v>49</v>
      </c>
      <c r="M51" s="7">
        <f>M18+C66</f>
        <v>2.62701</v>
      </c>
      <c r="N51" s="7">
        <f t="shared" si="11"/>
        <v>0.35262626913761025</v>
      </c>
      <c r="O51" s="10">
        <f t="shared" si="82"/>
        <v>1.6298660199999997</v>
      </c>
      <c r="P51" s="10">
        <f t="shared" si="82"/>
        <v>8.00291403</v>
      </c>
      <c r="Q51" s="10">
        <f t="shared" si="82"/>
        <v>1.7426749729999997</v>
      </c>
      <c r="R51" s="10">
        <f t="shared" si="82"/>
        <v>9.283057422999999</v>
      </c>
      <c r="S51" s="10">
        <v>20</v>
      </c>
      <c r="T51" s="10">
        <v>0</v>
      </c>
      <c r="U51" s="10">
        <f t="shared" si="79"/>
        <v>21.62986602</v>
      </c>
      <c r="V51" s="10">
        <f t="shared" si="79"/>
        <v>8.00291403</v>
      </c>
      <c r="W51" s="10">
        <f t="shared" si="14"/>
        <v>23.062908251448288</v>
      </c>
      <c r="X51" s="10">
        <f t="shared" si="15"/>
        <v>20.304155910233455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>
        <f t="shared" si="80"/>
        <v>65.002407013</v>
      </c>
      <c r="AP51" s="10">
        <f t="shared" si="80"/>
        <v>25.288885482999998</v>
      </c>
      <c r="AQ51" s="10">
        <f t="shared" si="29"/>
        <v>69.7484096338834</v>
      </c>
      <c r="AR51" s="10">
        <f t="shared" si="30"/>
        <v>21.258292998735048</v>
      </c>
      <c r="AS51" s="14">
        <f t="shared" si="31"/>
        <v>0.35262626913761025</v>
      </c>
      <c r="AT51" s="14">
        <f t="shared" si="32"/>
        <v>-21.258292998735048</v>
      </c>
      <c r="AU51" s="10">
        <f t="shared" si="33"/>
        <v>23.249469877961133</v>
      </c>
      <c r="AV51" s="10">
        <f t="shared" si="34"/>
        <v>21.258292998735048</v>
      </c>
      <c r="AW51" s="10">
        <f t="shared" si="35"/>
        <v>21.66746900433333</v>
      </c>
      <c r="AX51" s="10">
        <f t="shared" si="36"/>
        <v>8.42962849433333</v>
      </c>
      <c r="AY51" s="10">
        <f t="shared" si="37"/>
        <v>0.38904536993441496</v>
      </c>
      <c r="AZ51" s="10">
        <f t="shared" si="38"/>
        <v>0.5042555648667826</v>
      </c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</row>
    <row r="52" spans="1:94" ht="12.75">
      <c r="A52" s="2" t="s">
        <v>51</v>
      </c>
      <c r="B52" s="1">
        <v>1</v>
      </c>
      <c r="C52" s="10">
        <v>0.13879</v>
      </c>
      <c r="D52" s="10">
        <v>0.2381</v>
      </c>
      <c r="E52" s="10">
        <v>0.3854</v>
      </c>
      <c r="F52" s="12">
        <v>0.1435</v>
      </c>
      <c r="G52" s="12">
        <v>2.5631</v>
      </c>
      <c r="H52" s="10">
        <f t="shared" si="6"/>
        <v>0.033045899</v>
      </c>
      <c r="I52" s="10">
        <f t="shared" si="7"/>
        <v>0.053489666</v>
      </c>
      <c r="J52" s="10">
        <f t="shared" si="8"/>
        <v>0.019916365</v>
      </c>
      <c r="K52" s="10">
        <f t="shared" si="9"/>
        <v>0.35573264899999996</v>
      </c>
      <c r="L52" s="3">
        <v>50</v>
      </c>
      <c r="M52" s="7">
        <f>M19+C67</f>
        <v>2.7308</v>
      </c>
      <c r="N52" s="7">
        <f t="shared" si="11"/>
        <v>0.3516735626565771</v>
      </c>
      <c r="O52" s="10">
        <f t="shared" si="82"/>
        <v>1.654578419</v>
      </c>
      <c r="P52" s="10">
        <f t="shared" si="82"/>
        <v>8.046055246</v>
      </c>
      <c r="Q52" s="10">
        <f t="shared" si="82"/>
        <v>1.7629496469999997</v>
      </c>
      <c r="R52" s="10">
        <f t="shared" si="82"/>
        <v>9.537084671</v>
      </c>
      <c r="S52" s="10">
        <v>20</v>
      </c>
      <c r="T52" s="10">
        <v>0</v>
      </c>
      <c r="U52" s="10">
        <f t="shared" si="79"/>
        <v>21.654578419</v>
      </c>
      <c r="V52" s="10">
        <f t="shared" si="79"/>
        <v>8.046055246</v>
      </c>
      <c r="W52" s="10">
        <f t="shared" si="14"/>
        <v>23.101077280644397</v>
      </c>
      <c r="X52" s="10">
        <f t="shared" si="15"/>
        <v>20.383238504616358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>
        <f t="shared" si="80"/>
        <v>65.072106485</v>
      </c>
      <c r="AP52" s="10">
        <f t="shared" si="80"/>
        <v>25.629195163</v>
      </c>
      <c r="AQ52" s="10">
        <f t="shared" si="29"/>
        <v>69.93736259752953</v>
      </c>
      <c r="AR52" s="10">
        <f t="shared" si="30"/>
        <v>21.497416579414537</v>
      </c>
      <c r="AS52" s="14">
        <f t="shared" si="31"/>
        <v>0.3516735626565771</v>
      </c>
      <c r="AT52" s="14">
        <f t="shared" si="32"/>
        <v>-21.497416579414537</v>
      </c>
      <c r="AU52" s="10">
        <f t="shared" si="33"/>
        <v>23.31245419917651</v>
      </c>
      <c r="AV52" s="10">
        <f t="shared" si="34"/>
        <v>21.497416579414537</v>
      </c>
      <c r="AW52" s="10">
        <f t="shared" si="35"/>
        <v>21.690702161666668</v>
      </c>
      <c r="AX52" s="10">
        <f t="shared" si="36"/>
        <v>8.543065054333333</v>
      </c>
      <c r="AY52" s="10">
        <f t="shared" si="37"/>
        <v>0.3938583910589689</v>
      </c>
      <c r="AZ52" s="10">
        <f t="shared" si="38"/>
        <v>0.5028931945989052</v>
      </c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</row>
    <row r="53" spans="1:94" ht="12.75">
      <c r="A53" s="2" t="s">
        <v>52</v>
      </c>
      <c r="B53" s="1">
        <v>1</v>
      </c>
      <c r="C53" s="10">
        <v>0.14956</v>
      </c>
      <c r="D53" s="10">
        <v>0.2381</v>
      </c>
      <c r="E53" s="10">
        <v>0.3854</v>
      </c>
      <c r="F53" s="12">
        <v>0.1435</v>
      </c>
      <c r="G53" s="12">
        <v>2.5631</v>
      </c>
      <c r="H53" s="10">
        <f t="shared" si="6"/>
        <v>0.035610236</v>
      </c>
      <c r="I53" s="10">
        <f t="shared" si="7"/>
        <v>0.057640424</v>
      </c>
      <c r="J53" s="10">
        <f t="shared" si="8"/>
        <v>0.02146186</v>
      </c>
      <c r="K53" s="10">
        <f t="shared" si="9"/>
        <v>0.38333723599999997</v>
      </c>
      <c r="L53" s="3">
        <v>51</v>
      </c>
      <c r="M53" s="7">
        <f>M19+C68</f>
        <v>2.71926</v>
      </c>
      <c r="N53" s="7">
        <f t="shared" si="11"/>
        <v>0.3517779071207715</v>
      </c>
      <c r="O53" s="10">
        <f>O19+H68</f>
        <v>1.6518307449999998</v>
      </c>
      <c r="P53" s="10">
        <f>P19+I68</f>
        <v>8.041607729999999</v>
      </c>
      <c r="Q53" s="10">
        <f>Q19+J68</f>
        <v>1.7612936569999997</v>
      </c>
      <c r="R53" s="10">
        <f>R19+K68</f>
        <v>9.507506497</v>
      </c>
      <c r="S53" s="10">
        <v>20</v>
      </c>
      <c r="T53" s="10">
        <v>0</v>
      </c>
      <c r="U53" s="10">
        <f t="shared" si="79"/>
        <v>21.651830744999998</v>
      </c>
      <c r="V53" s="10">
        <f t="shared" si="79"/>
        <v>8.041607729999999</v>
      </c>
      <c r="W53" s="10">
        <f t="shared" si="14"/>
        <v>23.096952818355128</v>
      </c>
      <c r="X53" s="10">
        <f t="shared" si="15"/>
        <v>20.375270559510536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>
        <f t="shared" si="80"/>
        <v>65.064955147</v>
      </c>
      <c r="AP53" s="10">
        <f t="shared" si="80"/>
        <v>25.590721957</v>
      </c>
      <c r="AQ53" s="10">
        <f t="shared" si="29"/>
        <v>69.91661775687955</v>
      </c>
      <c r="AR53" s="10">
        <f t="shared" si="30"/>
        <v>21.470229179303352</v>
      </c>
      <c r="AS53" s="14">
        <f t="shared" si="31"/>
        <v>0.3517779071207715</v>
      </c>
      <c r="AT53" s="14">
        <f t="shared" si="32"/>
        <v>-21.470229179303352</v>
      </c>
      <c r="AU53" s="10">
        <f t="shared" si="33"/>
        <v>23.305539252293183</v>
      </c>
      <c r="AV53" s="10">
        <f t="shared" si="34"/>
        <v>21.470229179303352</v>
      </c>
      <c r="AW53" s="10">
        <f t="shared" si="35"/>
        <v>21.688318382333335</v>
      </c>
      <c r="AX53" s="10">
        <f t="shared" si="36"/>
        <v>8.530240652333333</v>
      </c>
      <c r="AY53" s="10">
        <f t="shared" si="37"/>
        <v>0.3933103757496393</v>
      </c>
      <c r="AZ53" s="10">
        <f t="shared" si="38"/>
        <v>0.5030424071827032</v>
      </c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</row>
    <row r="54" spans="1:94" ht="12.75">
      <c r="A54" s="2" t="s">
        <v>53</v>
      </c>
      <c r="B54" s="1">
        <v>1</v>
      </c>
      <c r="C54" s="10">
        <v>0.05801</v>
      </c>
      <c r="D54" s="10">
        <v>0.2381</v>
      </c>
      <c r="E54" s="10">
        <v>0.3854</v>
      </c>
      <c r="F54" s="12">
        <v>0.1435</v>
      </c>
      <c r="G54" s="12">
        <v>2.5631</v>
      </c>
      <c r="H54" s="10">
        <f t="shared" si="6"/>
        <v>0.013812181</v>
      </c>
      <c r="I54" s="10">
        <f t="shared" si="7"/>
        <v>0.022357054</v>
      </c>
      <c r="J54" s="10">
        <f t="shared" si="8"/>
        <v>0.008324435</v>
      </c>
      <c r="K54" s="10">
        <f t="shared" si="9"/>
        <v>0.148685431</v>
      </c>
      <c r="L54" s="3">
        <v>52</v>
      </c>
      <c r="M54" s="7">
        <f>M53+C69</f>
        <v>2.83532</v>
      </c>
      <c r="N54" s="7">
        <f t="shared" si="11"/>
        <v>0.3507277301703314</v>
      </c>
      <c r="O54" s="10">
        <f>O53+H69</f>
        <v>1.6794646309999999</v>
      </c>
      <c r="P54" s="10">
        <f>P53+I69</f>
        <v>8.086337253999998</v>
      </c>
      <c r="Q54" s="10">
        <f>Q53+J69</f>
        <v>1.7779482669999997</v>
      </c>
      <c r="R54" s="10">
        <f>R53+K69</f>
        <v>9.804979883</v>
      </c>
      <c r="S54" s="10">
        <v>20</v>
      </c>
      <c r="T54" s="10">
        <v>0</v>
      </c>
      <c r="U54" s="10">
        <f t="shared" si="79"/>
        <v>21.679464631</v>
      </c>
      <c r="V54" s="10">
        <f t="shared" si="79"/>
        <v>8.086337253999998</v>
      </c>
      <c r="W54" s="10">
        <f t="shared" si="14"/>
        <v>23.138453640470622</v>
      </c>
      <c r="X54" s="10">
        <f t="shared" si="15"/>
        <v>20.4552762968662</v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>
        <f t="shared" si="80"/>
        <v>65.136877529</v>
      </c>
      <c r="AP54" s="10">
        <f t="shared" si="80"/>
        <v>25.977654390999994</v>
      </c>
      <c r="AQ54" s="10">
        <f t="shared" si="29"/>
        <v>70.12596767165631</v>
      </c>
      <c r="AR54" s="10">
        <f t="shared" si="30"/>
        <v>21.742923719592376</v>
      </c>
      <c r="AS54" s="14">
        <f t="shared" si="31"/>
        <v>0.3507277301703314</v>
      </c>
      <c r="AT54" s="14">
        <f t="shared" si="32"/>
        <v>-21.742923719592376</v>
      </c>
      <c r="AU54" s="10">
        <f t="shared" si="33"/>
        <v>23.37532255721877</v>
      </c>
      <c r="AV54" s="10">
        <f t="shared" si="34"/>
        <v>21.742923719592376</v>
      </c>
      <c r="AW54" s="10">
        <f t="shared" si="35"/>
        <v>21.712292509666664</v>
      </c>
      <c r="AX54" s="10">
        <f t="shared" si="36"/>
        <v>8.65921813033333</v>
      </c>
      <c r="AY54" s="10">
        <f t="shared" si="37"/>
        <v>0.3988163905989249</v>
      </c>
      <c r="AZ54" s="10">
        <f t="shared" si="38"/>
        <v>0.5015406541435738</v>
      </c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</row>
    <row r="55" spans="1:94" ht="12.75">
      <c r="A55" s="2" t="s">
        <v>54</v>
      </c>
      <c r="B55" s="1">
        <v>1</v>
      </c>
      <c r="C55" s="10">
        <v>0.1453</v>
      </c>
      <c r="D55" s="10">
        <v>0.2381</v>
      </c>
      <c r="E55" s="10">
        <v>0.3854</v>
      </c>
      <c r="F55" s="12">
        <v>0.1435</v>
      </c>
      <c r="G55" s="12">
        <v>2.5631</v>
      </c>
      <c r="H55" s="10">
        <f t="shared" si="6"/>
        <v>0.034595930000000004</v>
      </c>
      <c r="I55" s="10">
        <f t="shared" si="7"/>
        <v>0.055998620000000006</v>
      </c>
      <c r="J55" s="10">
        <f t="shared" si="8"/>
        <v>0.02085055</v>
      </c>
      <c r="K55" s="10">
        <f t="shared" si="9"/>
        <v>0.37241843</v>
      </c>
      <c r="L55" s="3">
        <v>53</v>
      </c>
      <c r="M55" s="7">
        <f>M53+C70</f>
        <v>2.8291799999999996</v>
      </c>
      <c r="N55" s="7">
        <f t="shared" si="11"/>
        <v>0.35078332980914356</v>
      </c>
      <c r="O55" s="10">
        <f>O53+H70</f>
        <v>1.678002697</v>
      </c>
      <c r="P55" s="10">
        <f>P53+I70</f>
        <v>8.083970897999999</v>
      </c>
      <c r="Q55" s="10">
        <f>Q53+J70</f>
        <v>1.7770671769999997</v>
      </c>
      <c r="R55" s="10">
        <f>R53+K70</f>
        <v>9.789242449</v>
      </c>
      <c r="S55" s="10">
        <v>20</v>
      </c>
      <c r="T55" s="10">
        <v>0</v>
      </c>
      <c r="U55" s="10">
        <f t="shared" si="79"/>
        <v>21.678002697</v>
      </c>
      <c r="V55" s="10">
        <f t="shared" si="79"/>
        <v>8.083970897999999</v>
      </c>
      <c r="W55" s="10">
        <f t="shared" si="14"/>
        <v>23.136256966303996</v>
      </c>
      <c r="X55" s="10">
        <f t="shared" si="15"/>
        <v>20.451050891453423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>
        <f t="shared" si="80"/>
        <v>65.133072571</v>
      </c>
      <c r="AP55" s="10">
        <f t="shared" si="80"/>
        <v>25.957184244999997</v>
      </c>
      <c r="AQ55" s="10">
        <f t="shared" si="29"/>
        <v>70.11485260961496</v>
      </c>
      <c r="AR55" s="10">
        <f t="shared" si="30"/>
        <v>21.728538019625056</v>
      </c>
      <c r="AS55" s="14">
        <f t="shared" si="31"/>
        <v>0.35078332980914356</v>
      </c>
      <c r="AT55" s="14">
        <f t="shared" si="32"/>
        <v>-21.728538019625056</v>
      </c>
      <c r="AU55" s="10">
        <f t="shared" si="33"/>
        <v>23.37161753653832</v>
      </c>
      <c r="AV55" s="10">
        <f t="shared" si="34"/>
        <v>21.728538019625056</v>
      </c>
      <c r="AW55" s="10">
        <f t="shared" si="35"/>
        <v>21.711024190333333</v>
      </c>
      <c r="AX55" s="10">
        <f t="shared" si="36"/>
        <v>8.652394748333332</v>
      </c>
      <c r="AY55" s="10">
        <f t="shared" si="37"/>
        <v>0.3985254068385104</v>
      </c>
      <c r="AZ55" s="10">
        <f t="shared" si="38"/>
        <v>0.5016201616270752</v>
      </c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</row>
    <row r="56" spans="1:94" ht="12.75">
      <c r="A56" s="2" t="s">
        <v>55</v>
      </c>
      <c r="B56" s="1">
        <v>1</v>
      </c>
      <c r="C56" s="10">
        <v>0.04597</v>
      </c>
      <c r="D56" s="10">
        <v>0.2381</v>
      </c>
      <c r="E56" s="10">
        <v>0.3854</v>
      </c>
      <c r="F56" s="12">
        <v>0.1435</v>
      </c>
      <c r="G56" s="12">
        <v>2.5631</v>
      </c>
      <c r="H56" s="10">
        <f t="shared" si="6"/>
        <v>0.010945456999999999</v>
      </c>
      <c r="I56" s="10">
        <f t="shared" si="7"/>
        <v>0.017716838</v>
      </c>
      <c r="J56" s="10">
        <f t="shared" si="8"/>
        <v>0.006596694999999999</v>
      </c>
      <c r="K56" s="10">
        <f t="shared" si="9"/>
        <v>0.11782570699999999</v>
      </c>
      <c r="L56" s="3">
        <v>54</v>
      </c>
      <c r="M56" s="7">
        <f>M55+C71</f>
        <v>2.8704099999999997</v>
      </c>
      <c r="N56" s="7">
        <f t="shared" si="11"/>
        <v>0.35040989400080874</v>
      </c>
      <c r="O56" s="10">
        <f>O55+H71</f>
        <v>1.6878195599999999</v>
      </c>
      <c r="P56" s="10">
        <f>P55+I71</f>
        <v>8.09986094</v>
      </c>
      <c r="Q56" s="10">
        <f>Q55+J71</f>
        <v>1.7829836819999998</v>
      </c>
      <c r="R56" s="10">
        <f>R55+K71</f>
        <v>9.894919062</v>
      </c>
      <c r="S56" s="10">
        <v>20</v>
      </c>
      <c r="T56" s="10">
        <v>0</v>
      </c>
      <c r="U56" s="10">
        <f t="shared" si="79"/>
        <v>21.68781956</v>
      </c>
      <c r="V56" s="10">
        <f t="shared" si="79"/>
        <v>8.09986094</v>
      </c>
      <c r="W56" s="10">
        <f t="shared" si="14"/>
        <v>23.151010010676778</v>
      </c>
      <c r="X56" s="10">
        <f t="shared" si="15"/>
        <v>20.479409032216797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>
        <f t="shared" si="80"/>
        <v>65.158622802</v>
      </c>
      <c r="AP56" s="10">
        <f t="shared" si="80"/>
        <v>26.094640941999998</v>
      </c>
      <c r="AQ56" s="10">
        <f t="shared" si="29"/>
        <v>70.18957480527445</v>
      </c>
      <c r="AR56" s="10">
        <f t="shared" si="30"/>
        <v>21.825050264706586</v>
      </c>
      <c r="AS56" s="14">
        <f t="shared" si="31"/>
        <v>0.35040989400080874</v>
      </c>
      <c r="AT56" s="14">
        <f t="shared" si="32"/>
        <v>-21.825050264706586</v>
      </c>
      <c r="AU56" s="10">
        <f t="shared" si="33"/>
        <v>23.39652493509148</v>
      </c>
      <c r="AV56" s="10">
        <f t="shared" si="34"/>
        <v>21.825050264706586</v>
      </c>
      <c r="AW56" s="10">
        <f t="shared" si="35"/>
        <v>21.719540934</v>
      </c>
      <c r="AX56" s="10">
        <f t="shared" si="36"/>
        <v>8.698213647333334</v>
      </c>
      <c r="AY56" s="10">
        <f t="shared" si="37"/>
        <v>0.4004787059618308</v>
      </c>
      <c r="AZ56" s="10">
        <f t="shared" si="38"/>
        <v>0.5010861484211565</v>
      </c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</row>
    <row r="57" spans="1:94" ht="12.75">
      <c r="A57" s="2" t="s">
        <v>56</v>
      </c>
      <c r="B57" s="1">
        <v>1</v>
      </c>
      <c r="C57" s="10">
        <v>0.10318</v>
      </c>
      <c r="D57" s="10">
        <v>0.2381</v>
      </c>
      <c r="E57" s="10">
        <v>0.3854</v>
      </c>
      <c r="F57" s="12">
        <v>0.1623</v>
      </c>
      <c r="G57" s="12">
        <v>2.5125</v>
      </c>
      <c r="H57" s="10">
        <f t="shared" si="6"/>
        <v>0.024567158</v>
      </c>
      <c r="I57" s="10">
        <f t="shared" si="7"/>
        <v>0.039765572</v>
      </c>
      <c r="J57" s="10">
        <f t="shared" si="8"/>
        <v>0.016746114</v>
      </c>
      <c r="K57" s="10">
        <f t="shared" si="9"/>
        <v>0.25923975</v>
      </c>
      <c r="L57" s="3">
        <v>55</v>
      </c>
      <c r="M57" s="7">
        <f>M55+C72</f>
        <v>2.9765499999999996</v>
      </c>
      <c r="N57" s="7">
        <f t="shared" si="11"/>
        <v>0.3494476596943078</v>
      </c>
      <c r="O57" s="10">
        <f>O55+H72</f>
        <v>1.713091494</v>
      </c>
      <c r="P57" s="10">
        <f>P55+I72</f>
        <v>8.140767295999998</v>
      </c>
      <c r="Q57" s="10">
        <f>Q55+J72</f>
        <v>1.7982147719999997</v>
      </c>
      <c r="R57" s="10">
        <f>R55+K72</f>
        <v>10.166966495999999</v>
      </c>
      <c r="S57" s="10">
        <v>20</v>
      </c>
      <c r="T57" s="10">
        <v>0</v>
      </c>
      <c r="U57" s="10">
        <f t="shared" si="79"/>
        <v>21.713091494</v>
      </c>
      <c r="V57" s="10">
        <f t="shared" si="79"/>
        <v>8.140767295999998</v>
      </c>
      <c r="W57" s="10">
        <f t="shared" si="14"/>
        <v>23.189015382168304</v>
      </c>
      <c r="X57" s="10">
        <f t="shared" si="15"/>
        <v>20.55224642506404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>
        <f t="shared" si="80"/>
        <v>65.22439776</v>
      </c>
      <c r="AP57" s="10">
        <f t="shared" si="80"/>
        <v>26.448501087999993</v>
      </c>
      <c r="AQ57" s="10">
        <f t="shared" si="29"/>
        <v>70.38284786051663</v>
      </c>
      <c r="AR57" s="10">
        <f t="shared" si="30"/>
        <v>22.072560123378953</v>
      </c>
      <c r="AS57" s="14">
        <f t="shared" si="31"/>
        <v>0.3494476596943078</v>
      </c>
      <c r="AT57" s="14">
        <f t="shared" si="32"/>
        <v>-22.072560123378953</v>
      </c>
      <c r="AU57" s="10">
        <f t="shared" si="33"/>
        <v>23.46094928683888</v>
      </c>
      <c r="AV57" s="10">
        <f t="shared" si="34"/>
        <v>22.072560123378953</v>
      </c>
      <c r="AW57" s="10">
        <f t="shared" si="35"/>
        <v>21.741465920000003</v>
      </c>
      <c r="AX57" s="10">
        <f t="shared" si="36"/>
        <v>8.816167029333332</v>
      </c>
      <c r="AY57" s="10">
        <f t="shared" si="37"/>
        <v>0.4055001195307318</v>
      </c>
      <c r="AZ57" s="10">
        <f t="shared" si="38"/>
        <v>0.4997101533628601</v>
      </c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</row>
    <row r="58" spans="1:94" ht="12.75">
      <c r="A58" s="2" t="s">
        <v>57</v>
      </c>
      <c r="B58" s="1">
        <v>1</v>
      </c>
      <c r="C58" s="10">
        <v>0.11327</v>
      </c>
      <c r="D58" s="10">
        <v>0.2381</v>
      </c>
      <c r="E58" s="10">
        <v>0.3854</v>
      </c>
      <c r="F58" s="12">
        <v>0.1435</v>
      </c>
      <c r="G58" s="12">
        <v>2.5631</v>
      </c>
      <c r="H58" s="10">
        <f t="shared" si="6"/>
        <v>0.026969587</v>
      </c>
      <c r="I58" s="10">
        <f t="shared" si="7"/>
        <v>0.043654258</v>
      </c>
      <c r="J58" s="10">
        <f t="shared" si="8"/>
        <v>0.016254244999999997</v>
      </c>
      <c r="K58" s="10">
        <f t="shared" si="9"/>
        <v>0.290322337</v>
      </c>
      <c r="L58" s="3">
        <v>56</v>
      </c>
      <c r="M58" s="7">
        <f>M21+C73</f>
        <v>2.82855</v>
      </c>
      <c r="N58" s="7">
        <f t="shared" si="11"/>
        <v>0.35077925502308543</v>
      </c>
      <c r="O58" s="10">
        <f>O21+H73</f>
        <v>1.6778526939999998</v>
      </c>
      <c r="P58" s="10">
        <f>P21+I73</f>
        <v>8.085857496</v>
      </c>
      <c r="Q58" s="10">
        <f>Q21+J73</f>
        <v>1.7806251439999998</v>
      </c>
      <c r="R58" s="10">
        <f>R21+K73</f>
        <v>9.779493387999999</v>
      </c>
      <c r="S58" s="10">
        <v>20</v>
      </c>
      <c r="T58" s="10">
        <v>0</v>
      </c>
      <c r="U58" s="10">
        <f t="shared" si="79"/>
        <v>21.677852694</v>
      </c>
      <c r="V58" s="10">
        <f t="shared" si="79"/>
        <v>8.085857496</v>
      </c>
      <c r="W58" s="10">
        <f t="shared" si="14"/>
        <v>23.136775680037665</v>
      </c>
      <c r="X58" s="10">
        <f t="shared" si="15"/>
        <v>20.45555817620833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f t="shared" si="80"/>
        <v>65.136330532</v>
      </c>
      <c r="AP58" s="10">
        <f t="shared" si="80"/>
        <v>25.951208379999997</v>
      </c>
      <c r="AQ58" s="10">
        <f t="shared" si="29"/>
        <v>70.11566709057354</v>
      </c>
      <c r="AR58" s="10">
        <f t="shared" si="30"/>
        <v>21.723016138646567</v>
      </c>
      <c r="AS58" s="14">
        <f t="shared" si="31"/>
        <v>0.35077925502308543</v>
      </c>
      <c r="AT58" s="14">
        <f t="shared" si="32"/>
        <v>-21.723016138646567</v>
      </c>
      <c r="AU58" s="10">
        <f t="shared" si="33"/>
        <v>23.37188903019118</v>
      </c>
      <c r="AV58" s="10">
        <f t="shared" si="34"/>
        <v>21.723016138646567</v>
      </c>
      <c r="AW58" s="10">
        <f t="shared" si="35"/>
        <v>21.712110177333333</v>
      </c>
      <c r="AX58" s="10">
        <f t="shared" si="36"/>
        <v>8.650402793333333</v>
      </c>
      <c r="AY58" s="10">
        <f t="shared" si="37"/>
        <v>0.39841372960441424</v>
      </c>
      <c r="AZ58" s="10">
        <f t="shared" si="38"/>
        <v>0.5016143346830122</v>
      </c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</row>
    <row r="59" spans="1:94" ht="12.75">
      <c r="A59" s="2" t="s">
        <v>58</v>
      </c>
      <c r="B59" s="1">
        <v>1</v>
      </c>
      <c r="C59" s="10">
        <v>0.103</v>
      </c>
      <c r="D59" s="10">
        <v>0.2381</v>
      </c>
      <c r="E59" s="10">
        <v>0.3854</v>
      </c>
      <c r="F59" s="12">
        <v>0.1435</v>
      </c>
      <c r="G59" s="12">
        <v>2.5631</v>
      </c>
      <c r="H59" s="10">
        <f t="shared" si="6"/>
        <v>0.0245243</v>
      </c>
      <c r="I59" s="10">
        <f t="shared" si="7"/>
        <v>0.0396962</v>
      </c>
      <c r="J59" s="10">
        <f t="shared" si="8"/>
        <v>0.014780499999999999</v>
      </c>
      <c r="K59" s="10">
        <f t="shared" si="9"/>
        <v>0.2639993</v>
      </c>
      <c r="L59" s="3">
        <v>57</v>
      </c>
      <c r="M59" s="7">
        <f>M21+C74</f>
        <v>2.81927</v>
      </c>
      <c r="N59" s="7">
        <f t="shared" si="11"/>
        <v>0.3508632650196125</v>
      </c>
      <c r="O59" s="10">
        <f aca="true" t="shared" si="83" ref="O59:R60">O21+H74</f>
        <v>1.6756431259999998</v>
      </c>
      <c r="P59" s="10">
        <f t="shared" si="83"/>
        <v>8.082280984</v>
      </c>
      <c r="Q59" s="10">
        <f t="shared" si="83"/>
        <v>1.7792934639999998</v>
      </c>
      <c r="R59" s="10">
        <f t="shared" si="83"/>
        <v>9.75570782</v>
      </c>
      <c r="S59" s="10">
        <v>20</v>
      </c>
      <c r="T59" s="10">
        <v>0</v>
      </c>
      <c r="U59" s="10">
        <f t="shared" si="79"/>
        <v>21.675643126</v>
      </c>
      <c r="V59" s="10">
        <f t="shared" si="79"/>
        <v>8.082280984</v>
      </c>
      <c r="W59" s="10">
        <f t="shared" si="14"/>
        <v>23.133455661228805</v>
      </c>
      <c r="X59" s="10">
        <f t="shared" si="15"/>
        <v>20.44917116282777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>
        <f t="shared" si="80"/>
        <v>65.130579716</v>
      </c>
      <c r="AP59" s="10">
        <f t="shared" si="80"/>
        <v>25.920269788</v>
      </c>
      <c r="AQ59" s="10">
        <f t="shared" si="29"/>
        <v>70.09887873586094</v>
      </c>
      <c r="AR59" s="10">
        <f t="shared" si="30"/>
        <v>21.701263856916217</v>
      </c>
      <c r="AS59" s="14">
        <f t="shared" si="31"/>
        <v>0.3508632650196125</v>
      </c>
      <c r="AT59" s="14">
        <f t="shared" si="32"/>
        <v>-21.701263856916217</v>
      </c>
      <c r="AU59" s="10">
        <f t="shared" si="33"/>
        <v>23.366292911953646</v>
      </c>
      <c r="AV59" s="10">
        <f t="shared" si="34"/>
        <v>21.701263856916217</v>
      </c>
      <c r="AW59" s="10">
        <f t="shared" si="35"/>
        <v>21.71019323866667</v>
      </c>
      <c r="AX59" s="10">
        <f t="shared" si="36"/>
        <v>8.640089929333332</v>
      </c>
      <c r="AY59" s="10">
        <f t="shared" si="37"/>
        <v>0.3979738841727584</v>
      </c>
      <c r="AZ59" s="10">
        <f t="shared" si="38"/>
        <v>0.5017344689780459</v>
      </c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</row>
    <row r="60" spans="1:94" ht="12.75">
      <c r="A60" s="2" t="s">
        <v>59</v>
      </c>
      <c r="B60" s="1">
        <v>1</v>
      </c>
      <c r="C60" s="10">
        <v>0.03423</v>
      </c>
      <c r="D60" s="10">
        <v>0.2381</v>
      </c>
      <c r="E60" s="10">
        <v>0.3854</v>
      </c>
      <c r="F60" s="12">
        <v>0.1435</v>
      </c>
      <c r="G60" s="12">
        <v>2.5631</v>
      </c>
      <c r="H60" s="10">
        <f t="shared" si="6"/>
        <v>0.008150163</v>
      </c>
      <c r="I60" s="10">
        <f t="shared" si="7"/>
        <v>0.013192242</v>
      </c>
      <c r="J60" s="10">
        <f t="shared" si="8"/>
        <v>0.004912004999999999</v>
      </c>
      <c r="K60" s="10">
        <f t="shared" si="9"/>
        <v>0.08773491299999998</v>
      </c>
      <c r="L60" s="3">
        <v>58</v>
      </c>
      <c r="M60" s="7">
        <f>M22+C75</f>
        <v>2.88407</v>
      </c>
      <c r="N60" s="7">
        <f t="shared" si="11"/>
        <v>0.3502725756684935</v>
      </c>
      <c r="O60" s="10">
        <f t="shared" si="83"/>
        <v>1.691072006</v>
      </c>
      <c r="P60" s="10">
        <f t="shared" si="83"/>
        <v>8.108101653999999</v>
      </c>
      <c r="Q60" s="10">
        <f t="shared" si="83"/>
        <v>1.7900430289999998</v>
      </c>
      <c r="R60" s="10">
        <f t="shared" si="83"/>
        <v>9.918562114999999</v>
      </c>
      <c r="S60" s="10">
        <v>20</v>
      </c>
      <c r="T60" s="10">
        <v>0</v>
      </c>
      <c r="U60" s="10">
        <f t="shared" si="79"/>
        <v>21.691072006</v>
      </c>
      <c r="V60" s="10">
        <f t="shared" si="79"/>
        <v>8.108101653999999</v>
      </c>
      <c r="W60" s="10">
        <f t="shared" si="14"/>
        <v>23.15694101562368</v>
      </c>
      <c r="X60" s="10">
        <f t="shared" si="15"/>
        <v>20.49569433866813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>
        <f t="shared" si="80"/>
        <v>65.172187041</v>
      </c>
      <c r="AP60" s="10">
        <f t="shared" si="80"/>
        <v>26.134765422999997</v>
      </c>
      <c r="AQ60" s="10">
        <f t="shared" si="29"/>
        <v>70.21709141955628</v>
      </c>
      <c r="AR60" s="10">
        <f t="shared" si="30"/>
        <v>21.85132946174931</v>
      </c>
      <c r="AS60" s="14">
        <f t="shared" si="31"/>
        <v>0.3502725756684935</v>
      </c>
      <c r="AT60" s="14">
        <f t="shared" si="32"/>
        <v>-21.85132946174931</v>
      </c>
      <c r="AU60" s="10">
        <f t="shared" si="33"/>
        <v>23.405697139852094</v>
      </c>
      <c r="AV60" s="10">
        <f t="shared" si="34"/>
        <v>21.85132946174931</v>
      </c>
      <c r="AW60" s="10">
        <f t="shared" si="35"/>
        <v>21.724062347</v>
      </c>
      <c r="AX60" s="10">
        <f t="shared" si="36"/>
        <v>8.711588474333332</v>
      </c>
      <c r="AY60" s="10">
        <f t="shared" si="37"/>
        <v>0.40101102340724804</v>
      </c>
      <c r="AZ60" s="10">
        <f t="shared" si="38"/>
        <v>0.5008897832059457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</row>
    <row r="61" spans="1:94" ht="12.75">
      <c r="A61" s="2" t="s">
        <v>60</v>
      </c>
      <c r="B61" s="1">
        <v>1</v>
      </c>
      <c r="C61" s="10">
        <v>0.07185</v>
      </c>
      <c r="D61" s="10">
        <v>0.2381</v>
      </c>
      <c r="E61" s="10">
        <v>0.3854</v>
      </c>
      <c r="F61" s="12">
        <v>0.1435</v>
      </c>
      <c r="G61" s="12">
        <v>2.5631</v>
      </c>
      <c r="H61" s="10">
        <f t="shared" si="6"/>
        <v>0.017107485</v>
      </c>
      <c r="I61" s="10">
        <f t="shared" si="7"/>
        <v>0.02769099</v>
      </c>
      <c r="J61" s="10">
        <f t="shared" si="8"/>
        <v>0.010310475</v>
      </c>
      <c r="K61" s="10">
        <f t="shared" si="9"/>
        <v>0.184158735</v>
      </c>
      <c r="L61" s="3">
        <v>59</v>
      </c>
      <c r="M61" s="7">
        <f>M38+C76</f>
        <v>3.2993299999999994</v>
      </c>
      <c r="N61" s="7">
        <f t="shared" si="11"/>
        <v>0.3464771369690019</v>
      </c>
      <c r="O61" s="10">
        <f>O38+H76</f>
        <v>1.7899454119999998</v>
      </c>
      <c r="P61" s="10">
        <f>P38+I76</f>
        <v>8.273964658</v>
      </c>
      <c r="Q61" s="10">
        <f>Q38+J76</f>
        <v>1.859607523</v>
      </c>
      <c r="R61" s="10">
        <f>R38+K76</f>
        <v>10.960675745</v>
      </c>
      <c r="S61" s="10">
        <v>20</v>
      </c>
      <c r="T61" s="10">
        <v>0</v>
      </c>
      <c r="U61" s="10">
        <f t="shared" si="79"/>
        <v>21.789945412</v>
      </c>
      <c r="V61" s="10">
        <f t="shared" si="79"/>
        <v>8.273964658</v>
      </c>
      <c r="W61" s="10">
        <f t="shared" si="14"/>
        <v>23.30794311430704</v>
      </c>
      <c r="X61" s="10">
        <f t="shared" si="15"/>
        <v>20.79251053147459</v>
      </c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>
        <f t="shared" si="80"/>
        <v>65.439498347</v>
      </c>
      <c r="AP61" s="10">
        <f t="shared" si="80"/>
        <v>27.508605061</v>
      </c>
      <c r="AQ61" s="10">
        <f t="shared" si="29"/>
        <v>70.98627540806103</v>
      </c>
      <c r="AR61" s="10">
        <f t="shared" si="30"/>
        <v>22.800277476789912</v>
      </c>
      <c r="AS61" s="14">
        <f t="shared" si="31"/>
        <v>0.3464771369690019</v>
      </c>
      <c r="AT61" s="14">
        <f t="shared" si="32"/>
        <v>-22.800277476789912</v>
      </c>
      <c r="AU61" s="10">
        <f t="shared" si="33"/>
        <v>23.662091802687012</v>
      </c>
      <c r="AV61" s="10">
        <f t="shared" si="34"/>
        <v>22.800277476789912</v>
      </c>
      <c r="AW61" s="10">
        <f t="shared" si="35"/>
        <v>21.813166115666668</v>
      </c>
      <c r="AX61" s="10">
        <f t="shared" si="36"/>
        <v>9.169535020333335</v>
      </c>
      <c r="AY61" s="10">
        <f t="shared" si="37"/>
        <v>0.4203669917384247</v>
      </c>
      <c r="AZ61" s="10">
        <f t="shared" si="38"/>
        <v>0.4954623058656727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</row>
    <row r="62" spans="1:94" ht="12.75">
      <c r="A62" s="2" t="s">
        <v>61</v>
      </c>
      <c r="B62" s="1">
        <v>1</v>
      </c>
      <c r="C62" s="10">
        <v>0.09172</v>
      </c>
      <c r="D62" s="10">
        <v>0.2381</v>
      </c>
      <c r="E62" s="10">
        <v>0.3854</v>
      </c>
      <c r="F62" s="12">
        <v>0.1435</v>
      </c>
      <c r="G62" s="12">
        <v>2.5631</v>
      </c>
      <c r="H62" s="10">
        <f t="shared" si="6"/>
        <v>0.021838532</v>
      </c>
      <c r="I62" s="10">
        <f t="shared" si="7"/>
        <v>0.035348888</v>
      </c>
      <c r="J62" s="10">
        <f t="shared" si="8"/>
        <v>0.013161819999999998</v>
      </c>
      <c r="K62" s="10">
        <f t="shared" si="9"/>
        <v>0.235087532</v>
      </c>
      <c r="L62" s="3">
        <v>60</v>
      </c>
      <c r="M62" s="7">
        <f>M61+C78</f>
        <v>3.3175199999999996</v>
      </c>
      <c r="N62" s="7">
        <f t="shared" si="11"/>
        <v>0.3463117003632389</v>
      </c>
      <c r="O62" s="10">
        <f>O61+H78</f>
        <v>1.7942764509999998</v>
      </c>
      <c r="P62" s="10">
        <f>P61+I78</f>
        <v>8.280975084000001</v>
      </c>
      <c r="Q62" s="10">
        <f>Q61+J78</f>
        <v>1.862217788</v>
      </c>
      <c r="R62" s="10">
        <f>R61+K78</f>
        <v>11.007298534</v>
      </c>
      <c r="S62" s="10">
        <v>20</v>
      </c>
      <c r="T62" s="10">
        <v>0</v>
      </c>
      <c r="U62" s="10">
        <f t="shared" si="79"/>
        <v>21.794276450999998</v>
      </c>
      <c r="V62" s="10">
        <f t="shared" si="79"/>
        <v>8.280975084000001</v>
      </c>
      <c r="W62" s="10">
        <f t="shared" si="14"/>
        <v>23.314481215854705</v>
      </c>
      <c r="X62" s="10">
        <f t="shared" si="15"/>
        <v>20.80483842653423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>
        <f t="shared" si="80"/>
        <v>65.45077069</v>
      </c>
      <c r="AP62" s="10">
        <f t="shared" si="80"/>
        <v>27.569248702000003</v>
      </c>
      <c r="AQ62" s="10">
        <f t="shared" si="29"/>
        <v>71.02018627057868</v>
      </c>
      <c r="AR62" s="10">
        <f t="shared" si="30"/>
        <v>22.84185494305813</v>
      </c>
      <c r="AS62" s="14">
        <f t="shared" si="31"/>
        <v>0.3463117003632389</v>
      </c>
      <c r="AT62" s="14">
        <f t="shared" si="32"/>
        <v>-22.84185494305813</v>
      </c>
      <c r="AU62" s="10">
        <f t="shared" si="33"/>
        <v>23.673395423526227</v>
      </c>
      <c r="AV62" s="10">
        <f t="shared" si="34"/>
        <v>22.84185494305813</v>
      </c>
      <c r="AW62" s="10">
        <f t="shared" si="35"/>
        <v>21.816923563333333</v>
      </c>
      <c r="AX62" s="10">
        <f t="shared" si="36"/>
        <v>9.189749567333335</v>
      </c>
      <c r="AY62" s="10">
        <f t="shared" si="37"/>
        <v>0.4212211469988422</v>
      </c>
      <c r="AZ62" s="10">
        <f t="shared" si="38"/>
        <v>0.49522573151943156</v>
      </c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</row>
    <row r="63" spans="1:94" ht="12.75">
      <c r="A63" s="2" t="s">
        <v>62</v>
      </c>
      <c r="B63" s="1">
        <v>1</v>
      </c>
      <c r="C63" s="10">
        <v>0.0563</v>
      </c>
      <c r="D63" s="10">
        <v>0.2381</v>
      </c>
      <c r="E63" s="10">
        <v>0.3854</v>
      </c>
      <c r="F63" s="12">
        <v>0.1435</v>
      </c>
      <c r="G63" s="12">
        <v>2.5631</v>
      </c>
      <c r="H63" s="10">
        <f t="shared" si="6"/>
        <v>0.013405030000000002</v>
      </c>
      <c r="I63" s="10">
        <f t="shared" si="7"/>
        <v>0.021698020000000002</v>
      </c>
      <c r="J63" s="10">
        <f t="shared" si="8"/>
        <v>0.008079049999999999</v>
      </c>
      <c r="K63" s="10">
        <f t="shared" si="9"/>
        <v>0.14430253</v>
      </c>
      <c r="L63" s="3">
        <v>61</v>
      </c>
      <c r="M63" s="7">
        <f>M61+C77</f>
        <v>3.3701299999999996</v>
      </c>
      <c r="N63" s="7">
        <f t="shared" si="11"/>
        <v>0.34583308288454684</v>
      </c>
      <c r="O63" s="10">
        <f>O61+H77</f>
        <v>1.8068028919999999</v>
      </c>
      <c r="P63" s="10">
        <f>P61+I77</f>
        <v>8.301250978</v>
      </c>
      <c r="Q63" s="10">
        <f>Q61+J77</f>
        <v>1.869767323</v>
      </c>
      <c r="R63" s="10">
        <f>R61+K77</f>
        <v>11.142143225</v>
      </c>
      <c r="S63" s="10">
        <v>20</v>
      </c>
      <c r="T63" s="10">
        <v>0</v>
      </c>
      <c r="U63" s="10">
        <f t="shared" si="79"/>
        <v>21.806802892</v>
      </c>
      <c r="V63" s="10">
        <f t="shared" si="79"/>
        <v>8.301250978</v>
      </c>
      <c r="W63" s="10">
        <f t="shared" si="14"/>
        <v>23.333397098799942</v>
      </c>
      <c r="X63" s="10">
        <f t="shared" si="15"/>
        <v>20.84045486863535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>
        <f t="shared" si="80"/>
        <v>65.483373107</v>
      </c>
      <c r="AP63" s="10">
        <f t="shared" si="80"/>
        <v>27.744645181000003</v>
      </c>
      <c r="AQ63" s="10">
        <f t="shared" si="29"/>
        <v>71.11847502365443</v>
      </c>
      <c r="AR63" s="10">
        <f t="shared" si="30"/>
        <v>22.961883851411297</v>
      </c>
      <c r="AS63" s="14">
        <f t="shared" si="31"/>
        <v>0.34583308288454684</v>
      </c>
      <c r="AT63" s="14">
        <f t="shared" si="32"/>
        <v>-22.961883851411297</v>
      </c>
      <c r="AU63" s="10">
        <f t="shared" si="33"/>
        <v>23.706158341218142</v>
      </c>
      <c r="AV63" s="10">
        <f t="shared" si="34"/>
        <v>22.961883851411297</v>
      </c>
      <c r="AW63" s="10">
        <f t="shared" si="35"/>
        <v>21.827791035666667</v>
      </c>
      <c r="AX63" s="10">
        <f t="shared" si="36"/>
        <v>9.248215060333333</v>
      </c>
      <c r="AY63" s="10">
        <f t="shared" si="37"/>
        <v>0.4236899210378973</v>
      </c>
      <c r="AZ63" s="10">
        <f t="shared" si="38"/>
        <v>0.49454130852490197</v>
      </c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</row>
    <row r="64" spans="1:94" ht="12.75">
      <c r="A64" s="2" t="s">
        <v>63</v>
      </c>
      <c r="B64" s="1">
        <v>1</v>
      </c>
      <c r="C64" s="10">
        <v>0.10363</v>
      </c>
      <c r="D64" s="10">
        <v>0.2381</v>
      </c>
      <c r="E64" s="10">
        <v>0.3854</v>
      </c>
      <c r="F64" s="12">
        <v>0.1435</v>
      </c>
      <c r="G64" s="12">
        <v>2.5631</v>
      </c>
      <c r="H64" s="10">
        <f t="shared" si="6"/>
        <v>0.024674303</v>
      </c>
      <c r="I64" s="10">
        <f t="shared" si="7"/>
        <v>0.039939002</v>
      </c>
      <c r="J64" s="10">
        <f t="shared" si="8"/>
        <v>0.014870904999999998</v>
      </c>
      <c r="K64" s="10">
        <f t="shared" si="9"/>
        <v>0.265614053</v>
      </c>
      <c r="L64" s="3">
        <v>62</v>
      </c>
      <c r="M64" s="7">
        <f>M8+C43</f>
        <v>2.08939</v>
      </c>
      <c r="N64" s="7">
        <f t="shared" si="11"/>
        <v>0.3525809621518982</v>
      </c>
      <c r="O64" s="10">
        <f>O8+H43</f>
        <v>1.6311017589999999</v>
      </c>
      <c r="P64" s="10">
        <f>P8+I43</f>
        <v>8.004583356</v>
      </c>
      <c r="Q64" s="10">
        <f>Q8+J43</f>
        <v>1.742852796</v>
      </c>
      <c r="R64" s="10">
        <f>R8+K43</f>
        <v>9.297623949999998</v>
      </c>
      <c r="S64" s="10">
        <v>20</v>
      </c>
      <c r="T64" s="10">
        <v>0</v>
      </c>
      <c r="U64" s="10">
        <f t="shared" si="79"/>
        <v>21.631101759</v>
      </c>
      <c r="V64" s="10">
        <f t="shared" si="79"/>
        <v>8.004583356</v>
      </c>
      <c r="W64" s="10">
        <f t="shared" si="14"/>
        <v>23.0646464965619</v>
      </c>
      <c r="X64" s="10">
        <f t="shared" si="15"/>
        <v>20.30697986510402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>
        <f t="shared" si="80"/>
        <v>65.005056314</v>
      </c>
      <c r="AP64" s="10">
        <f t="shared" si="80"/>
        <v>25.306790661999997</v>
      </c>
      <c r="AQ64" s="10">
        <f t="shared" si="29"/>
        <v>69.75737237021333</v>
      </c>
      <c r="AR64" s="10">
        <f t="shared" si="30"/>
        <v>21.271209891943588</v>
      </c>
      <c r="AS64" s="14">
        <f t="shared" si="31"/>
        <v>0.3525809621518982</v>
      </c>
      <c r="AT64" s="14">
        <f t="shared" si="32"/>
        <v>-21.271209891943588</v>
      </c>
      <c r="AU64" s="10">
        <f t="shared" si="33"/>
        <v>23.252457456737776</v>
      </c>
      <c r="AV64" s="10">
        <f t="shared" si="34"/>
        <v>21.271209891943588</v>
      </c>
      <c r="AW64" s="10">
        <f t="shared" si="35"/>
        <v>21.668352104666667</v>
      </c>
      <c r="AX64" s="10">
        <f t="shared" si="36"/>
        <v>8.435596887333334</v>
      </c>
      <c r="AY64" s="10">
        <f t="shared" si="37"/>
        <v>0.38930495713684554</v>
      </c>
      <c r="AZ64" s="10">
        <f t="shared" si="38"/>
        <v>0.5041907758772144</v>
      </c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</row>
    <row r="65" spans="1:94" ht="12.75">
      <c r="A65" s="2" t="s">
        <v>64</v>
      </c>
      <c r="B65" s="1">
        <v>1</v>
      </c>
      <c r="C65" s="10">
        <v>0.19281</v>
      </c>
      <c r="D65" s="10">
        <v>0.2381</v>
      </c>
      <c r="E65" s="10">
        <v>0.3854</v>
      </c>
      <c r="F65" s="12">
        <v>0.1435</v>
      </c>
      <c r="G65" s="12">
        <v>2.5631</v>
      </c>
      <c r="H65" s="10">
        <f t="shared" si="6"/>
        <v>0.045908061</v>
      </c>
      <c r="I65" s="10">
        <f t="shared" si="7"/>
        <v>0.07430897400000001</v>
      </c>
      <c r="J65" s="10">
        <f t="shared" si="8"/>
        <v>0.027668235</v>
      </c>
      <c r="K65" s="10">
        <f t="shared" si="9"/>
        <v>0.494191311</v>
      </c>
      <c r="L65" s="3">
        <v>63</v>
      </c>
      <c r="M65" s="7">
        <f>M64+C44</f>
        <v>2.2088799999999997</v>
      </c>
      <c r="N65" s="7">
        <f t="shared" si="11"/>
        <v>0.35150076315516676</v>
      </c>
      <c r="O65" s="10">
        <f>O64+H44</f>
        <v>1.659552328</v>
      </c>
      <c r="P65" s="10">
        <f>P64+I44</f>
        <v>8.050634802</v>
      </c>
      <c r="Q65" s="10">
        <f>Q64+J44</f>
        <v>1.759999611</v>
      </c>
      <c r="R65" s="10">
        <f>R64+K44</f>
        <v>9.603888769</v>
      </c>
      <c r="S65" s="10">
        <v>20</v>
      </c>
      <c r="T65" s="10">
        <v>0</v>
      </c>
      <c r="U65" s="10">
        <f t="shared" si="79"/>
        <v>21.659552328</v>
      </c>
      <c r="V65" s="10">
        <f t="shared" si="79"/>
        <v>8.050634802</v>
      </c>
      <c r="W65" s="10">
        <f t="shared" si="14"/>
        <v>23.107334934270195</v>
      </c>
      <c r="X65" s="10">
        <f t="shared" si="15"/>
        <v>20.38958714406472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>
        <f t="shared" si="80"/>
        <v>65.079104267</v>
      </c>
      <c r="AP65" s="10">
        <f t="shared" si="80"/>
        <v>25.705158372999996</v>
      </c>
      <c r="AQ65" s="10">
        <f t="shared" si="29"/>
        <v>69.97174414844945</v>
      </c>
      <c r="AR65" s="10">
        <f t="shared" si="30"/>
        <v>21.55319146275583</v>
      </c>
      <c r="AS65" s="14">
        <f t="shared" si="31"/>
        <v>0.35150076315516676</v>
      </c>
      <c r="AT65" s="14">
        <f t="shared" si="32"/>
        <v>-21.55319146275583</v>
      </c>
      <c r="AU65" s="10">
        <f t="shared" si="33"/>
        <v>23.323914716149815</v>
      </c>
      <c r="AV65" s="10">
        <f t="shared" si="34"/>
        <v>21.55319146275583</v>
      </c>
      <c r="AW65" s="10">
        <f t="shared" si="35"/>
        <v>21.693034755666666</v>
      </c>
      <c r="AX65" s="10">
        <f t="shared" si="36"/>
        <v>8.568386124333333</v>
      </c>
      <c r="AY65" s="10">
        <f t="shared" si="37"/>
        <v>0.39498328476586686</v>
      </c>
      <c r="AZ65" s="10">
        <f t="shared" si="38"/>
        <v>0.5026460913118884</v>
      </c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</row>
    <row r="66" spans="1:94" ht="12.75">
      <c r="A66" s="2" t="s">
        <v>65</v>
      </c>
      <c r="B66" s="1">
        <v>1</v>
      </c>
      <c r="C66" s="10">
        <v>0.24131</v>
      </c>
      <c r="D66" s="10">
        <v>0.2381</v>
      </c>
      <c r="E66" s="10">
        <v>0.3854</v>
      </c>
      <c r="F66" s="12">
        <v>0.1435</v>
      </c>
      <c r="G66" s="12">
        <v>2.5631</v>
      </c>
      <c r="H66" s="10">
        <f t="shared" si="6"/>
        <v>0.057455911</v>
      </c>
      <c r="I66" s="10">
        <f t="shared" si="7"/>
        <v>0.093000874</v>
      </c>
      <c r="J66" s="10">
        <f t="shared" si="8"/>
        <v>0.034627985</v>
      </c>
      <c r="K66" s="10">
        <f t="shared" si="9"/>
        <v>0.6185016609999999</v>
      </c>
      <c r="L66" s="3">
        <v>64</v>
      </c>
      <c r="M66" s="7">
        <f>M64+C45</f>
        <v>2.15734</v>
      </c>
      <c r="N66" s="7">
        <f t="shared" si="11"/>
        <v>0.3519669210815864</v>
      </c>
      <c r="O66" s="10">
        <f>O64+H45</f>
        <v>1.6472806539999998</v>
      </c>
      <c r="P66" s="10">
        <f>P64+I45</f>
        <v>8.030771286</v>
      </c>
      <c r="Q66" s="10">
        <f>Q64+J45</f>
        <v>1.752603621</v>
      </c>
      <c r="R66" s="10">
        <f>R64+K45</f>
        <v>9.471786594999998</v>
      </c>
      <c r="S66" s="10">
        <v>20</v>
      </c>
      <c r="T66" s="10">
        <v>0</v>
      </c>
      <c r="U66" s="10">
        <f t="shared" si="79"/>
        <v>21.647280654</v>
      </c>
      <c r="V66" s="10">
        <f t="shared" si="79"/>
        <v>8.030771286</v>
      </c>
      <c r="W66" s="10">
        <f t="shared" si="14"/>
        <v>23.08891611057316</v>
      </c>
      <c r="X66" s="10">
        <f t="shared" si="15"/>
        <v>20.353993348276546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>
        <f t="shared" si="80"/>
        <v>65.047164929</v>
      </c>
      <c r="AP66" s="10">
        <f t="shared" si="80"/>
        <v>25.533329166999998</v>
      </c>
      <c r="AQ66" s="10">
        <f t="shared" si="29"/>
        <v>69.8790709987683</v>
      </c>
      <c r="AR66" s="10">
        <f t="shared" si="30"/>
        <v>21.431775680870224</v>
      </c>
      <c r="AS66" s="14">
        <f t="shared" si="31"/>
        <v>0.3519669210815864</v>
      </c>
      <c r="AT66" s="14">
        <f t="shared" si="32"/>
        <v>-21.431775680870224</v>
      </c>
      <c r="AU66" s="10">
        <f t="shared" si="33"/>
        <v>23.2930236662561</v>
      </c>
      <c r="AV66" s="10">
        <f t="shared" si="34"/>
        <v>21.431775680870224</v>
      </c>
      <c r="AW66" s="10">
        <f t="shared" si="35"/>
        <v>21.68238830966667</v>
      </c>
      <c r="AX66" s="10">
        <f t="shared" si="36"/>
        <v>8.511109722333332</v>
      </c>
      <c r="AY66" s="10">
        <f t="shared" si="37"/>
        <v>0.39253561926749647</v>
      </c>
      <c r="AZ66" s="10">
        <f t="shared" si="38"/>
        <v>0.5033126971466685</v>
      </c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</row>
    <row r="67" spans="1:94" ht="12.75">
      <c r="A67" s="2" t="s">
        <v>66</v>
      </c>
      <c r="B67" s="1">
        <v>1</v>
      </c>
      <c r="C67" s="10">
        <v>0.13573</v>
      </c>
      <c r="D67" s="10">
        <v>0.2381</v>
      </c>
      <c r="E67" s="10">
        <v>0.3854</v>
      </c>
      <c r="F67" s="12">
        <v>0.1435</v>
      </c>
      <c r="G67" s="12">
        <v>2.5631</v>
      </c>
      <c r="H67" s="10">
        <f t="shared" si="6"/>
        <v>0.032317313</v>
      </c>
      <c r="I67" s="10">
        <f t="shared" si="7"/>
        <v>0.052310341999999996</v>
      </c>
      <c r="J67" s="10">
        <f t="shared" si="8"/>
        <v>0.019477254999999995</v>
      </c>
      <c r="K67" s="10">
        <f t="shared" si="9"/>
        <v>0.34788956299999996</v>
      </c>
      <c r="L67" s="3">
        <v>65</v>
      </c>
      <c r="M67" s="7">
        <f>M8+C47</f>
        <v>1.97359</v>
      </c>
      <c r="N67" s="7">
        <f t="shared" si="11"/>
        <v>0.3536259103109922</v>
      </c>
      <c r="O67" s="10">
        <f>O8+H47</f>
        <v>1.603529779</v>
      </c>
      <c r="P67" s="10">
        <f>P8+I47</f>
        <v>7.959954035999999</v>
      </c>
      <c r="Q67" s="10">
        <f>Q8+J47</f>
        <v>1.726235496</v>
      </c>
      <c r="R67" s="10">
        <f>R8+K47</f>
        <v>9.000816969999999</v>
      </c>
      <c r="S67" s="10">
        <v>20</v>
      </c>
      <c r="T67" s="10">
        <v>0</v>
      </c>
      <c r="U67" s="10">
        <f t="shared" si="79"/>
        <v>21.603529779</v>
      </c>
      <c r="V67" s="10">
        <f t="shared" si="79"/>
        <v>7.959954035999999</v>
      </c>
      <c r="W67" s="10">
        <f t="shared" si="14"/>
        <v>23.023322244354148</v>
      </c>
      <c r="X67" s="10">
        <f t="shared" si="15"/>
        <v>20.22663147594331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>
        <f t="shared" si="80"/>
        <v>64.933295054</v>
      </c>
      <c r="AP67" s="10">
        <f t="shared" si="80"/>
        <v>24.920725041999997</v>
      </c>
      <c r="AQ67" s="10">
        <f t="shared" si="29"/>
        <v>69.55124257113445</v>
      </c>
      <c r="AR67" s="10">
        <f t="shared" si="30"/>
        <v>20.99628412624452</v>
      </c>
      <c r="AS67" s="14">
        <f t="shared" si="31"/>
        <v>0.3536259103109922</v>
      </c>
      <c r="AT67" s="14">
        <f t="shared" si="32"/>
        <v>-20.99628412624452</v>
      </c>
      <c r="AU67" s="10">
        <f t="shared" si="33"/>
        <v>23.183747523711485</v>
      </c>
      <c r="AV67" s="10">
        <f t="shared" si="34"/>
        <v>20.99628412624452</v>
      </c>
      <c r="AW67" s="10">
        <f t="shared" si="35"/>
        <v>21.644431684666664</v>
      </c>
      <c r="AX67" s="10">
        <f t="shared" si="36"/>
        <v>8.306908347333332</v>
      </c>
      <c r="AY67" s="10">
        <f t="shared" si="37"/>
        <v>0.3837896262814841</v>
      </c>
      <c r="AZ67" s="10">
        <f t="shared" si="38"/>
        <v>0.5056850517447189</v>
      </c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</row>
    <row r="68" spans="1:94" ht="12.75">
      <c r="A68" s="2" t="s">
        <v>67</v>
      </c>
      <c r="B68" s="1">
        <v>1</v>
      </c>
      <c r="C68" s="10">
        <v>0.12419</v>
      </c>
      <c r="D68" s="10">
        <v>0.2381</v>
      </c>
      <c r="E68" s="10">
        <v>0.3854</v>
      </c>
      <c r="F68" s="12">
        <v>0.1435</v>
      </c>
      <c r="G68" s="12">
        <v>2.5631</v>
      </c>
      <c r="H68" s="10">
        <f aca="true" t="shared" si="84" ref="H68:H78">C68*D68</f>
        <v>0.029569638999999998</v>
      </c>
      <c r="I68" s="10">
        <f aca="true" t="shared" si="85" ref="I68:I78">C68*E68</f>
        <v>0.047862826</v>
      </c>
      <c r="J68" s="10">
        <f aca="true" t="shared" si="86" ref="J68:J78">C68*F68</f>
        <v>0.017821265</v>
      </c>
      <c r="K68" s="10">
        <f aca="true" t="shared" si="87" ref="K68:K78">C68*G68</f>
        <v>0.318311389</v>
      </c>
      <c r="L68" s="3">
        <v>66</v>
      </c>
      <c r="M68" s="7">
        <f>M67+C50</f>
        <v>2.01741</v>
      </c>
      <c r="N68" s="7">
        <f aca="true" t="shared" si="88" ref="N68:N79">AS68</f>
        <v>0.3532307199243715</v>
      </c>
      <c r="O68" s="10">
        <f>O67+H50</f>
        <v>1.613963321</v>
      </c>
      <c r="P68" s="10">
        <f>P67+I50</f>
        <v>7.976842263999999</v>
      </c>
      <c r="Q68" s="10">
        <f>Q67+J50</f>
        <v>1.7325236659999999</v>
      </c>
      <c r="R68" s="10">
        <f>R67+K50</f>
        <v>9.113132012</v>
      </c>
      <c r="S68" s="10">
        <v>20</v>
      </c>
      <c r="T68" s="10">
        <v>0</v>
      </c>
      <c r="U68" s="10">
        <f t="shared" si="79"/>
        <v>21.613963321</v>
      </c>
      <c r="V68" s="10">
        <f t="shared" si="79"/>
        <v>7.976842263999999</v>
      </c>
      <c r="W68" s="10">
        <f aca="true" t="shared" si="89" ref="W68:W79">SQRT(U68*U68+V68*V68)</f>
        <v>23.038954467298858</v>
      </c>
      <c r="X68" s="10">
        <f aca="true" t="shared" si="90" ref="X68:X79">DEGREES(ATAN(V68/U68))</f>
        <v>20.257070091996713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>
        <f t="shared" si="80"/>
        <v>64.960450308</v>
      </c>
      <c r="AP68" s="10">
        <f t="shared" si="80"/>
        <v>25.066816539999998</v>
      </c>
      <c r="AQ68" s="10">
        <f aca="true" t="shared" si="91" ref="AQ68:AQ79">SQRT(AO68*AO68+AP68*AP68)</f>
        <v>69.62905568559835</v>
      </c>
      <c r="AR68" s="10">
        <f aca="true" t="shared" si="92" ref="AR68:AR79">DEGREES(ATAN(AP68/AO68))</f>
        <v>21.100510454383738</v>
      </c>
      <c r="AS68" s="14">
        <f aca="true" t="shared" si="93" ref="AS68:AS79">((SQRT(3))*14.2)/AQ68</f>
        <v>0.3532307199243715</v>
      </c>
      <c r="AT68" s="14">
        <f aca="true" t="shared" si="94" ref="AT68:AT79">0-AR68</f>
        <v>-21.100510454383738</v>
      </c>
      <c r="AU68" s="10">
        <f aca="true" t="shared" si="95" ref="AU68:AU79">AQ68/3</f>
        <v>23.20968522853278</v>
      </c>
      <c r="AV68" s="10">
        <f aca="true" t="shared" si="96" ref="AV68:AV79">AR68</f>
        <v>21.100510454383738</v>
      </c>
      <c r="AW68" s="10">
        <f aca="true" t="shared" si="97" ref="AW68:AW79">AU68*COS(AV68*PI()/180)</f>
        <v>21.653483436</v>
      </c>
      <c r="AX68" s="10">
        <f aca="true" t="shared" si="98" ref="AX68:AX79">AU68*SIN(AV68*PI()/180)</f>
        <v>8.355605513333332</v>
      </c>
      <c r="AY68" s="10">
        <f aca="true" t="shared" si="99" ref="AY68:AY79">AX68/AW68</f>
        <v>0.3858781215516447</v>
      </c>
      <c r="AZ68" s="10">
        <f aca="true" t="shared" si="100" ref="AZ68:AZ79">1.43*AS68</f>
        <v>0.5051199294918512</v>
      </c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</row>
    <row r="69" spans="1:94" ht="12.75">
      <c r="A69" s="2" t="s">
        <v>68</v>
      </c>
      <c r="B69" s="1">
        <v>1</v>
      </c>
      <c r="C69" s="10">
        <v>0.11606</v>
      </c>
      <c r="D69" s="10">
        <v>0.2381</v>
      </c>
      <c r="E69" s="10">
        <v>0.3854</v>
      </c>
      <c r="F69" s="12">
        <v>0.1435</v>
      </c>
      <c r="G69" s="12">
        <v>2.5631</v>
      </c>
      <c r="H69" s="10">
        <f t="shared" si="84"/>
        <v>0.027633886</v>
      </c>
      <c r="I69" s="10">
        <f t="shared" si="85"/>
        <v>0.044729524</v>
      </c>
      <c r="J69" s="10">
        <f t="shared" si="86"/>
        <v>0.016654609999999997</v>
      </c>
      <c r="K69" s="10">
        <f t="shared" si="87"/>
        <v>0.297473386</v>
      </c>
      <c r="L69" s="3">
        <v>67</v>
      </c>
      <c r="M69" s="7">
        <f>M68+C52</f>
        <v>2.1562</v>
      </c>
      <c r="N69" s="7">
        <f t="shared" si="88"/>
        <v>0.35197722799411696</v>
      </c>
      <c r="O69" s="10">
        <f>O68+H52</f>
        <v>1.64700922</v>
      </c>
      <c r="P69" s="10">
        <f>P68+I52</f>
        <v>8.03033193</v>
      </c>
      <c r="Q69" s="10">
        <f>Q68+J52</f>
        <v>1.752440031</v>
      </c>
      <c r="R69" s="10">
        <f>R68+K52</f>
        <v>9.468864661</v>
      </c>
      <c r="S69" s="10">
        <v>20</v>
      </c>
      <c r="T69" s="10">
        <v>0</v>
      </c>
      <c r="U69" s="10">
        <f t="shared" si="79"/>
        <v>21.64700922</v>
      </c>
      <c r="V69" s="10">
        <f t="shared" si="79"/>
        <v>8.03033193</v>
      </c>
      <c r="W69" s="10">
        <f t="shared" si="89"/>
        <v>23.08850881015798</v>
      </c>
      <c r="X69" s="10">
        <f t="shared" si="90"/>
        <v>20.353205416367697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>
        <f t="shared" si="80"/>
        <v>65.046458471</v>
      </c>
      <c r="AP69" s="10">
        <f t="shared" si="80"/>
        <v>25.529528520999996</v>
      </c>
      <c r="AQ69" s="10">
        <f t="shared" si="91"/>
        <v>69.87702473720586</v>
      </c>
      <c r="AR69" s="10">
        <f t="shared" si="92"/>
        <v>21.429086478114723</v>
      </c>
      <c r="AS69" s="14">
        <f t="shared" si="93"/>
        <v>0.35197722799411696</v>
      </c>
      <c r="AT69" s="14">
        <f t="shared" si="94"/>
        <v>-21.429086478114723</v>
      </c>
      <c r="AU69" s="10">
        <f t="shared" si="95"/>
        <v>23.29234157906862</v>
      </c>
      <c r="AV69" s="10">
        <f t="shared" si="96"/>
        <v>21.429086478114723</v>
      </c>
      <c r="AW69" s="10">
        <f t="shared" si="97"/>
        <v>21.682152823666662</v>
      </c>
      <c r="AX69" s="10">
        <f t="shared" si="98"/>
        <v>8.509842840333334</v>
      </c>
      <c r="AY69" s="10">
        <f t="shared" si="99"/>
        <v>0.3924814528124075</v>
      </c>
      <c r="AZ69" s="10">
        <f t="shared" si="100"/>
        <v>0.5033274360315872</v>
      </c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</row>
    <row r="70" spans="1:94" ht="12.75">
      <c r="A70" s="2" t="s">
        <v>69</v>
      </c>
      <c r="B70" s="1">
        <v>1</v>
      </c>
      <c r="C70" s="10">
        <v>0.10992</v>
      </c>
      <c r="D70" s="10">
        <v>0.2381</v>
      </c>
      <c r="E70" s="10">
        <v>0.3854</v>
      </c>
      <c r="F70" s="12">
        <v>0.1435</v>
      </c>
      <c r="G70" s="12">
        <v>2.5631</v>
      </c>
      <c r="H70" s="10">
        <f t="shared" si="84"/>
        <v>0.026171952000000002</v>
      </c>
      <c r="I70" s="10">
        <f t="shared" si="85"/>
        <v>0.04236316800000001</v>
      </c>
      <c r="J70" s="10">
        <f t="shared" si="86"/>
        <v>0.01577352</v>
      </c>
      <c r="K70" s="10">
        <f t="shared" si="87"/>
        <v>0.281735952</v>
      </c>
      <c r="L70" s="3">
        <v>68</v>
      </c>
      <c r="M70" s="7">
        <f>M69+C55</f>
        <v>2.3015000000000003</v>
      </c>
      <c r="N70" s="7">
        <f t="shared" si="88"/>
        <v>0.35066221608204945</v>
      </c>
      <c r="O70" s="10">
        <f>O69+H55</f>
        <v>1.68160515</v>
      </c>
      <c r="P70" s="10">
        <f>P69+I55</f>
        <v>8.08633055</v>
      </c>
      <c r="Q70" s="10">
        <f>Q69+J55</f>
        <v>1.773290581</v>
      </c>
      <c r="R70" s="10">
        <f>R69+K55</f>
        <v>9.841283091</v>
      </c>
      <c r="S70" s="10">
        <v>20</v>
      </c>
      <c r="T70" s="10">
        <v>0</v>
      </c>
      <c r="U70" s="10">
        <f t="shared" si="79"/>
        <v>21.68160515</v>
      </c>
      <c r="V70" s="10">
        <f t="shared" si="79"/>
        <v>8.08633055</v>
      </c>
      <c r="W70" s="10">
        <f t="shared" si="89"/>
        <v>23.140456859024408</v>
      </c>
      <c r="X70" s="10">
        <f t="shared" si="90"/>
        <v>20.45340854684379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>
        <f t="shared" si="80"/>
        <v>65.136500881</v>
      </c>
      <c r="AP70" s="10">
        <f t="shared" si="80"/>
        <v>26.013944191</v>
      </c>
      <c r="AQ70" s="10">
        <f t="shared" si="91"/>
        <v>70.13906927948914</v>
      </c>
      <c r="AR70" s="10">
        <f t="shared" si="92"/>
        <v>21.77057334470731</v>
      </c>
      <c r="AS70" s="14">
        <f t="shared" si="93"/>
        <v>0.35066221608204945</v>
      </c>
      <c r="AT70" s="14">
        <f t="shared" si="94"/>
        <v>-21.77057334470731</v>
      </c>
      <c r="AU70" s="10">
        <f t="shared" si="95"/>
        <v>23.379689759829713</v>
      </c>
      <c r="AV70" s="10">
        <f t="shared" si="96"/>
        <v>21.77057334470731</v>
      </c>
      <c r="AW70" s="10">
        <f t="shared" si="97"/>
        <v>21.712166960333334</v>
      </c>
      <c r="AX70" s="10">
        <f t="shared" si="98"/>
        <v>8.671314730333332</v>
      </c>
      <c r="AY70" s="10">
        <f t="shared" si="99"/>
        <v>0.39937583135645743</v>
      </c>
      <c r="AZ70" s="10">
        <f t="shared" si="100"/>
        <v>0.5014469689973307</v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</row>
    <row r="71" spans="1:94" ht="12.75">
      <c r="A71" s="2" t="s">
        <v>70</v>
      </c>
      <c r="B71" s="1">
        <v>1</v>
      </c>
      <c r="C71" s="10">
        <v>0.04123</v>
      </c>
      <c r="D71" s="10">
        <v>0.2381</v>
      </c>
      <c r="E71" s="10">
        <v>0.3854</v>
      </c>
      <c r="F71" s="12">
        <v>0.1435</v>
      </c>
      <c r="G71" s="12">
        <v>2.5631</v>
      </c>
      <c r="H71" s="10">
        <f t="shared" si="84"/>
        <v>0.009816863</v>
      </c>
      <c r="I71" s="10">
        <f t="shared" si="85"/>
        <v>0.015890042000000004</v>
      </c>
      <c r="J71" s="10">
        <f t="shared" si="86"/>
        <v>0.005916505</v>
      </c>
      <c r="K71" s="10">
        <f t="shared" si="87"/>
        <v>0.105676613</v>
      </c>
      <c r="L71" s="3">
        <v>69</v>
      </c>
      <c r="M71" s="7">
        <f>M69+C53</f>
        <v>2.3057600000000003</v>
      </c>
      <c r="N71" s="7">
        <f>AS71</f>
        <v>0.35062362276412773</v>
      </c>
      <c r="O71" s="10">
        <f>O69+H53</f>
        <v>1.6826194559999998</v>
      </c>
      <c r="P71" s="10">
        <f>P69+I53</f>
        <v>8.087972354</v>
      </c>
      <c r="Q71" s="10">
        <f>Q69+J53</f>
        <v>1.773901891</v>
      </c>
      <c r="R71" s="10">
        <f>R69+K53</f>
        <v>9.852201896999999</v>
      </c>
      <c r="S71" s="10">
        <v>20</v>
      </c>
      <c r="T71" s="10">
        <v>0</v>
      </c>
      <c r="U71" s="10">
        <f t="shared" si="79"/>
        <v>21.682619456</v>
      </c>
      <c r="V71" s="10">
        <f t="shared" si="79"/>
        <v>8.087972354</v>
      </c>
      <c r="W71" s="10">
        <f t="shared" si="89"/>
        <v>23.141980971230147</v>
      </c>
      <c r="X71" s="10">
        <f t="shared" si="90"/>
        <v>20.456339577802783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>
        <f t="shared" si="80"/>
        <v>65.139140803</v>
      </c>
      <c r="AP71" s="10">
        <f t="shared" si="80"/>
        <v>26.028146604999996</v>
      </c>
      <c r="AQ71" s="10">
        <f t="shared" si="91"/>
        <v>70.14678952200474</v>
      </c>
      <c r="AR71" s="10">
        <f t="shared" si="92"/>
        <v>21.780546716918675</v>
      </c>
      <c r="AS71" s="14">
        <f t="shared" si="93"/>
        <v>0.35062362276412773</v>
      </c>
      <c r="AT71" s="14">
        <f t="shared" si="94"/>
        <v>-21.780546716918675</v>
      </c>
      <c r="AU71" s="10">
        <f t="shared" si="95"/>
        <v>23.38226317400158</v>
      </c>
      <c r="AV71" s="10">
        <f t="shared" si="96"/>
        <v>21.780546716918675</v>
      </c>
      <c r="AW71" s="10">
        <f t="shared" si="97"/>
        <v>21.713046934333335</v>
      </c>
      <c r="AX71" s="10">
        <f t="shared" si="98"/>
        <v>8.676048868333334</v>
      </c>
      <c r="AY71" s="10">
        <f t="shared" si="99"/>
        <v>0.39957767763189883</v>
      </c>
      <c r="AZ71" s="10">
        <f t="shared" si="100"/>
        <v>0.5013917805527026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</row>
    <row r="72" spans="1:94" ht="12.75">
      <c r="A72" s="2" t="s">
        <v>71</v>
      </c>
      <c r="B72" s="1">
        <v>1</v>
      </c>
      <c r="C72" s="10">
        <v>0.14737</v>
      </c>
      <c r="D72" s="10">
        <v>0.2381</v>
      </c>
      <c r="E72" s="10">
        <v>0.3854</v>
      </c>
      <c r="F72" s="12">
        <v>0.1435</v>
      </c>
      <c r="G72" s="12">
        <v>2.5631</v>
      </c>
      <c r="H72" s="10">
        <f t="shared" si="84"/>
        <v>0.035088797</v>
      </c>
      <c r="I72" s="10">
        <f t="shared" si="85"/>
        <v>0.056796398000000005</v>
      </c>
      <c r="J72" s="10">
        <f t="shared" si="86"/>
        <v>0.021147594999999998</v>
      </c>
      <c r="K72" s="10">
        <f t="shared" si="87"/>
        <v>0.377724047</v>
      </c>
      <c r="L72" s="3">
        <v>70</v>
      </c>
      <c r="M72" s="7">
        <f>M69+C54</f>
        <v>2.21421</v>
      </c>
      <c r="N72" s="7">
        <f t="shared" si="88"/>
        <v>0.3514525360548248</v>
      </c>
      <c r="O72" s="10">
        <f>O69+H54</f>
        <v>1.660821401</v>
      </c>
      <c r="P72" s="10">
        <f>P69+I54</f>
        <v>8.052688984</v>
      </c>
      <c r="Q72" s="10">
        <f>Q69+J54</f>
        <v>1.760764466</v>
      </c>
      <c r="R72" s="10">
        <f>R69+K54</f>
        <v>9.617550092</v>
      </c>
      <c r="S72" s="10">
        <v>20</v>
      </c>
      <c r="T72" s="10">
        <v>0</v>
      </c>
      <c r="U72" s="10">
        <f t="shared" si="79"/>
        <v>21.660821401</v>
      </c>
      <c r="V72" s="10">
        <f t="shared" si="79"/>
        <v>8.052688984</v>
      </c>
      <c r="W72" s="10">
        <f t="shared" si="89"/>
        <v>23.1092402220206</v>
      </c>
      <c r="X72" s="10">
        <f t="shared" si="90"/>
        <v>20.39326483263723</v>
      </c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>
        <f t="shared" si="80"/>
        <v>65.082407268</v>
      </c>
      <c r="AP72" s="10">
        <f t="shared" si="80"/>
        <v>25.72292806</v>
      </c>
      <c r="AQ72" s="10">
        <f t="shared" si="91"/>
        <v>69.98134582713992</v>
      </c>
      <c r="AR72" s="10">
        <f t="shared" si="92"/>
        <v>21.56572929476621</v>
      </c>
      <c r="AS72" s="14">
        <f t="shared" si="93"/>
        <v>0.3514525360548248</v>
      </c>
      <c r="AT72" s="14">
        <f t="shared" si="94"/>
        <v>-21.56572929476621</v>
      </c>
      <c r="AU72" s="10">
        <f t="shared" si="95"/>
        <v>23.327115275713307</v>
      </c>
      <c r="AV72" s="10">
        <f t="shared" si="96"/>
        <v>21.56572929476621</v>
      </c>
      <c r="AW72" s="10">
        <f t="shared" si="97"/>
        <v>21.694135755999998</v>
      </c>
      <c r="AX72" s="10">
        <f t="shared" si="98"/>
        <v>8.574309353333334</v>
      </c>
      <c r="AY72" s="10">
        <f t="shared" si="99"/>
        <v>0.39523627259324756</v>
      </c>
      <c r="AZ72" s="10">
        <f t="shared" si="100"/>
        <v>0.5025771265583995</v>
      </c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</row>
    <row r="73" spans="1:94" ht="12.75">
      <c r="A73" s="2" t="s">
        <v>72</v>
      </c>
      <c r="B73" s="1">
        <v>1</v>
      </c>
      <c r="C73" s="10">
        <v>0.09152</v>
      </c>
      <c r="D73" s="10">
        <v>0.2381</v>
      </c>
      <c r="E73" s="10">
        <v>0.3854</v>
      </c>
      <c r="F73" s="12">
        <v>0.1435</v>
      </c>
      <c r="G73" s="12">
        <v>2.5631</v>
      </c>
      <c r="H73" s="10">
        <f t="shared" si="84"/>
        <v>0.021790912000000003</v>
      </c>
      <c r="I73" s="10">
        <f t="shared" si="85"/>
        <v>0.035271808</v>
      </c>
      <c r="J73" s="10">
        <f t="shared" si="86"/>
        <v>0.01313312</v>
      </c>
      <c r="K73" s="10">
        <f t="shared" si="87"/>
        <v>0.234574912</v>
      </c>
      <c r="L73" s="3">
        <v>71</v>
      </c>
      <c r="M73" s="7">
        <f>M68+C51</f>
        <v>2.0777099999999997</v>
      </c>
      <c r="N73" s="7">
        <f t="shared" si="88"/>
        <v>0.35268644657478065</v>
      </c>
      <c r="O73" s="10">
        <f>O68+H51</f>
        <v>1.628320751</v>
      </c>
      <c r="P73" s="10">
        <f>P68+I51</f>
        <v>8.000081883999998</v>
      </c>
      <c r="Q73" s="10">
        <f>Q68+J51</f>
        <v>1.7411767159999998</v>
      </c>
      <c r="R73" s="10">
        <f>R68+K51</f>
        <v>9.267686942</v>
      </c>
      <c r="S73" s="10">
        <v>20</v>
      </c>
      <c r="T73" s="10">
        <v>0</v>
      </c>
      <c r="U73" s="10">
        <f t="shared" si="79"/>
        <v>21.628320751</v>
      </c>
      <c r="V73" s="10">
        <f t="shared" si="79"/>
        <v>8.000081883999998</v>
      </c>
      <c r="W73" s="10">
        <f t="shared" si="89"/>
        <v>23.060476332002384</v>
      </c>
      <c r="X73" s="10">
        <f t="shared" si="90"/>
        <v>20.298888700522006</v>
      </c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>
        <f t="shared" si="80"/>
        <v>64.997818218</v>
      </c>
      <c r="AP73" s="10">
        <f t="shared" si="80"/>
        <v>25.267850709999998</v>
      </c>
      <c r="AQ73" s="10">
        <f t="shared" si="91"/>
        <v>69.73650874974328</v>
      </c>
      <c r="AR73" s="10">
        <f t="shared" si="92"/>
        <v>21.243553675273585</v>
      </c>
      <c r="AS73" s="14">
        <f t="shared" si="93"/>
        <v>0.35268644657478065</v>
      </c>
      <c r="AT73" s="14">
        <f t="shared" si="94"/>
        <v>-21.243553675273585</v>
      </c>
      <c r="AU73" s="10">
        <f t="shared" si="95"/>
        <v>23.245502916581092</v>
      </c>
      <c r="AV73" s="10">
        <f t="shared" si="96"/>
        <v>21.243553675273585</v>
      </c>
      <c r="AW73" s="10">
        <f t="shared" si="97"/>
        <v>21.665939406</v>
      </c>
      <c r="AX73" s="10">
        <f t="shared" si="98"/>
        <v>8.422616903333331</v>
      </c>
      <c r="AY73" s="10">
        <f t="shared" si="99"/>
        <v>0.3887492134774842</v>
      </c>
      <c r="AZ73" s="10">
        <f t="shared" si="100"/>
        <v>0.5043416186019363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</row>
    <row r="74" spans="1:94" ht="12.75">
      <c r="A74" s="2" t="s">
        <v>73</v>
      </c>
      <c r="B74" s="1">
        <v>1</v>
      </c>
      <c r="C74" s="10">
        <v>0.08224</v>
      </c>
      <c r="D74" s="10">
        <v>0.2381</v>
      </c>
      <c r="E74" s="10">
        <v>0.3854</v>
      </c>
      <c r="F74" s="12">
        <v>0.1435</v>
      </c>
      <c r="G74" s="12">
        <v>2.5631</v>
      </c>
      <c r="H74" s="10">
        <f t="shared" si="84"/>
        <v>0.019581344</v>
      </c>
      <c r="I74" s="10">
        <f t="shared" si="85"/>
        <v>0.031695296</v>
      </c>
      <c r="J74" s="10">
        <f t="shared" si="86"/>
        <v>0.011801439999999998</v>
      </c>
      <c r="K74" s="10">
        <f t="shared" si="87"/>
        <v>0.210789344</v>
      </c>
      <c r="L74" s="3">
        <v>72</v>
      </c>
      <c r="M74" s="7">
        <f>M67+C48</f>
        <v>2.03832</v>
      </c>
      <c r="N74" s="7">
        <f t="shared" si="88"/>
        <v>0.3530420435226443</v>
      </c>
      <c r="O74" s="10">
        <f>O67+H48</f>
        <v>1.618941992</v>
      </c>
      <c r="P74" s="10">
        <f>P67+I48</f>
        <v>7.984900977999999</v>
      </c>
      <c r="Q74" s="10">
        <f>Q67+J48</f>
        <v>1.735524251</v>
      </c>
      <c r="R74" s="10">
        <f>R67+K48</f>
        <v>9.166726433</v>
      </c>
      <c r="S74" s="10">
        <v>20</v>
      </c>
      <c r="T74" s="10">
        <v>0</v>
      </c>
      <c r="U74" s="10">
        <f t="shared" si="79"/>
        <v>21.618941992</v>
      </c>
      <c r="V74" s="10">
        <f t="shared" si="79"/>
        <v>7.984900977999999</v>
      </c>
      <c r="W74" s="10">
        <f t="shared" si="89"/>
        <v>23.046416130972</v>
      </c>
      <c r="X74" s="10">
        <f t="shared" si="90"/>
        <v>20.271580216508653</v>
      </c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>
        <f t="shared" si="80"/>
        <v>64.973408235</v>
      </c>
      <c r="AP74" s="10">
        <f t="shared" si="80"/>
        <v>25.136528389</v>
      </c>
      <c r="AQ74" s="10">
        <f t="shared" si="91"/>
        <v>69.66626756991484</v>
      </c>
      <c r="AR74" s="10">
        <f t="shared" si="92"/>
        <v>21.150162970638846</v>
      </c>
      <c r="AS74" s="14">
        <f t="shared" si="93"/>
        <v>0.3530420435226443</v>
      </c>
      <c r="AT74" s="14">
        <f t="shared" si="94"/>
        <v>-21.150162970638846</v>
      </c>
      <c r="AU74" s="10">
        <f t="shared" si="95"/>
        <v>23.222089189971612</v>
      </c>
      <c r="AV74" s="10">
        <f t="shared" si="96"/>
        <v>21.150162970638846</v>
      </c>
      <c r="AW74" s="10">
        <f t="shared" si="97"/>
        <v>21.657802744999998</v>
      </c>
      <c r="AX74" s="10">
        <f t="shared" si="98"/>
        <v>8.37884279633333</v>
      </c>
      <c r="AY74" s="10">
        <f t="shared" si="99"/>
        <v>0.38687409313798937</v>
      </c>
      <c r="AZ74" s="10">
        <f t="shared" si="100"/>
        <v>0.5048501222373813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</row>
    <row r="75" spans="1:94" ht="12.75">
      <c r="A75" s="2" t="s">
        <v>74</v>
      </c>
      <c r="B75" s="1">
        <v>1</v>
      </c>
      <c r="C75" s="10">
        <v>0.09059</v>
      </c>
      <c r="D75" s="10">
        <v>0.2381</v>
      </c>
      <c r="E75" s="10">
        <v>0.3854</v>
      </c>
      <c r="F75" s="12">
        <v>0.1435</v>
      </c>
      <c r="G75" s="12">
        <v>2.5631</v>
      </c>
      <c r="H75" s="10">
        <f t="shared" si="84"/>
        <v>0.021569479000000003</v>
      </c>
      <c r="I75" s="10">
        <f t="shared" si="85"/>
        <v>0.034913386000000005</v>
      </c>
      <c r="J75" s="10">
        <f t="shared" si="86"/>
        <v>0.012999664999999999</v>
      </c>
      <c r="K75" s="10">
        <f t="shared" si="87"/>
        <v>0.232191229</v>
      </c>
      <c r="L75" s="3">
        <v>73</v>
      </c>
      <c r="M75" s="7">
        <f>M67+C49</f>
        <v>2.0895099999999998</v>
      </c>
      <c r="N75" s="7">
        <f t="shared" si="88"/>
        <v>0.3525798783090926</v>
      </c>
      <c r="O75" s="10">
        <f>O67+H49</f>
        <v>1.631130331</v>
      </c>
      <c r="P75" s="10">
        <f>P67+I49</f>
        <v>8.004629604</v>
      </c>
      <c r="Q75" s="10">
        <f>Q67+J49</f>
        <v>1.742870016</v>
      </c>
      <c r="R75" s="10">
        <f>R67+K49</f>
        <v>9.297931521999999</v>
      </c>
      <c r="S75" s="10">
        <v>20</v>
      </c>
      <c r="T75" s="10">
        <v>0</v>
      </c>
      <c r="U75" s="10">
        <f t="shared" si="79"/>
        <v>21.631130331</v>
      </c>
      <c r="V75" s="10">
        <f t="shared" si="79"/>
        <v>8.004629604</v>
      </c>
      <c r="W75" s="10">
        <f t="shared" si="89"/>
        <v>23.064689343105</v>
      </c>
      <c r="X75" s="10">
        <f t="shared" si="90"/>
        <v>20.307062978322694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>
        <f t="shared" si="80"/>
        <v>65.005130678</v>
      </c>
      <c r="AP75" s="10">
        <f t="shared" si="80"/>
        <v>25.30719073</v>
      </c>
      <c r="AQ75" s="10">
        <f t="shared" si="91"/>
        <v>69.75758680680156</v>
      </c>
      <c r="AR75" s="10">
        <f t="shared" si="92"/>
        <v>21.27149394528899</v>
      </c>
      <c r="AS75" s="14">
        <f t="shared" si="93"/>
        <v>0.3525798783090926</v>
      </c>
      <c r="AT75" s="14">
        <f t="shared" si="94"/>
        <v>-21.27149394528899</v>
      </c>
      <c r="AU75" s="10">
        <f t="shared" si="95"/>
        <v>23.25252893560052</v>
      </c>
      <c r="AV75" s="10">
        <f t="shared" si="96"/>
        <v>21.27149394528899</v>
      </c>
      <c r="AW75" s="10">
        <f t="shared" si="97"/>
        <v>21.668376892666668</v>
      </c>
      <c r="AX75" s="10">
        <f t="shared" si="98"/>
        <v>8.435730243333333</v>
      </c>
      <c r="AY75" s="10">
        <f t="shared" si="99"/>
        <v>0.38931066618968946</v>
      </c>
      <c r="AZ75" s="10">
        <f t="shared" si="100"/>
        <v>0.5041892259820024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</row>
    <row r="76" spans="1:94" ht="12.75">
      <c r="A76" s="2" t="s">
        <v>75</v>
      </c>
      <c r="B76" s="1">
        <v>1</v>
      </c>
      <c r="C76" s="10">
        <v>0.11773</v>
      </c>
      <c r="D76" s="10">
        <v>0.2381</v>
      </c>
      <c r="E76" s="10">
        <v>0.3854</v>
      </c>
      <c r="F76" s="12">
        <v>0.1435</v>
      </c>
      <c r="G76" s="12">
        <v>2.5631</v>
      </c>
      <c r="H76" s="10">
        <f t="shared" si="84"/>
        <v>0.028031513</v>
      </c>
      <c r="I76" s="10">
        <f t="shared" si="85"/>
        <v>0.045373142000000005</v>
      </c>
      <c r="J76" s="10">
        <f t="shared" si="86"/>
        <v>0.016894255</v>
      </c>
      <c r="K76" s="10">
        <f t="shared" si="87"/>
        <v>0.301753763</v>
      </c>
      <c r="L76" s="3">
        <v>74</v>
      </c>
      <c r="M76" s="7">
        <f>M9+C46</f>
        <v>2.21691</v>
      </c>
      <c r="N76" s="7">
        <f t="shared" si="88"/>
        <v>0.3514143834172544</v>
      </c>
      <c r="O76" s="10">
        <f>O9+H46</f>
        <v>1.661464271</v>
      </c>
      <c r="P76" s="10">
        <f>P9+I46</f>
        <v>8.056686063999999</v>
      </c>
      <c r="Q76" s="10">
        <f>Q9+J46</f>
        <v>1.766217386</v>
      </c>
      <c r="R76" s="10">
        <f>R9+K46</f>
        <v>9.613176631999998</v>
      </c>
      <c r="S76" s="10">
        <v>20</v>
      </c>
      <c r="T76" s="10">
        <v>0</v>
      </c>
      <c r="U76" s="10">
        <f t="shared" si="79"/>
        <v>21.661464271</v>
      </c>
      <c r="V76" s="10">
        <f t="shared" si="79"/>
        <v>8.056686063999999</v>
      </c>
      <c r="W76" s="10">
        <f t="shared" si="89"/>
        <v>23.11123589723538</v>
      </c>
      <c r="X76" s="10">
        <f t="shared" si="90"/>
        <v>20.40199766844092</v>
      </c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>
        <f t="shared" si="80"/>
        <v>65.089145928</v>
      </c>
      <c r="AP76" s="10">
        <f t="shared" si="80"/>
        <v>25.726548759999996</v>
      </c>
      <c r="AQ76" s="10">
        <f t="shared" si="91"/>
        <v>69.98894361781106</v>
      </c>
      <c r="AR76" s="10">
        <f t="shared" si="92"/>
        <v>21.566458146882855</v>
      </c>
      <c r="AS76" s="14">
        <f t="shared" si="93"/>
        <v>0.3514143834172544</v>
      </c>
      <c r="AT76" s="14">
        <f t="shared" si="94"/>
        <v>-21.566458146882855</v>
      </c>
      <c r="AU76" s="10">
        <f t="shared" si="95"/>
        <v>23.329647872603687</v>
      </c>
      <c r="AV76" s="10">
        <f t="shared" si="96"/>
        <v>21.566458146882855</v>
      </c>
      <c r="AW76" s="10">
        <f t="shared" si="97"/>
        <v>21.696381975999998</v>
      </c>
      <c r="AX76" s="10">
        <f t="shared" si="98"/>
        <v>8.575516253333332</v>
      </c>
      <c r="AY76" s="10">
        <f t="shared" si="99"/>
        <v>0.3952509806851371</v>
      </c>
      <c r="AZ76" s="10">
        <f t="shared" si="100"/>
        <v>0.5025225682866737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</row>
    <row r="77" spans="1:94" ht="12.75">
      <c r="A77" s="2" t="s">
        <v>76</v>
      </c>
      <c r="B77" s="1">
        <v>1</v>
      </c>
      <c r="C77" s="10">
        <v>0.0708</v>
      </c>
      <c r="D77" s="10">
        <v>0.2381</v>
      </c>
      <c r="E77" s="10">
        <v>0.3854</v>
      </c>
      <c r="F77" s="12">
        <v>0.1435</v>
      </c>
      <c r="G77" s="12">
        <v>2.5631</v>
      </c>
      <c r="H77" s="10">
        <f t="shared" si="84"/>
        <v>0.01685748</v>
      </c>
      <c r="I77" s="10">
        <f t="shared" si="85"/>
        <v>0.027286320000000003</v>
      </c>
      <c r="J77" s="10">
        <f t="shared" si="86"/>
        <v>0.0101598</v>
      </c>
      <c r="K77" s="10">
        <f t="shared" si="87"/>
        <v>0.18146748</v>
      </c>
      <c r="L77" s="3">
        <v>75</v>
      </c>
      <c r="M77" s="7">
        <f>M31+C58</f>
        <v>2.3306</v>
      </c>
      <c r="N77" s="7">
        <f t="shared" si="88"/>
        <v>0.3553090897577059</v>
      </c>
      <c r="O77" s="10">
        <f>O31+H58</f>
        <v>1.559290799</v>
      </c>
      <c r="P77" s="10">
        <f>P31+I58</f>
        <v>7.886152065999999</v>
      </c>
      <c r="Q77" s="10">
        <f>Q31+J58</f>
        <v>1.6958130290000002</v>
      </c>
      <c r="R77" s="10">
        <f>R31+K58</f>
        <v>8.532976553</v>
      </c>
      <c r="S77" s="10">
        <v>20</v>
      </c>
      <c r="T77" s="10">
        <v>0</v>
      </c>
      <c r="U77" s="10">
        <f t="shared" si="79"/>
        <v>21.559290799</v>
      </c>
      <c r="V77" s="10">
        <f t="shared" si="79"/>
        <v>7.886152065999999</v>
      </c>
      <c r="W77" s="10">
        <f t="shared" si="89"/>
        <v>22.956358904754953</v>
      </c>
      <c r="X77" s="10">
        <f t="shared" si="90"/>
        <v>20.091965300668235</v>
      </c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>
        <f t="shared" si="80"/>
        <v>64.814394627</v>
      </c>
      <c r="AP77" s="10">
        <f t="shared" si="80"/>
        <v>24.305280685</v>
      </c>
      <c r="AQ77" s="10">
        <f t="shared" si="91"/>
        <v>69.2217626187106</v>
      </c>
      <c r="AR77" s="10">
        <f t="shared" si="92"/>
        <v>20.55595431055625</v>
      </c>
      <c r="AS77" s="14">
        <f t="shared" si="93"/>
        <v>0.3553090897577059</v>
      </c>
      <c r="AT77" s="14">
        <f t="shared" si="94"/>
        <v>-20.55595431055625</v>
      </c>
      <c r="AU77" s="10">
        <f t="shared" si="95"/>
        <v>23.073920872903532</v>
      </c>
      <c r="AV77" s="10">
        <f t="shared" si="96"/>
        <v>20.55595431055625</v>
      </c>
      <c r="AW77" s="10">
        <f t="shared" si="97"/>
        <v>21.604798208999995</v>
      </c>
      <c r="AX77" s="10">
        <f t="shared" si="98"/>
        <v>8.101760228333333</v>
      </c>
      <c r="AY77" s="10">
        <f t="shared" si="99"/>
        <v>0.37499819021491027</v>
      </c>
      <c r="AZ77" s="10">
        <f t="shared" si="100"/>
        <v>0.5080919983535195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</row>
    <row r="78" spans="1:94" ht="12.75">
      <c r="A78" s="2" t="s">
        <v>77</v>
      </c>
      <c r="B78" s="1">
        <v>1</v>
      </c>
      <c r="C78" s="10">
        <v>0.01819</v>
      </c>
      <c r="D78" s="10">
        <v>0.2381</v>
      </c>
      <c r="E78" s="10">
        <v>0.3854</v>
      </c>
      <c r="F78" s="12">
        <v>0.1435</v>
      </c>
      <c r="G78" s="12">
        <v>2.5631</v>
      </c>
      <c r="H78" s="10">
        <f t="shared" si="84"/>
        <v>0.004331039</v>
      </c>
      <c r="I78" s="10">
        <f t="shared" si="85"/>
        <v>0.007010426000000001</v>
      </c>
      <c r="J78" s="10">
        <f t="shared" si="86"/>
        <v>0.002610265</v>
      </c>
      <c r="K78" s="10">
        <f t="shared" si="87"/>
        <v>0.046622789000000005</v>
      </c>
      <c r="L78" s="3">
        <v>76</v>
      </c>
      <c r="M78" s="7">
        <f>M79+C64</f>
        <v>2.38864</v>
      </c>
      <c r="N78" s="7">
        <f t="shared" si="88"/>
        <v>0.35478897397904746</v>
      </c>
      <c r="O78" s="10">
        <f>O79+H64</f>
        <v>1.573110123</v>
      </c>
      <c r="P78" s="10">
        <f>P79+I64</f>
        <v>7.908160081999999</v>
      </c>
      <c r="Q78" s="10">
        <f>Q79+J64</f>
        <v>1.703523941</v>
      </c>
      <c r="R78" s="10">
        <f>R79+K64</f>
        <v>8.683116368999999</v>
      </c>
      <c r="S78" s="10">
        <v>20</v>
      </c>
      <c r="T78" s="10">
        <v>0</v>
      </c>
      <c r="U78" s="10">
        <f t="shared" si="79"/>
        <v>21.573110123</v>
      </c>
      <c r="V78" s="10">
        <f t="shared" si="79"/>
        <v>7.908160081999999</v>
      </c>
      <c r="W78" s="10">
        <f t="shared" si="89"/>
        <v>22.97690310423977</v>
      </c>
      <c r="X78" s="10">
        <f t="shared" si="90"/>
        <v>20.131667147474065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>
        <f t="shared" si="80"/>
        <v>64.849744187</v>
      </c>
      <c r="AP78" s="10">
        <f t="shared" si="80"/>
        <v>24.499436532999997</v>
      </c>
      <c r="AQ78" s="10">
        <f t="shared" si="91"/>
        <v>69.32324077503759</v>
      </c>
      <c r="AR78" s="10">
        <f t="shared" si="92"/>
        <v>20.695948875131144</v>
      </c>
      <c r="AS78" s="14">
        <f t="shared" si="93"/>
        <v>0.35478897397904746</v>
      </c>
      <c r="AT78" s="14">
        <f t="shared" si="94"/>
        <v>-20.695948875131144</v>
      </c>
      <c r="AU78" s="10">
        <f t="shared" si="95"/>
        <v>23.10774692501253</v>
      </c>
      <c r="AV78" s="10">
        <f t="shared" si="96"/>
        <v>20.695948875131144</v>
      </c>
      <c r="AW78" s="10">
        <f t="shared" si="97"/>
        <v>21.616581395666664</v>
      </c>
      <c r="AX78" s="10">
        <f t="shared" si="98"/>
        <v>8.166478844333332</v>
      </c>
      <c r="AY78" s="10">
        <f t="shared" si="99"/>
        <v>0.37778771281431267</v>
      </c>
      <c r="AZ78" s="10">
        <f t="shared" si="100"/>
        <v>0.5073482327900378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</row>
    <row r="79" spans="1:94" ht="12.75">
      <c r="A79" s="2"/>
      <c r="C79" s="10"/>
      <c r="D79" s="10"/>
      <c r="E79" s="10"/>
      <c r="F79" s="12"/>
      <c r="G79" s="12"/>
      <c r="H79" s="10"/>
      <c r="I79" s="10"/>
      <c r="J79" s="10"/>
      <c r="K79" s="10"/>
      <c r="L79" s="3">
        <v>77</v>
      </c>
      <c r="M79" s="7">
        <f>M16+C62</f>
        <v>2.28501</v>
      </c>
      <c r="N79" s="7">
        <f t="shared" si="88"/>
        <v>0.35572042451872465</v>
      </c>
      <c r="O79" s="10">
        <f>O16+H62</f>
        <v>1.54843582</v>
      </c>
      <c r="P79" s="10">
        <f>P16+I62</f>
        <v>7.86822108</v>
      </c>
      <c r="Q79" s="10">
        <f>Q16+J62</f>
        <v>1.688653036</v>
      </c>
      <c r="R79" s="10">
        <f>R16+K62</f>
        <v>8.417502315999998</v>
      </c>
      <c r="S79" s="10">
        <v>20</v>
      </c>
      <c r="T79" s="10">
        <v>0</v>
      </c>
      <c r="U79" s="10">
        <f t="shared" si="79"/>
        <v>21.54843582</v>
      </c>
      <c r="V79" s="10">
        <f t="shared" si="79"/>
        <v>7.86822108</v>
      </c>
      <c r="W79" s="10">
        <f t="shared" si="89"/>
        <v>22.94000848414001</v>
      </c>
      <c r="X79" s="10">
        <f t="shared" si="90"/>
        <v>20.059219397743774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>
        <f t="shared" si="80"/>
        <v>64.785524676</v>
      </c>
      <c r="AP79" s="10">
        <f t="shared" si="80"/>
        <v>24.153944476</v>
      </c>
      <c r="AQ79" s="10">
        <f t="shared" si="91"/>
        <v>69.14171853009076</v>
      </c>
      <c r="AR79" s="10">
        <f t="shared" si="92"/>
        <v>20.446931125553952</v>
      </c>
      <c r="AS79" s="14">
        <f t="shared" si="93"/>
        <v>0.35572042451872465</v>
      </c>
      <c r="AT79" s="14">
        <f t="shared" si="94"/>
        <v>-20.446931125553952</v>
      </c>
      <c r="AU79" s="10">
        <f t="shared" si="95"/>
        <v>23.047239510030252</v>
      </c>
      <c r="AV79" s="10">
        <f t="shared" si="96"/>
        <v>20.446931125553952</v>
      </c>
      <c r="AW79" s="10">
        <f t="shared" si="97"/>
        <v>21.595174892</v>
      </c>
      <c r="AX79" s="10">
        <f t="shared" si="98"/>
        <v>8.051314825333334</v>
      </c>
      <c r="AY79" s="10">
        <f t="shared" si="99"/>
        <v>0.3728293410726657</v>
      </c>
      <c r="AZ79" s="10">
        <f t="shared" si="100"/>
        <v>0.5086802070617762</v>
      </c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</row>
    <row r="80" spans="3:93" ht="12.75">
      <c r="C80" s="10"/>
      <c r="D80" s="10"/>
      <c r="E80" s="12"/>
      <c r="F80" s="12"/>
      <c r="G80" s="12"/>
      <c r="H80" s="10"/>
      <c r="I80" s="10"/>
      <c r="J80" s="10"/>
      <c r="K80" s="10"/>
      <c r="L80" s="3"/>
      <c r="M80" s="3"/>
      <c r="N80" s="7"/>
      <c r="O80" s="5"/>
      <c r="P80" s="5"/>
      <c r="Q80" s="5"/>
      <c r="R80" s="5"/>
      <c r="U80" s="5"/>
      <c r="V80" s="5"/>
      <c r="W80" s="5"/>
      <c r="X80" s="5"/>
      <c r="Y80" s="5"/>
      <c r="Z80" s="5"/>
      <c r="AA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O80" s="5"/>
      <c r="AP80" s="5"/>
      <c r="AQ80" s="8"/>
      <c r="AR80" s="5"/>
      <c r="AS80" s="15"/>
      <c r="AT80" s="15"/>
      <c r="AU80" s="5"/>
      <c r="AV80" s="5"/>
      <c r="AW80" s="5"/>
      <c r="AX80" s="5"/>
      <c r="AY80" s="5"/>
      <c r="BA80" s="1"/>
      <c r="BB80" s="1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3:93" ht="12.75">
      <c r="C81" s="10"/>
      <c r="D81" s="10"/>
      <c r="E81" s="12"/>
      <c r="F81" s="12"/>
      <c r="G81" s="12"/>
      <c r="H81" s="10"/>
      <c r="I81" s="10"/>
      <c r="J81" s="10"/>
      <c r="K81" s="10"/>
      <c r="L81" s="3"/>
      <c r="M81" s="7"/>
      <c r="N81" s="7"/>
      <c r="O81" s="5"/>
      <c r="P81" s="5"/>
      <c r="Q81" s="5"/>
      <c r="R81" s="5"/>
      <c r="U81" s="5"/>
      <c r="V81" s="5"/>
      <c r="W81" s="5"/>
      <c r="X81" s="5"/>
      <c r="Y81" s="5"/>
      <c r="Z81" s="5"/>
      <c r="AA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O81" s="5"/>
      <c r="AP81" s="5"/>
      <c r="AQ81" s="8"/>
      <c r="AR81" s="5"/>
      <c r="AS81" s="15"/>
      <c r="AT81" s="15"/>
      <c r="AU81" s="5"/>
      <c r="AV81" s="5"/>
      <c r="AW81" s="5"/>
      <c r="AX81" s="5"/>
      <c r="AY81" s="5"/>
      <c r="BA81" s="1"/>
      <c r="BB81" s="1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ht="12.75">
      <c r="A82" s="5"/>
      <c r="B82" s="5"/>
      <c r="C82" s="10"/>
      <c r="D82" s="10"/>
      <c r="E82" s="12"/>
      <c r="F82" s="12"/>
      <c r="G82" s="12"/>
      <c r="H82" s="10"/>
      <c r="I82" s="10"/>
      <c r="J82" s="10"/>
      <c r="K82" s="10"/>
      <c r="L82" s="3"/>
      <c r="M82" s="7"/>
      <c r="N82" s="7"/>
      <c r="O82" s="5"/>
      <c r="P82" s="5"/>
      <c r="Q82" s="5"/>
      <c r="R82" s="5"/>
      <c r="U82" s="5"/>
      <c r="V82" s="5"/>
      <c r="W82" s="5"/>
      <c r="X82" s="5"/>
      <c r="Y82" s="5"/>
      <c r="Z82" s="5"/>
      <c r="AA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O82" s="5"/>
      <c r="AP82" s="5"/>
      <c r="AQ82" s="8"/>
      <c r="AR82" s="5"/>
      <c r="AS82" s="15"/>
      <c r="AT82" s="15"/>
      <c r="AU82" s="5"/>
      <c r="AV82" s="5"/>
      <c r="AW82" s="5"/>
      <c r="AX82" s="5"/>
      <c r="AY82" s="5"/>
      <c r="BA82" s="1"/>
      <c r="BB82" s="1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3:93" ht="12.75">
      <c r="C83" s="10"/>
      <c r="D83" s="10"/>
      <c r="E83" s="10"/>
      <c r="F83" s="10"/>
      <c r="G83" s="10"/>
      <c r="H83" s="10"/>
      <c r="I83" s="10"/>
      <c r="J83" s="10"/>
      <c r="K83" s="10"/>
      <c r="L83" s="3"/>
      <c r="M83" s="7"/>
      <c r="N83" s="7"/>
      <c r="O83" s="5"/>
      <c r="P83" s="5"/>
      <c r="Q83" s="5"/>
      <c r="R83" s="5"/>
      <c r="U83" s="5"/>
      <c r="V83" s="5"/>
      <c r="W83" s="5"/>
      <c r="X83" s="5"/>
      <c r="Y83" s="5"/>
      <c r="Z83" s="5"/>
      <c r="AA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O83" s="5"/>
      <c r="AP83" s="5"/>
      <c r="AQ83" s="8"/>
      <c r="AR83" s="5"/>
      <c r="AS83" s="15"/>
      <c r="AT83" s="15"/>
      <c r="AU83" s="5"/>
      <c r="AV83" s="5"/>
      <c r="AW83" s="5"/>
      <c r="AX83" s="5"/>
      <c r="AY83" s="5"/>
      <c r="BA83" s="1"/>
      <c r="BB83" s="1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3:46" ht="12.75">
      <c r="C84" s="10"/>
      <c r="D84" s="10"/>
      <c r="E84" s="10"/>
      <c r="F84" s="10"/>
      <c r="G84" s="10"/>
      <c r="H84" s="10"/>
      <c r="I84" s="10"/>
      <c r="J84" s="10"/>
      <c r="K84" s="10"/>
      <c r="AS84" s="6"/>
      <c r="AT84" s="6"/>
    </row>
    <row r="85" spans="3:46" ht="12.75">
      <c r="C85" s="10"/>
      <c r="D85" s="10"/>
      <c r="E85" s="10"/>
      <c r="F85" s="10"/>
      <c r="G85" s="10"/>
      <c r="H85" s="10"/>
      <c r="I85" s="10"/>
      <c r="J85" s="10"/>
      <c r="K85" s="10"/>
      <c r="AS85" s="6"/>
      <c r="AT85" s="6"/>
    </row>
    <row r="86" spans="3:46" ht="12.75">
      <c r="C86" s="10"/>
      <c r="D86" s="10"/>
      <c r="E86" s="10"/>
      <c r="F86" s="10"/>
      <c r="G86" s="10"/>
      <c r="H86" s="10"/>
      <c r="I86" s="10"/>
      <c r="J86" s="10"/>
      <c r="K86" s="10"/>
      <c r="AS86" s="6"/>
      <c r="AT86" s="6"/>
    </row>
    <row r="87" spans="3:46" ht="12.75">
      <c r="C87" s="10"/>
      <c r="D87" s="10"/>
      <c r="E87" s="10"/>
      <c r="F87" s="10"/>
      <c r="G87" s="10"/>
      <c r="H87" s="10"/>
      <c r="I87" s="10"/>
      <c r="J87" s="10"/>
      <c r="K87" s="10"/>
      <c r="AS87" s="6"/>
      <c r="AT87" s="6"/>
    </row>
    <row r="88" spans="3:46" ht="12.75">
      <c r="C88" s="10"/>
      <c r="D88" s="10"/>
      <c r="E88" s="10"/>
      <c r="F88" s="10"/>
      <c r="G88" s="10"/>
      <c r="H88" s="10"/>
      <c r="I88" s="10"/>
      <c r="J88" s="10"/>
      <c r="K88" s="10"/>
      <c r="AS88" s="6"/>
      <c r="AT88" s="6"/>
    </row>
    <row r="89" spans="3:46" ht="12.75">
      <c r="C89" s="10"/>
      <c r="D89" s="10"/>
      <c r="E89" s="10"/>
      <c r="F89" s="10"/>
      <c r="G89" s="10"/>
      <c r="H89" s="10"/>
      <c r="I89" s="10"/>
      <c r="J89" s="10"/>
      <c r="K89" s="10"/>
      <c r="AS89" s="6"/>
      <c r="AT89" s="6"/>
    </row>
    <row r="90" spans="3:46" ht="12.75">
      <c r="C90" s="10"/>
      <c r="D90" s="10"/>
      <c r="E90" s="10"/>
      <c r="F90" s="10"/>
      <c r="G90" s="10"/>
      <c r="H90" s="10"/>
      <c r="I90" s="10"/>
      <c r="J90" s="10"/>
      <c r="K90" s="10"/>
      <c r="AS90" s="6"/>
      <c r="AT90" s="6"/>
    </row>
    <row r="91" spans="3:46" ht="12.75">
      <c r="C91" s="10"/>
      <c r="D91" s="10"/>
      <c r="E91" s="10"/>
      <c r="F91" s="10"/>
      <c r="G91" s="10"/>
      <c r="H91" s="10"/>
      <c r="I91" s="10"/>
      <c r="J91" s="10"/>
      <c r="K91" s="10"/>
      <c r="AS91" s="6"/>
      <c r="AT91" s="6"/>
    </row>
    <row r="92" spans="3:46" ht="12.75">
      <c r="C92" s="10"/>
      <c r="D92" s="10"/>
      <c r="E92" s="10"/>
      <c r="F92" s="10"/>
      <c r="G92" s="10"/>
      <c r="H92" s="10"/>
      <c r="I92" s="10"/>
      <c r="J92" s="10"/>
      <c r="K92" s="10"/>
      <c r="AS92" s="6"/>
      <c r="AT92" s="6"/>
    </row>
    <row r="93" spans="3:46" ht="12.75">
      <c r="C93" s="10"/>
      <c r="D93" s="10"/>
      <c r="E93" s="10"/>
      <c r="F93" s="10"/>
      <c r="G93" s="10"/>
      <c r="H93" s="10"/>
      <c r="I93" s="10"/>
      <c r="J93" s="10"/>
      <c r="K93" s="10"/>
      <c r="AS93" s="6"/>
      <c r="AT93" s="6"/>
    </row>
    <row r="94" spans="3:46" ht="12.75">
      <c r="C94" s="10"/>
      <c r="D94" s="10"/>
      <c r="E94" s="10"/>
      <c r="F94" s="10"/>
      <c r="G94" s="10"/>
      <c r="H94" s="10"/>
      <c r="I94" s="10"/>
      <c r="J94" s="10"/>
      <c r="K94" s="10"/>
      <c r="AS94" s="6"/>
      <c r="AT94" s="6"/>
    </row>
    <row r="95" spans="3:46" ht="12.75">
      <c r="C95" s="10"/>
      <c r="D95" s="10"/>
      <c r="E95" s="10"/>
      <c r="F95" s="10"/>
      <c r="G95" s="10"/>
      <c r="H95" s="10"/>
      <c r="I95" s="10"/>
      <c r="J95" s="10"/>
      <c r="K95" s="10"/>
      <c r="AS95" s="6"/>
      <c r="AT95" s="6"/>
    </row>
    <row r="96" spans="3:46" ht="12.75">
      <c r="C96" s="10"/>
      <c r="D96" s="10"/>
      <c r="E96" s="10"/>
      <c r="F96" s="10"/>
      <c r="G96" s="10"/>
      <c r="H96" s="10"/>
      <c r="I96" s="10"/>
      <c r="J96" s="10"/>
      <c r="K96" s="10"/>
      <c r="AS96" s="6"/>
      <c r="AT96" s="6"/>
    </row>
    <row r="97" spans="3:46" ht="12.75">
      <c r="C97" s="10"/>
      <c r="D97" s="10"/>
      <c r="E97" s="10"/>
      <c r="F97" s="10"/>
      <c r="G97" s="10"/>
      <c r="H97" s="10"/>
      <c r="I97" s="10"/>
      <c r="J97" s="10"/>
      <c r="K97" s="10"/>
      <c r="AS97" s="6"/>
      <c r="AT97" s="6"/>
    </row>
    <row r="98" spans="3:46" ht="12.75">
      <c r="C98" s="10"/>
      <c r="D98" s="10"/>
      <c r="E98" s="10"/>
      <c r="F98" s="10"/>
      <c r="G98" s="10"/>
      <c r="H98" s="10"/>
      <c r="I98" s="10"/>
      <c r="J98" s="10"/>
      <c r="K98" s="10"/>
      <c r="AS98" s="6"/>
      <c r="AT98" s="6"/>
    </row>
    <row r="99" spans="3:46" ht="12.75">
      <c r="C99" s="10"/>
      <c r="D99" s="10"/>
      <c r="E99" s="10"/>
      <c r="F99" s="10"/>
      <c r="G99" s="10"/>
      <c r="H99" s="10"/>
      <c r="I99" s="10"/>
      <c r="J99" s="10"/>
      <c r="K99" s="10"/>
      <c r="AS99" s="6"/>
      <c r="AT99" s="6"/>
    </row>
    <row r="100" spans="3:46" ht="12.75">
      <c r="C100" s="10"/>
      <c r="D100" s="10"/>
      <c r="E100" s="10"/>
      <c r="F100" s="10"/>
      <c r="G100" s="10"/>
      <c r="H100" s="10"/>
      <c r="I100" s="10"/>
      <c r="J100" s="10"/>
      <c r="K100" s="10"/>
      <c r="AS100" s="6"/>
      <c r="AT100" s="6"/>
    </row>
    <row r="101" spans="3:46" ht="12.75">
      <c r="C101" s="10"/>
      <c r="D101" s="10"/>
      <c r="E101" s="10"/>
      <c r="F101" s="10"/>
      <c r="G101" s="10"/>
      <c r="H101" s="10"/>
      <c r="I101" s="10"/>
      <c r="J101" s="10"/>
      <c r="K101" s="10"/>
      <c r="AS101" s="6"/>
      <c r="AT101" s="6"/>
    </row>
    <row r="102" spans="3:46" ht="12.75">
      <c r="C102" s="10"/>
      <c r="D102" s="10"/>
      <c r="E102" s="10"/>
      <c r="F102" s="10"/>
      <c r="G102" s="10"/>
      <c r="H102" s="10"/>
      <c r="I102" s="10"/>
      <c r="J102" s="10"/>
      <c r="K102" s="10"/>
      <c r="AS102" s="6"/>
      <c r="AT102" s="6"/>
    </row>
    <row r="103" spans="3:46" ht="12.75">
      <c r="C103" s="10"/>
      <c r="D103" s="10"/>
      <c r="E103" s="10"/>
      <c r="F103" s="10"/>
      <c r="G103" s="10"/>
      <c r="H103" s="10"/>
      <c r="I103" s="10"/>
      <c r="J103" s="10"/>
      <c r="K103" s="10"/>
      <c r="AS103" s="6"/>
      <c r="AT103" s="6"/>
    </row>
    <row r="104" spans="3:46" ht="12.75">
      <c r="C104" s="10"/>
      <c r="D104" s="10"/>
      <c r="E104" s="10"/>
      <c r="F104" s="10"/>
      <c r="G104" s="10"/>
      <c r="H104" s="10"/>
      <c r="I104" s="10"/>
      <c r="J104" s="10"/>
      <c r="K104" s="10"/>
      <c r="AS104" s="6"/>
      <c r="AT104" s="6"/>
    </row>
    <row r="105" spans="3:46" ht="12.75">
      <c r="C105" s="10"/>
      <c r="D105" s="10"/>
      <c r="E105" s="10"/>
      <c r="F105" s="10"/>
      <c r="G105" s="10"/>
      <c r="H105" s="10"/>
      <c r="I105" s="10"/>
      <c r="J105" s="10"/>
      <c r="K105" s="10"/>
      <c r="AS105" s="6"/>
      <c r="AT105" s="6"/>
    </row>
    <row r="106" spans="3:46" ht="12.75">
      <c r="C106" s="10"/>
      <c r="D106" s="10"/>
      <c r="E106" s="10"/>
      <c r="F106" s="10"/>
      <c r="G106" s="10"/>
      <c r="H106" s="10"/>
      <c r="I106" s="10"/>
      <c r="J106" s="10"/>
      <c r="K106" s="10"/>
      <c r="AS106" s="6"/>
      <c r="AT106" s="6"/>
    </row>
    <row r="107" spans="3:46" ht="12.75">
      <c r="C107" s="10"/>
      <c r="D107" s="10"/>
      <c r="E107" s="10"/>
      <c r="F107" s="10"/>
      <c r="G107" s="10"/>
      <c r="H107" s="10"/>
      <c r="I107" s="10"/>
      <c r="J107" s="10"/>
      <c r="K107" s="10"/>
      <c r="AS107" s="6"/>
      <c r="AT107" s="6"/>
    </row>
    <row r="108" spans="3:46" ht="12.75">
      <c r="C108" s="10"/>
      <c r="D108" s="10"/>
      <c r="E108" s="10"/>
      <c r="F108" s="10"/>
      <c r="G108" s="10"/>
      <c r="H108" s="10"/>
      <c r="I108" s="10"/>
      <c r="J108" s="10"/>
      <c r="K108" s="10"/>
      <c r="AS108" s="6"/>
      <c r="AT108" s="6"/>
    </row>
    <row r="109" spans="3:46" ht="12.75">
      <c r="C109" s="10"/>
      <c r="D109" s="10"/>
      <c r="E109" s="10"/>
      <c r="F109" s="10"/>
      <c r="G109" s="10"/>
      <c r="H109" s="10"/>
      <c r="I109" s="10"/>
      <c r="J109" s="10"/>
      <c r="K109" s="10"/>
      <c r="AS109" s="6"/>
      <c r="AT109" s="6"/>
    </row>
    <row r="110" spans="3:46" ht="12.75">
      <c r="C110" s="10"/>
      <c r="D110" s="10"/>
      <c r="E110" s="10"/>
      <c r="F110" s="10"/>
      <c r="G110" s="10"/>
      <c r="H110" s="10"/>
      <c r="I110" s="10"/>
      <c r="J110" s="10"/>
      <c r="K110" s="10"/>
      <c r="AS110" s="6"/>
      <c r="AT110" s="6"/>
    </row>
    <row r="111" spans="3:46" ht="12.75">
      <c r="C111" s="10"/>
      <c r="D111" s="10"/>
      <c r="E111" s="10"/>
      <c r="F111" s="10"/>
      <c r="G111" s="10"/>
      <c r="H111" s="10"/>
      <c r="I111" s="10"/>
      <c r="J111" s="10"/>
      <c r="K111" s="10"/>
      <c r="AS111" s="6"/>
      <c r="AT111" s="6"/>
    </row>
    <row r="112" spans="3:46" ht="12.75">
      <c r="C112" s="10"/>
      <c r="D112" s="10"/>
      <c r="E112" s="10"/>
      <c r="F112" s="10"/>
      <c r="G112" s="10"/>
      <c r="H112" s="10"/>
      <c r="I112" s="10"/>
      <c r="J112" s="10"/>
      <c r="K112" s="10"/>
      <c r="AS112" s="6"/>
      <c r="AT112" s="6"/>
    </row>
    <row r="113" spans="3:46" ht="12.75">
      <c r="C113" s="10"/>
      <c r="D113" s="10"/>
      <c r="E113" s="10"/>
      <c r="F113" s="10"/>
      <c r="G113" s="10"/>
      <c r="H113" s="10"/>
      <c r="I113" s="10"/>
      <c r="J113" s="10"/>
      <c r="K113" s="10"/>
      <c r="AS113" s="6"/>
      <c r="AT113" s="6"/>
    </row>
    <row r="114" spans="3:46" ht="12.75">
      <c r="C114" s="10"/>
      <c r="D114" s="10"/>
      <c r="E114" s="10"/>
      <c r="F114" s="10"/>
      <c r="G114" s="10"/>
      <c r="H114" s="10"/>
      <c r="I114" s="10"/>
      <c r="J114" s="10"/>
      <c r="K114" s="10"/>
      <c r="AS114" s="6"/>
      <c r="AT114" s="6"/>
    </row>
    <row r="115" spans="3:46" ht="12.75">
      <c r="C115" s="10"/>
      <c r="D115" s="10"/>
      <c r="E115" s="10"/>
      <c r="F115" s="10"/>
      <c r="G115" s="10"/>
      <c r="H115" s="10"/>
      <c r="I115" s="10"/>
      <c r="J115" s="10"/>
      <c r="K115" s="10"/>
      <c r="AS115" s="6"/>
      <c r="AT115" s="6"/>
    </row>
    <row r="116" spans="3:46" ht="12.75">
      <c r="C116" s="10"/>
      <c r="D116" s="10"/>
      <c r="E116" s="10"/>
      <c r="F116" s="10"/>
      <c r="G116" s="10"/>
      <c r="H116" s="10"/>
      <c r="I116" s="10"/>
      <c r="J116" s="10"/>
      <c r="K116" s="10"/>
      <c r="AS116" s="6"/>
      <c r="AT116" s="6"/>
    </row>
    <row r="117" spans="3:46" ht="12.75">
      <c r="C117" s="10"/>
      <c r="D117" s="10"/>
      <c r="E117" s="10"/>
      <c r="F117" s="10"/>
      <c r="G117" s="10"/>
      <c r="H117" s="10"/>
      <c r="I117" s="10"/>
      <c r="J117" s="10"/>
      <c r="K117" s="10"/>
      <c r="AS117" s="6"/>
      <c r="AT117" s="6"/>
    </row>
    <row r="118" spans="3:46" ht="12.75">
      <c r="C118" s="10"/>
      <c r="D118" s="10"/>
      <c r="E118" s="10"/>
      <c r="F118" s="10"/>
      <c r="G118" s="10"/>
      <c r="H118" s="10"/>
      <c r="I118" s="10"/>
      <c r="J118" s="10"/>
      <c r="K118" s="10"/>
      <c r="AS118" s="6"/>
      <c r="AT118" s="6"/>
    </row>
    <row r="119" spans="3:46" ht="12.75">
      <c r="C119" s="10"/>
      <c r="D119" s="10"/>
      <c r="E119" s="10"/>
      <c r="F119" s="10"/>
      <c r="G119" s="10"/>
      <c r="H119" s="10"/>
      <c r="I119" s="10"/>
      <c r="J119" s="10"/>
      <c r="K119" s="10"/>
      <c r="AS119" s="6"/>
      <c r="AT119" s="6"/>
    </row>
    <row r="120" spans="3:46" ht="12.75">
      <c r="C120" s="10"/>
      <c r="D120" s="10"/>
      <c r="E120" s="10"/>
      <c r="F120" s="10"/>
      <c r="G120" s="10"/>
      <c r="H120" s="10"/>
      <c r="I120" s="10"/>
      <c r="J120" s="10"/>
      <c r="K120" s="10"/>
      <c r="AS120" s="6"/>
      <c r="AT120" s="6"/>
    </row>
    <row r="121" spans="3:46" ht="12.75">
      <c r="C121" s="10"/>
      <c r="D121" s="10"/>
      <c r="E121" s="10"/>
      <c r="F121" s="10"/>
      <c r="G121" s="10"/>
      <c r="H121" s="10"/>
      <c r="I121" s="10"/>
      <c r="J121" s="10"/>
      <c r="K121" s="10"/>
      <c r="AS121" s="6"/>
      <c r="AT121" s="6"/>
    </row>
    <row r="122" spans="3:46" ht="12.75">
      <c r="C122" s="10"/>
      <c r="D122" s="10"/>
      <c r="E122" s="10"/>
      <c r="F122" s="10"/>
      <c r="G122" s="10"/>
      <c r="H122" s="10"/>
      <c r="I122" s="10"/>
      <c r="J122" s="10"/>
      <c r="K122" s="10"/>
      <c r="AS122" s="6"/>
      <c r="AT122" s="6"/>
    </row>
    <row r="123" spans="3:46" ht="12.75">
      <c r="C123" s="10"/>
      <c r="D123" s="10"/>
      <c r="E123" s="10"/>
      <c r="F123" s="10"/>
      <c r="G123" s="10"/>
      <c r="H123" s="10"/>
      <c r="I123" s="10"/>
      <c r="J123" s="10"/>
      <c r="K123" s="10"/>
      <c r="AS123" s="6"/>
      <c r="AT123" s="6"/>
    </row>
    <row r="124" spans="3:46" ht="12.75">
      <c r="C124" s="10"/>
      <c r="D124" s="10"/>
      <c r="E124" s="10"/>
      <c r="F124" s="10"/>
      <c r="G124" s="10"/>
      <c r="H124" s="10"/>
      <c r="I124" s="10"/>
      <c r="J124" s="10"/>
      <c r="K124" s="10"/>
      <c r="AS124" s="6"/>
      <c r="AT124" s="6"/>
    </row>
    <row r="125" spans="3:46" ht="12.75">
      <c r="C125" s="10"/>
      <c r="D125" s="10"/>
      <c r="E125" s="10"/>
      <c r="F125" s="10"/>
      <c r="G125" s="10"/>
      <c r="H125" s="10"/>
      <c r="I125" s="10"/>
      <c r="J125" s="10"/>
      <c r="K125" s="10"/>
      <c r="AS125" s="6"/>
      <c r="AT125" s="6"/>
    </row>
    <row r="126" spans="3:46" ht="12.75">
      <c r="C126" s="10"/>
      <c r="D126" s="10"/>
      <c r="E126" s="10"/>
      <c r="F126" s="10"/>
      <c r="G126" s="10"/>
      <c r="H126" s="10"/>
      <c r="I126" s="10"/>
      <c r="J126" s="10"/>
      <c r="K126" s="10"/>
      <c r="AS126" s="6"/>
      <c r="AT126" s="6"/>
    </row>
    <row r="127" spans="3:46" ht="12.75">
      <c r="C127" s="10"/>
      <c r="D127" s="10"/>
      <c r="E127" s="10"/>
      <c r="F127" s="10"/>
      <c r="G127" s="10"/>
      <c r="H127" s="10"/>
      <c r="I127" s="10"/>
      <c r="J127" s="10"/>
      <c r="K127" s="10"/>
      <c r="AS127" s="6"/>
      <c r="AT127" s="6"/>
    </row>
    <row r="128" spans="3:46" ht="12.75">
      <c r="C128" s="10"/>
      <c r="D128" s="10"/>
      <c r="E128" s="10"/>
      <c r="F128" s="10"/>
      <c r="G128" s="10"/>
      <c r="H128" s="10"/>
      <c r="I128" s="10"/>
      <c r="J128" s="10"/>
      <c r="K128" s="10"/>
      <c r="AS128" s="6"/>
      <c r="AT128" s="6"/>
    </row>
    <row r="129" spans="3:46" ht="12.75">
      <c r="C129" s="10"/>
      <c r="D129" s="10"/>
      <c r="E129" s="10"/>
      <c r="F129" s="10"/>
      <c r="G129" s="10"/>
      <c r="H129" s="10"/>
      <c r="I129" s="10"/>
      <c r="J129" s="10"/>
      <c r="K129" s="10"/>
      <c r="AS129" s="6"/>
      <c r="AT129" s="6"/>
    </row>
    <row r="130" spans="3:46" ht="12.75">
      <c r="C130" s="10"/>
      <c r="D130" s="10"/>
      <c r="E130" s="10"/>
      <c r="F130" s="10"/>
      <c r="G130" s="10"/>
      <c r="H130" s="10"/>
      <c r="I130" s="10"/>
      <c r="J130" s="10"/>
      <c r="K130" s="10"/>
      <c r="AS130" s="6"/>
      <c r="AT130" s="6"/>
    </row>
    <row r="131" spans="3:46" ht="12.75">
      <c r="C131" s="10"/>
      <c r="D131" s="10"/>
      <c r="E131" s="10"/>
      <c r="F131" s="10"/>
      <c r="G131" s="10"/>
      <c r="H131" s="10"/>
      <c r="I131" s="10"/>
      <c r="J131" s="10"/>
      <c r="K131" s="10"/>
      <c r="AS131" s="6"/>
      <c r="AT131" s="6"/>
    </row>
    <row r="132" spans="3:46" ht="12.75">
      <c r="C132" s="10"/>
      <c r="D132" s="10"/>
      <c r="E132" s="10"/>
      <c r="F132" s="10"/>
      <c r="G132" s="10"/>
      <c r="H132" s="10"/>
      <c r="I132" s="10"/>
      <c r="J132" s="10"/>
      <c r="K132" s="10"/>
      <c r="AS132" s="6"/>
      <c r="AT132" s="6"/>
    </row>
    <row r="133" spans="3:46" ht="12.75">
      <c r="C133" s="10"/>
      <c r="D133" s="10"/>
      <c r="E133" s="10"/>
      <c r="F133" s="10"/>
      <c r="G133" s="10"/>
      <c r="H133" s="10"/>
      <c r="I133" s="10"/>
      <c r="J133" s="10"/>
      <c r="K133" s="10"/>
      <c r="AS133" s="6"/>
      <c r="AT133" s="6"/>
    </row>
    <row r="134" spans="3:46" ht="12.75">
      <c r="C134" s="10"/>
      <c r="D134" s="10"/>
      <c r="E134" s="10"/>
      <c r="F134" s="10"/>
      <c r="G134" s="10"/>
      <c r="H134" s="10"/>
      <c r="I134" s="10"/>
      <c r="J134" s="10"/>
      <c r="K134" s="10"/>
      <c r="AS134" s="6"/>
      <c r="AT134" s="6"/>
    </row>
    <row r="135" spans="3:46" ht="12.75">
      <c r="C135" s="10"/>
      <c r="D135" s="10"/>
      <c r="E135" s="10"/>
      <c r="F135" s="10"/>
      <c r="G135" s="10"/>
      <c r="H135" s="10"/>
      <c r="I135" s="10"/>
      <c r="J135" s="10"/>
      <c r="K135" s="10"/>
      <c r="AS135" s="6"/>
      <c r="AT135" s="6"/>
    </row>
    <row r="136" spans="3:46" ht="12.75">
      <c r="C136" s="10"/>
      <c r="D136" s="10"/>
      <c r="E136" s="10"/>
      <c r="F136" s="10"/>
      <c r="G136" s="10"/>
      <c r="H136" s="10"/>
      <c r="I136" s="10"/>
      <c r="J136" s="10"/>
      <c r="K136" s="10"/>
      <c r="AS136" s="6"/>
      <c r="AT136" s="6"/>
    </row>
    <row r="137" spans="3:46" ht="12.75">
      <c r="C137" s="10"/>
      <c r="D137" s="10"/>
      <c r="E137" s="10"/>
      <c r="F137" s="10"/>
      <c r="G137" s="10"/>
      <c r="H137" s="10"/>
      <c r="I137" s="10"/>
      <c r="J137" s="10"/>
      <c r="K137" s="10"/>
      <c r="AS137" s="6"/>
      <c r="AT137" s="6"/>
    </row>
    <row r="138" spans="3:46" ht="12.75">
      <c r="C138" s="10"/>
      <c r="D138" s="10"/>
      <c r="E138" s="10"/>
      <c r="F138" s="10"/>
      <c r="G138" s="10"/>
      <c r="H138" s="10"/>
      <c r="I138" s="10"/>
      <c r="J138" s="10"/>
      <c r="K138" s="10"/>
      <c r="AS138" s="6"/>
      <c r="AT138" s="6"/>
    </row>
    <row r="139" spans="3:46" ht="12.75">
      <c r="C139" s="10"/>
      <c r="D139" s="10"/>
      <c r="E139" s="10"/>
      <c r="F139" s="10"/>
      <c r="G139" s="10"/>
      <c r="H139" s="10"/>
      <c r="I139" s="10"/>
      <c r="J139" s="10"/>
      <c r="K139" s="10"/>
      <c r="AS139" s="6"/>
      <c r="AT139" s="6"/>
    </row>
    <row r="140" spans="3:46" ht="12.75">
      <c r="C140" s="10"/>
      <c r="D140" s="10"/>
      <c r="E140" s="10"/>
      <c r="F140" s="10"/>
      <c r="G140" s="10"/>
      <c r="H140" s="10"/>
      <c r="I140" s="10"/>
      <c r="J140" s="10"/>
      <c r="K140" s="10"/>
      <c r="AS140" s="6"/>
      <c r="AT140" s="6"/>
    </row>
    <row r="141" spans="3:46" ht="12.75">
      <c r="C141" s="10"/>
      <c r="D141" s="10"/>
      <c r="E141" s="10"/>
      <c r="F141" s="10"/>
      <c r="G141" s="10"/>
      <c r="H141" s="10"/>
      <c r="I141" s="10"/>
      <c r="J141" s="10"/>
      <c r="K141" s="10"/>
      <c r="AS141" s="6"/>
      <c r="AT141" s="6"/>
    </row>
    <row r="142" spans="3:46" ht="12.75">
      <c r="C142" s="10"/>
      <c r="D142" s="10"/>
      <c r="E142" s="10"/>
      <c r="F142" s="10"/>
      <c r="G142" s="10"/>
      <c r="H142" s="10"/>
      <c r="I142" s="10"/>
      <c r="J142" s="10"/>
      <c r="K142" s="10"/>
      <c r="AS142" s="6"/>
      <c r="AT142" s="6"/>
    </row>
    <row r="143" spans="3:46" ht="12.75">
      <c r="C143" s="10"/>
      <c r="D143" s="10"/>
      <c r="E143" s="10"/>
      <c r="F143" s="10"/>
      <c r="G143" s="10"/>
      <c r="H143" s="10"/>
      <c r="I143" s="10"/>
      <c r="J143" s="10"/>
      <c r="K143" s="10"/>
      <c r="AS143" s="6"/>
      <c r="AT143" s="6"/>
    </row>
    <row r="144" spans="3:46" ht="12.75">
      <c r="C144" s="10"/>
      <c r="D144" s="10"/>
      <c r="E144" s="10"/>
      <c r="F144" s="10"/>
      <c r="G144" s="10"/>
      <c r="H144" s="10"/>
      <c r="I144" s="10"/>
      <c r="J144" s="10"/>
      <c r="K144" s="10"/>
      <c r="AS144" s="6"/>
      <c r="AT144" s="6"/>
    </row>
    <row r="145" spans="3:46" ht="12.75">
      <c r="C145" s="10"/>
      <c r="D145" s="10"/>
      <c r="E145" s="10"/>
      <c r="F145" s="10"/>
      <c r="G145" s="10"/>
      <c r="H145" s="10"/>
      <c r="I145" s="10"/>
      <c r="J145" s="10"/>
      <c r="K145" s="10"/>
      <c r="AS145" s="6"/>
      <c r="AT145" s="6"/>
    </row>
    <row r="146" spans="3:46" ht="12.75">
      <c r="C146" s="10"/>
      <c r="D146" s="10"/>
      <c r="E146" s="10"/>
      <c r="F146" s="10"/>
      <c r="G146" s="10"/>
      <c r="H146" s="10"/>
      <c r="I146" s="10"/>
      <c r="J146" s="10"/>
      <c r="K146" s="10"/>
      <c r="AS146" s="6"/>
      <c r="AT146" s="6"/>
    </row>
    <row r="147" spans="3:46" ht="12.75">
      <c r="C147" s="10"/>
      <c r="D147" s="10"/>
      <c r="E147" s="10"/>
      <c r="F147" s="10"/>
      <c r="G147" s="10"/>
      <c r="H147" s="10"/>
      <c r="I147" s="10"/>
      <c r="J147" s="10"/>
      <c r="K147" s="10"/>
      <c r="AS147" s="6"/>
      <c r="AT147" s="6"/>
    </row>
    <row r="148" spans="3:46" ht="12.75">
      <c r="C148" s="10"/>
      <c r="D148" s="10"/>
      <c r="E148" s="10"/>
      <c r="F148" s="10"/>
      <c r="G148" s="10"/>
      <c r="H148" s="10"/>
      <c r="I148" s="10"/>
      <c r="J148" s="10"/>
      <c r="K148" s="10"/>
      <c r="AS148" s="6"/>
      <c r="AT148" s="6"/>
    </row>
    <row r="149" spans="3:46" ht="12.75">
      <c r="C149" s="10"/>
      <c r="D149" s="10"/>
      <c r="E149" s="10"/>
      <c r="F149" s="10"/>
      <c r="G149" s="10"/>
      <c r="H149" s="10"/>
      <c r="I149" s="10"/>
      <c r="J149" s="10"/>
      <c r="K149" s="10"/>
      <c r="AS149" s="6"/>
      <c r="AT149" s="6"/>
    </row>
    <row r="150" spans="3:46" ht="12.75">
      <c r="C150" s="10"/>
      <c r="D150" s="10"/>
      <c r="E150" s="10"/>
      <c r="F150" s="10"/>
      <c r="G150" s="10"/>
      <c r="H150" s="10"/>
      <c r="I150" s="10"/>
      <c r="J150" s="10"/>
      <c r="K150" s="10"/>
      <c r="AS150" s="6"/>
      <c r="AT150" s="6"/>
    </row>
    <row r="151" spans="3:46" ht="12.75">
      <c r="C151" s="10"/>
      <c r="D151" s="10"/>
      <c r="E151" s="10"/>
      <c r="F151" s="10"/>
      <c r="G151" s="10"/>
      <c r="H151" s="10"/>
      <c r="I151" s="10"/>
      <c r="J151" s="10"/>
      <c r="K151" s="10"/>
      <c r="AS151" s="6"/>
      <c r="AT151" s="6"/>
    </row>
    <row r="152" spans="3:46" ht="12.75">
      <c r="C152" s="10"/>
      <c r="D152" s="10"/>
      <c r="E152" s="10"/>
      <c r="F152" s="10"/>
      <c r="G152" s="10"/>
      <c r="H152" s="10"/>
      <c r="I152" s="10"/>
      <c r="J152" s="10"/>
      <c r="K152" s="10"/>
      <c r="AS152" s="6"/>
      <c r="AT152" s="6"/>
    </row>
    <row r="153" spans="3:46" ht="12.75">
      <c r="C153" s="10"/>
      <c r="D153" s="10"/>
      <c r="E153" s="10"/>
      <c r="F153" s="10"/>
      <c r="G153" s="10"/>
      <c r="H153" s="10"/>
      <c r="I153" s="10"/>
      <c r="J153" s="10"/>
      <c r="K153" s="10"/>
      <c r="AS153" s="6"/>
      <c r="AT153" s="6"/>
    </row>
    <row r="154" spans="3:46" ht="12.75">
      <c r="C154" s="10"/>
      <c r="D154" s="10"/>
      <c r="E154" s="10"/>
      <c r="F154" s="10"/>
      <c r="G154" s="10"/>
      <c r="H154" s="10"/>
      <c r="I154" s="10"/>
      <c r="J154" s="10"/>
      <c r="K154" s="10"/>
      <c r="AS154" s="6"/>
      <c r="AT154" s="6"/>
    </row>
    <row r="155" spans="3:46" ht="12.75">
      <c r="C155" s="10"/>
      <c r="D155" s="10"/>
      <c r="E155" s="10"/>
      <c r="F155" s="10"/>
      <c r="G155" s="10"/>
      <c r="H155" s="10"/>
      <c r="I155" s="10"/>
      <c r="J155" s="10"/>
      <c r="K155" s="10"/>
      <c r="AS155" s="6"/>
      <c r="AT155" s="6"/>
    </row>
    <row r="156" spans="3:46" ht="12.75">
      <c r="C156" s="10"/>
      <c r="D156" s="10"/>
      <c r="E156" s="10"/>
      <c r="F156" s="10"/>
      <c r="G156" s="10"/>
      <c r="H156" s="10"/>
      <c r="I156" s="10"/>
      <c r="J156" s="10"/>
      <c r="K156" s="10"/>
      <c r="AS156" s="6"/>
      <c r="AT156" s="6"/>
    </row>
    <row r="157" spans="3:46" ht="12.75">
      <c r="C157" s="10"/>
      <c r="D157" s="10"/>
      <c r="E157" s="10"/>
      <c r="F157" s="10"/>
      <c r="G157" s="10"/>
      <c r="H157" s="10"/>
      <c r="I157" s="10"/>
      <c r="J157" s="10"/>
      <c r="K157" s="10"/>
      <c r="AS157" s="6"/>
      <c r="AT157" s="6"/>
    </row>
    <row r="158" spans="3:46" ht="12.75">
      <c r="C158" s="10"/>
      <c r="D158" s="10"/>
      <c r="E158" s="10"/>
      <c r="F158" s="10"/>
      <c r="G158" s="10"/>
      <c r="H158" s="10"/>
      <c r="I158" s="10"/>
      <c r="J158" s="10"/>
      <c r="K158" s="10"/>
      <c r="AS158" s="6"/>
      <c r="AT158" s="6"/>
    </row>
    <row r="159" spans="3:46" ht="12.75">
      <c r="C159" s="10"/>
      <c r="D159" s="10"/>
      <c r="E159" s="10"/>
      <c r="F159" s="10"/>
      <c r="G159" s="10"/>
      <c r="H159" s="10"/>
      <c r="I159" s="10"/>
      <c r="J159" s="10"/>
      <c r="K159" s="10"/>
      <c r="AS159" s="6"/>
      <c r="AT159" s="6"/>
    </row>
    <row r="160" spans="3:46" ht="12.75">
      <c r="C160" s="10"/>
      <c r="D160" s="10"/>
      <c r="E160" s="10"/>
      <c r="F160" s="10"/>
      <c r="G160" s="10"/>
      <c r="H160" s="10"/>
      <c r="I160" s="10"/>
      <c r="J160" s="10"/>
      <c r="K160" s="10"/>
      <c r="AS160" s="6"/>
      <c r="AT160" s="6"/>
    </row>
    <row r="161" spans="3:46" ht="12.75">
      <c r="C161" s="10"/>
      <c r="D161" s="10"/>
      <c r="E161" s="10"/>
      <c r="F161" s="10"/>
      <c r="G161" s="10"/>
      <c r="H161" s="10"/>
      <c r="I161" s="10"/>
      <c r="J161" s="10"/>
      <c r="K161" s="10"/>
      <c r="AS161" s="6"/>
      <c r="AT161" s="6"/>
    </row>
    <row r="162" spans="3:46" ht="12.75">
      <c r="C162" s="10"/>
      <c r="D162" s="10"/>
      <c r="E162" s="10"/>
      <c r="F162" s="10"/>
      <c r="G162" s="10"/>
      <c r="H162" s="10"/>
      <c r="I162" s="10"/>
      <c r="J162" s="10"/>
      <c r="K162" s="10"/>
      <c r="AS162" s="6"/>
      <c r="AT162" s="6"/>
    </row>
    <row r="163" spans="3:46" ht="12.75">
      <c r="C163" s="10"/>
      <c r="D163" s="10"/>
      <c r="E163" s="10"/>
      <c r="F163" s="10"/>
      <c r="G163" s="10"/>
      <c r="H163" s="10"/>
      <c r="I163" s="10"/>
      <c r="J163" s="10"/>
      <c r="K163" s="10"/>
      <c r="AS163" s="6"/>
      <c r="AT163" s="6"/>
    </row>
    <row r="164" spans="3:46" ht="12.75">
      <c r="C164" s="10"/>
      <c r="D164" s="10"/>
      <c r="E164" s="10"/>
      <c r="F164" s="10"/>
      <c r="G164" s="10"/>
      <c r="H164" s="10"/>
      <c r="I164" s="10"/>
      <c r="J164" s="10"/>
      <c r="K164" s="10"/>
      <c r="AS164" s="6"/>
      <c r="AT164" s="6"/>
    </row>
    <row r="165" spans="3:46" ht="12.75">
      <c r="C165" s="10"/>
      <c r="D165" s="10"/>
      <c r="E165" s="10"/>
      <c r="F165" s="10"/>
      <c r="G165" s="10"/>
      <c r="H165" s="10"/>
      <c r="I165" s="10"/>
      <c r="J165" s="10"/>
      <c r="K165" s="10"/>
      <c r="AS165" s="6"/>
      <c r="AT165" s="6"/>
    </row>
    <row r="166" spans="3:46" ht="12.75">
      <c r="C166" s="10"/>
      <c r="D166" s="10"/>
      <c r="E166" s="10"/>
      <c r="F166" s="10"/>
      <c r="G166" s="10"/>
      <c r="H166" s="10"/>
      <c r="I166" s="10"/>
      <c r="J166" s="10"/>
      <c r="K166" s="10"/>
      <c r="AS166" s="6"/>
      <c r="AT166" s="6"/>
    </row>
    <row r="167" spans="3:46" ht="12.75">
      <c r="C167" s="10"/>
      <c r="D167" s="10"/>
      <c r="E167" s="10"/>
      <c r="F167" s="10"/>
      <c r="G167" s="10"/>
      <c r="H167" s="10"/>
      <c r="I167" s="10"/>
      <c r="J167" s="10"/>
      <c r="K167" s="10"/>
      <c r="AS167" s="6"/>
      <c r="AT167" s="6"/>
    </row>
    <row r="168" spans="3:46" ht="12.75">
      <c r="C168" s="10"/>
      <c r="D168" s="10"/>
      <c r="E168" s="10"/>
      <c r="F168" s="10"/>
      <c r="G168" s="10"/>
      <c r="H168" s="10"/>
      <c r="I168" s="10"/>
      <c r="J168" s="10"/>
      <c r="K168" s="10"/>
      <c r="AS168" s="6"/>
      <c r="AT168" s="6"/>
    </row>
    <row r="169" spans="3:46" ht="12.75">
      <c r="C169" s="10"/>
      <c r="D169" s="10"/>
      <c r="E169" s="10"/>
      <c r="F169" s="10"/>
      <c r="G169" s="10"/>
      <c r="H169" s="10"/>
      <c r="I169" s="10"/>
      <c r="J169" s="10"/>
      <c r="K169" s="10"/>
      <c r="AS169" s="6"/>
      <c r="AT169" s="6"/>
    </row>
    <row r="170" spans="3:46" ht="12.75">
      <c r="C170" s="10"/>
      <c r="D170" s="10"/>
      <c r="E170" s="10"/>
      <c r="F170" s="10"/>
      <c r="G170" s="10"/>
      <c r="H170" s="10"/>
      <c r="I170" s="10"/>
      <c r="J170" s="10"/>
      <c r="K170" s="10"/>
      <c r="AS170" s="6"/>
      <c r="AT170" s="6"/>
    </row>
    <row r="171" spans="3:46" ht="12.75">
      <c r="C171" s="10"/>
      <c r="D171" s="10"/>
      <c r="E171" s="10"/>
      <c r="F171" s="10"/>
      <c r="G171" s="10"/>
      <c r="H171" s="10"/>
      <c r="I171" s="10"/>
      <c r="J171" s="10"/>
      <c r="K171" s="10"/>
      <c r="AS171" s="6"/>
      <c r="AT171" s="6"/>
    </row>
    <row r="172" spans="3:46" ht="12.75">
      <c r="C172" s="10"/>
      <c r="D172" s="10"/>
      <c r="E172" s="10"/>
      <c r="F172" s="10"/>
      <c r="G172" s="10"/>
      <c r="H172" s="10"/>
      <c r="I172" s="10"/>
      <c r="J172" s="10"/>
      <c r="K172" s="10"/>
      <c r="AS172" s="6"/>
      <c r="AT172" s="6"/>
    </row>
    <row r="173" spans="3:46" ht="12.75">
      <c r="C173" s="10"/>
      <c r="D173" s="10"/>
      <c r="E173" s="10"/>
      <c r="F173" s="10"/>
      <c r="G173" s="10"/>
      <c r="H173" s="10"/>
      <c r="I173" s="10"/>
      <c r="J173" s="10"/>
      <c r="K173" s="10"/>
      <c r="AS173" s="6"/>
      <c r="AT173" s="6"/>
    </row>
    <row r="174" spans="3:46" ht="12.75">
      <c r="C174" s="10"/>
      <c r="D174" s="10"/>
      <c r="E174" s="10"/>
      <c r="F174" s="10"/>
      <c r="G174" s="10"/>
      <c r="H174" s="10"/>
      <c r="I174" s="10"/>
      <c r="J174" s="10"/>
      <c r="K174" s="10"/>
      <c r="AS174" s="6"/>
      <c r="AT174" s="6"/>
    </row>
    <row r="175" spans="3:46" ht="12.75">
      <c r="C175" s="10"/>
      <c r="D175" s="10"/>
      <c r="E175" s="10"/>
      <c r="F175" s="10"/>
      <c r="G175" s="10"/>
      <c r="H175" s="10"/>
      <c r="I175" s="10"/>
      <c r="J175" s="10"/>
      <c r="K175" s="10"/>
      <c r="AS175" s="6"/>
      <c r="AT175" s="6"/>
    </row>
    <row r="176" spans="3:46" ht="12.75">
      <c r="C176" s="10"/>
      <c r="D176" s="10"/>
      <c r="E176" s="10"/>
      <c r="F176" s="10"/>
      <c r="G176" s="10"/>
      <c r="H176" s="10"/>
      <c r="I176" s="10"/>
      <c r="J176" s="10"/>
      <c r="K176" s="10"/>
      <c r="AS176" s="6"/>
      <c r="AT176" s="6"/>
    </row>
    <row r="177" spans="3:46" ht="12.75">
      <c r="C177" s="10"/>
      <c r="D177" s="10"/>
      <c r="E177" s="10"/>
      <c r="F177" s="10"/>
      <c r="G177" s="10"/>
      <c r="H177" s="10"/>
      <c r="I177" s="10"/>
      <c r="J177" s="10"/>
      <c r="K177" s="10"/>
      <c r="AS177" s="6"/>
      <c r="AT177" s="6"/>
    </row>
    <row r="178" spans="3:46" ht="12.75">
      <c r="C178" s="10"/>
      <c r="D178" s="10"/>
      <c r="E178" s="10"/>
      <c r="F178" s="10"/>
      <c r="G178" s="10"/>
      <c r="H178" s="10"/>
      <c r="I178" s="10"/>
      <c r="J178" s="10"/>
      <c r="K178" s="10"/>
      <c r="AS178" s="6"/>
      <c r="AT178" s="6"/>
    </row>
    <row r="179" spans="3:46" ht="12.75">
      <c r="C179" s="10"/>
      <c r="D179" s="10"/>
      <c r="E179" s="10"/>
      <c r="F179" s="10"/>
      <c r="G179" s="10"/>
      <c r="H179" s="10"/>
      <c r="I179" s="10"/>
      <c r="J179" s="10"/>
      <c r="K179" s="10"/>
      <c r="AS179" s="6"/>
      <c r="AT179" s="6"/>
    </row>
    <row r="180" spans="3:46" ht="12.75">
      <c r="C180" s="10"/>
      <c r="D180" s="10"/>
      <c r="E180" s="10"/>
      <c r="F180" s="10"/>
      <c r="G180" s="10"/>
      <c r="H180" s="10"/>
      <c r="I180" s="10"/>
      <c r="J180" s="10"/>
      <c r="K180" s="10"/>
      <c r="AS180" s="6"/>
      <c r="AT180" s="6"/>
    </row>
    <row r="181" spans="3:46" ht="12.75">
      <c r="C181" s="10"/>
      <c r="D181" s="10"/>
      <c r="E181" s="10"/>
      <c r="F181" s="10"/>
      <c r="G181" s="10"/>
      <c r="H181" s="10"/>
      <c r="I181" s="10"/>
      <c r="J181" s="10"/>
      <c r="K181" s="10"/>
      <c r="AS181" s="6"/>
      <c r="AT181" s="6"/>
    </row>
    <row r="182" spans="3:46" ht="12.75">
      <c r="C182" s="10"/>
      <c r="D182" s="10"/>
      <c r="E182" s="10"/>
      <c r="F182" s="10"/>
      <c r="G182" s="10"/>
      <c r="H182" s="10"/>
      <c r="I182" s="10"/>
      <c r="J182" s="10"/>
      <c r="K182" s="10"/>
      <c r="AS182" s="6"/>
      <c r="AT182" s="6"/>
    </row>
    <row r="183" spans="3:46" ht="12.75">
      <c r="C183" s="10"/>
      <c r="D183" s="10"/>
      <c r="E183" s="10"/>
      <c r="F183" s="10"/>
      <c r="G183" s="10"/>
      <c r="H183" s="10"/>
      <c r="I183" s="10"/>
      <c r="J183" s="10"/>
      <c r="K183" s="10"/>
      <c r="AS183" s="6"/>
      <c r="AT183" s="6"/>
    </row>
    <row r="184" spans="3:46" ht="12.75">
      <c r="C184" s="10"/>
      <c r="D184" s="10"/>
      <c r="E184" s="10"/>
      <c r="F184" s="10"/>
      <c r="G184" s="10"/>
      <c r="H184" s="10"/>
      <c r="I184" s="10"/>
      <c r="J184" s="10"/>
      <c r="K184" s="10"/>
      <c r="AS184" s="6"/>
      <c r="AT184" s="6"/>
    </row>
    <row r="185" spans="3:46" ht="12.75">
      <c r="C185" s="10"/>
      <c r="D185" s="10"/>
      <c r="E185" s="10"/>
      <c r="F185" s="10"/>
      <c r="G185" s="10"/>
      <c r="H185" s="10"/>
      <c r="I185" s="10"/>
      <c r="J185" s="10"/>
      <c r="K185" s="10"/>
      <c r="AS185" s="6"/>
      <c r="AT185" s="6"/>
    </row>
    <row r="186" spans="3:46" ht="12.75">
      <c r="C186" s="10"/>
      <c r="D186" s="10"/>
      <c r="E186" s="10"/>
      <c r="F186" s="10"/>
      <c r="G186" s="10"/>
      <c r="H186" s="10"/>
      <c r="I186" s="10"/>
      <c r="J186" s="10"/>
      <c r="K186" s="10"/>
      <c r="AS186" s="6"/>
      <c r="AT186" s="6"/>
    </row>
    <row r="187" spans="3:46" ht="12.75">
      <c r="C187" s="10"/>
      <c r="D187" s="10"/>
      <c r="E187" s="10"/>
      <c r="F187" s="10"/>
      <c r="G187" s="10"/>
      <c r="H187" s="10"/>
      <c r="I187" s="10"/>
      <c r="J187" s="10"/>
      <c r="K187" s="10"/>
      <c r="AS187" s="6"/>
      <c r="AT187" s="6"/>
    </row>
    <row r="188" spans="3:46" ht="12.75">
      <c r="C188" s="10"/>
      <c r="D188" s="10"/>
      <c r="E188" s="10"/>
      <c r="F188" s="10"/>
      <c r="G188" s="10"/>
      <c r="H188" s="10"/>
      <c r="I188" s="10"/>
      <c r="J188" s="10"/>
      <c r="K188" s="10"/>
      <c r="AS188" s="6"/>
      <c r="AT188" s="6"/>
    </row>
    <row r="189" spans="3:46" ht="12.75">
      <c r="C189" s="10"/>
      <c r="D189" s="10"/>
      <c r="E189" s="10"/>
      <c r="F189" s="10"/>
      <c r="G189" s="10"/>
      <c r="H189" s="10"/>
      <c r="I189" s="10"/>
      <c r="J189" s="10"/>
      <c r="K189" s="10"/>
      <c r="AS189" s="6"/>
      <c r="AT189" s="6"/>
    </row>
    <row r="190" spans="3:46" ht="12.75">
      <c r="C190" s="10"/>
      <c r="D190" s="10"/>
      <c r="E190" s="10"/>
      <c r="F190" s="10"/>
      <c r="G190" s="10"/>
      <c r="H190" s="10"/>
      <c r="I190" s="10"/>
      <c r="J190" s="10"/>
      <c r="K190" s="10"/>
      <c r="AS190" s="6"/>
      <c r="AT190" s="6"/>
    </row>
    <row r="191" spans="3:46" ht="12.75">
      <c r="C191" s="10"/>
      <c r="D191" s="10"/>
      <c r="E191" s="10"/>
      <c r="F191" s="10"/>
      <c r="G191" s="10"/>
      <c r="H191" s="10"/>
      <c r="I191" s="10"/>
      <c r="J191" s="10"/>
      <c r="K191" s="10"/>
      <c r="AS191" s="6"/>
      <c r="AT191" s="6"/>
    </row>
    <row r="192" spans="3:46" ht="12.75">
      <c r="C192" s="10"/>
      <c r="D192" s="10"/>
      <c r="E192" s="10"/>
      <c r="F192" s="10"/>
      <c r="G192" s="10"/>
      <c r="H192" s="10"/>
      <c r="I192" s="10"/>
      <c r="J192" s="10"/>
      <c r="K192" s="10"/>
      <c r="AS192" s="6"/>
      <c r="AT192" s="6"/>
    </row>
    <row r="193" spans="3:46" ht="12.75">
      <c r="C193" s="10"/>
      <c r="D193" s="10"/>
      <c r="E193" s="10"/>
      <c r="F193" s="10"/>
      <c r="G193" s="10"/>
      <c r="H193" s="10"/>
      <c r="I193" s="10"/>
      <c r="J193" s="10"/>
      <c r="K193" s="10"/>
      <c r="AS193" s="6"/>
      <c r="AT193" s="6"/>
    </row>
    <row r="194" spans="3:46" ht="12.75">
      <c r="C194" s="10"/>
      <c r="D194" s="10"/>
      <c r="E194" s="10"/>
      <c r="F194" s="10"/>
      <c r="G194" s="10"/>
      <c r="H194" s="10"/>
      <c r="I194" s="10"/>
      <c r="J194" s="10"/>
      <c r="K194" s="10"/>
      <c r="AS194" s="6"/>
      <c r="AT194" s="6"/>
    </row>
    <row r="195" spans="3:46" ht="12.75">
      <c r="C195" s="10"/>
      <c r="D195" s="10"/>
      <c r="E195" s="10"/>
      <c r="F195" s="10"/>
      <c r="G195" s="10"/>
      <c r="H195" s="10"/>
      <c r="I195" s="10"/>
      <c r="J195" s="10"/>
      <c r="K195" s="10"/>
      <c r="AS195" s="6"/>
      <c r="AT195" s="6"/>
    </row>
    <row r="196" spans="3:46" ht="12.75">
      <c r="C196" s="10"/>
      <c r="D196" s="10"/>
      <c r="E196" s="10"/>
      <c r="F196" s="10"/>
      <c r="G196" s="10"/>
      <c r="H196" s="10"/>
      <c r="I196" s="10"/>
      <c r="J196" s="10"/>
      <c r="K196" s="10"/>
      <c r="AS196" s="6"/>
      <c r="AT196" s="6"/>
    </row>
    <row r="197" spans="3:46" ht="12.75">
      <c r="C197" s="10"/>
      <c r="D197" s="10"/>
      <c r="E197" s="10"/>
      <c r="F197" s="10"/>
      <c r="G197" s="10"/>
      <c r="H197" s="10"/>
      <c r="I197" s="10"/>
      <c r="J197" s="10"/>
      <c r="K197" s="10"/>
      <c r="AS197" s="6"/>
      <c r="AT197" s="6"/>
    </row>
    <row r="198" spans="3:46" ht="12.75">
      <c r="C198" s="10"/>
      <c r="D198" s="10"/>
      <c r="E198" s="10"/>
      <c r="F198" s="10"/>
      <c r="G198" s="10"/>
      <c r="H198" s="10"/>
      <c r="I198" s="10"/>
      <c r="J198" s="10"/>
      <c r="K198" s="10"/>
      <c r="AS198" s="6"/>
      <c r="AT198" s="6"/>
    </row>
    <row r="199" spans="3:46" ht="12.75">
      <c r="C199" s="10"/>
      <c r="D199" s="10"/>
      <c r="E199" s="10"/>
      <c r="F199" s="10"/>
      <c r="G199" s="10"/>
      <c r="H199" s="10"/>
      <c r="I199" s="10"/>
      <c r="J199" s="10"/>
      <c r="K199" s="10"/>
      <c r="AS199" s="6"/>
      <c r="AT199" s="6"/>
    </row>
    <row r="200" spans="3:46" ht="12.75">
      <c r="C200" s="10"/>
      <c r="D200" s="10"/>
      <c r="E200" s="10"/>
      <c r="F200" s="10"/>
      <c r="G200" s="10"/>
      <c r="H200" s="10"/>
      <c r="I200" s="10"/>
      <c r="J200" s="10"/>
      <c r="K200" s="10"/>
      <c r="AS200" s="6"/>
      <c r="AT200" s="6"/>
    </row>
    <row r="201" spans="3:46" ht="12.75">
      <c r="C201" s="10"/>
      <c r="D201" s="10"/>
      <c r="E201" s="10"/>
      <c r="F201" s="10"/>
      <c r="G201" s="10"/>
      <c r="H201" s="10"/>
      <c r="I201" s="10"/>
      <c r="J201" s="10"/>
      <c r="K201" s="10"/>
      <c r="AS201" s="6"/>
      <c r="AT201" s="6"/>
    </row>
    <row r="202" spans="3:46" ht="12.75">
      <c r="C202" s="10"/>
      <c r="D202" s="10"/>
      <c r="E202" s="10"/>
      <c r="F202" s="10"/>
      <c r="G202" s="10"/>
      <c r="H202" s="10"/>
      <c r="I202" s="10"/>
      <c r="J202" s="10"/>
      <c r="K202" s="10"/>
      <c r="AS202" s="6"/>
      <c r="AT202" s="6"/>
    </row>
    <row r="203" spans="3:46" ht="12.75">
      <c r="C203" s="10"/>
      <c r="D203" s="10"/>
      <c r="E203" s="10"/>
      <c r="F203" s="10"/>
      <c r="G203" s="10"/>
      <c r="H203" s="10"/>
      <c r="I203" s="10"/>
      <c r="J203" s="10"/>
      <c r="K203" s="10"/>
      <c r="AS203" s="6"/>
      <c r="AT203" s="6"/>
    </row>
    <row r="204" spans="3:46" ht="12.75">
      <c r="C204" s="10"/>
      <c r="D204" s="10"/>
      <c r="E204" s="10"/>
      <c r="F204" s="10"/>
      <c r="G204" s="10"/>
      <c r="H204" s="10"/>
      <c r="I204" s="10"/>
      <c r="J204" s="10"/>
      <c r="K204" s="10"/>
      <c r="AS204" s="6"/>
      <c r="AT204" s="6"/>
    </row>
    <row r="205" spans="3:46" ht="12.75">
      <c r="C205" s="10"/>
      <c r="D205" s="10"/>
      <c r="E205" s="10"/>
      <c r="F205" s="10"/>
      <c r="G205" s="10"/>
      <c r="H205" s="10"/>
      <c r="I205" s="10"/>
      <c r="J205" s="10"/>
      <c r="K205" s="10"/>
      <c r="AS205" s="6"/>
      <c r="AT205" s="6"/>
    </row>
    <row r="206" spans="3:46" ht="12.75">
      <c r="C206" s="10"/>
      <c r="D206" s="10"/>
      <c r="E206" s="10"/>
      <c r="F206" s="10"/>
      <c r="G206" s="10"/>
      <c r="H206" s="10"/>
      <c r="I206" s="10"/>
      <c r="J206" s="10"/>
      <c r="K206" s="10"/>
      <c r="AS206" s="6"/>
      <c r="AT206" s="6"/>
    </row>
    <row r="207" spans="3:46" ht="12.75">
      <c r="C207" s="10"/>
      <c r="D207" s="10"/>
      <c r="E207" s="10"/>
      <c r="F207" s="10"/>
      <c r="G207" s="10"/>
      <c r="H207" s="10"/>
      <c r="I207" s="10"/>
      <c r="J207" s="10"/>
      <c r="K207" s="10"/>
      <c r="AS207" s="6"/>
      <c r="AT207" s="6"/>
    </row>
    <row r="208" spans="3:46" ht="12.75">
      <c r="C208" s="10"/>
      <c r="D208" s="10"/>
      <c r="E208" s="10"/>
      <c r="F208" s="10"/>
      <c r="G208" s="10"/>
      <c r="H208" s="10"/>
      <c r="I208" s="10"/>
      <c r="J208" s="10"/>
      <c r="K208" s="10"/>
      <c r="AS208" s="6"/>
      <c r="AT208" s="6"/>
    </row>
    <row r="209" spans="3:46" ht="12.75">
      <c r="C209" s="10"/>
      <c r="D209" s="10"/>
      <c r="E209" s="10"/>
      <c r="F209" s="10"/>
      <c r="G209" s="10"/>
      <c r="H209" s="10"/>
      <c r="I209" s="10"/>
      <c r="J209" s="10"/>
      <c r="K209" s="10"/>
      <c r="AS209" s="6"/>
      <c r="AT209" s="6"/>
    </row>
    <row r="210" spans="3:46" ht="12.75">
      <c r="C210" s="10"/>
      <c r="D210" s="10"/>
      <c r="E210" s="10"/>
      <c r="F210" s="10"/>
      <c r="G210" s="10"/>
      <c r="H210" s="10"/>
      <c r="I210" s="10"/>
      <c r="J210" s="10"/>
      <c r="K210" s="10"/>
      <c r="AS210" s="6"/>
      <c r="AT210" s="6"/>
    </row>
    <row r="211" spans="3:46" ht="12.75">
      <c r="C211" s="10"/>
      <c r="D211" s="10"/>
      <c r="E211" s="10"/>
      <c r="F211" s="10"/>
      <c r="G211" s="10"/>
      <c r="H211" s="10"/>
      <c r="I211" s="10"/>
      <c r="J211" s="10"/>
      <c r="K211" s="10"/>
      <c r="AS211" s="6"/>
      <c r="AT211" s="6"/>
    </row>
    <row r="212" spans="3:46" ht="12.75">
      <c r="C212" s="10"/>
      <c r="D212" s="10"/>
      <c r="E212" s="10"/>
      <c r="F212" s="10"/>
      <c r="G212" s="10"/>
      <c r="H212" s="10"/>
      <c r="I212" s="10"/>
      <c r="J212" s="10"/>
      <c r="K212" s="10"/>
      <c r="AS212" s="6"/>
      <c r="AT212" s="6"/>
    </row>
    <row r="213" spans="3:46" ht="12.75">
      <c r="C213" s="10"/>
      <c r="D213" s="10"/>
      <c r="E213" s="10"/>
      <c r="F213" s="10"/>
      <c r="G213" s="10"/>
      <c r="H213" s="10"/>
      <c r="I213" s="10"/>
      <c r="J213" s="10"/>
      <c r="K213" s="10"/>
      <c r="AS213" s="6"/>
      <c r="AT213" s="6"/>
    </row>
    <row r="214" spans="3:46" ht="12.75">
      <c r="C214" s="10"/>
      <c r="D214" s="10"/>
      <c r="E214" s="10"/>
      <c r="F214" s="10"/>
      <c r="G214" s="10"/>
      <c r="H214" s="10"/>
      <c r="I214" s="10"/>
      <c r="J214" s="10"/>
      <c r="K214" s="10"/>
      <c r="AS214" s="6"/>
      <c r="AT214" s="6"/>
    </row>
    <row r="215" spans="3:46" ht="12.75">
      <c r="C215" s="10"/>
      <c r="D215" s="10"/>
      <c r="E215" s="10"/>
      <c r="F215" s="10"/>
      <c r="G215" s="10"/>
      <c r="H215" s="10"/>
      <c r="I215" s="10"/>
      <c r="J215" s="10"/>
      <c r="K215" s="10"/>
      <c r="AS215" s="6"/>
      <c r="AT215" s="6"/>
    </row>
    <row r="216" spans="3:46" ht="12.75">
      <c r="C216" s="10"/>
      <c r="D216" s="10"/>
      <c r="E216" s="10"/>
      <c r="F216" s="10"/>
      <c r="G216" s="10"/>
      <c r="H216" s="10"/>
      <c r="I216" s="10"/>
      <c r="J216" s="10"/>
      <c r="K216" s="10"/>
      <c r="AS216" s="6"/>
      <c r="AT216" s="6"/>
    </row>
    <row r="217" spans="3:46" ht="12.75">
      <c r="C217" s="10"/>
      <c r="D217" s="10"/>
      <c r="E217" s="10"/>
      <c r="F217" s="10"/>
      <c r="G217" s="10"/>
      <c r="H217" s="10"/>
      <c r="I217" s="10"/>
      <c r="J217" s="10"/>
      <c r="K217" s="10"/>
      <c r="AS217" s="6"/>
      <c r="AT217" s="6"/>
    </row>
    <row r="218" spans="3:46" ht="12.75">
      <c r="C218" s="10"/>
      <c r="D218" s="10"/>
      <c r="E218" s="10"/>
      <c r="F218" s="10"/>
      <c r="G218" s="10"/>
      <c r="H218" s="10"/>
      <c r="I218" s="10"/>
      <c r="J218" s="10"/>
      <c r="K218" s="10"/>
      <c r="AS218" s="6"/>
      <c r="AT218" s="6"/>
    </row>
    <row r="219" spans="3:46" ht="12.75">
      <c r="C219" s="10"/>
      <c r="D219" s="10"/>
      <c r="E219" s="10"/>
      <c r="F219" s="10"/>
      <c r="G219" s="10"/>
      <c r="H219" s="10"/>
      <c r="I219" s="10"/>
      <c r="J219" s="10"/>
      <c r="K219" s="10"/>
      <c r="AS219" s="6"/>
      <c r="AT219" s="6"/>
    </row>
    <row r="220" spans="3:46" ht="12.75">
      <c r="C220" s="10"/>
      <c r="D220" s="10"/>
      <c r="E220" s="10"/>
      <c r="F220" s="10"/>
      <c r="G220" s="10"/>
      <c r="H220" s="10"/>
      <c r="I220" s="10"/>
      <c r="J220" s="10"/>
      <c r="K220" s="10"/>
      <c r="AS220" s="6"/>
      <c r="AT220" s="6"/>
    </row>
    <row r="221" spans="3:46" ht="12.75">
      <c r="C221" s="10"/>
      <c r="D221" s="10"/>
      <c r="E221" s="10"/>
      <c r="F221" s="10"/>
      <c r="G221" s="10"/>
      <c r="H221" s="10"/>
      <c r="I221" s="10"/>
      <c r="J221" s="10"/>
      <c r="K221" s="10"/>
      <c r="AS221" s="6"/>
      <c r="AT221" s="6"/>
    </row>
    <row r="222" spans="3:46" ht="12.75">
      <c r="C222" s="10"/>
      <c r="D222" s="10"/>
      <c r="E222" s="10"/>
      <c r="F222" s="10"/>
      <c r="G222" s="10"/>
      <c r="H222" s="10"/>
      <c r="I222" s="10"/>
      <c r="J222" s="10"/>
      <c r="K222" s="10"/>
      <c r="AS222" s="6"/>
      <c r="AT222" s="6"/>
    </row>
    <row r="223" spans="3:46" ht="12.75">
      <c r="C223" s="10"/>
      <c r="D223" s="10"/>
      <c r="E223" s="10"/>
      <c r="F223" s="10"/>
      <c r="G223" s="10"/>
      <c r="H223" s="10"/>
      <c r="I223" s="10"/>
      <c r="J223" s="10"/>
      <c r="K223" s="10"/>
      <c r="AS223" s="6"/>
      <c r="AT223" s="6"/>
    </row>
    <row r="224" spans="3:46" ht="12.75">
      <c r="C224" s="10"/>
      <c r="D224" s="10"/>
      <c r="E224" s="10"/>
      <c r="F224" s="10"/>
      <c r="G224" s="10"/>
      <c r="H224" s="10"/>
      <c r="I224" s="10"/>
      <c r="J224" s="10"/>
      <c r="K224" s="10"/>
      <c r="AS224" s="6"/>
      <c r="AT224" s="6"/>
    </row>
    <row r="225" spans="3:46" ht="12.75">
      <c r="C225" s="10"/>
      <c r="D225" s="10"/>
      <c r="E225" s="10"/>
      <c r="F225" s="10"/>
      <c r="G225" s="10"/>
      <c r="H225" s="10"/>
      <c r="I225" s="10"/>
      <c r="J225" s="10"/>
      <c r="K225" s="10"/>
      <c r="AS225" s="6"/>
      <c r="AT225" s="6"/>
    </row>
    <row r="226" spans="3:46" ht="12.75">
      <c r="C226" s="10"/>
      <c r="D226" s="10"/>
      <c r="E226" s="10"/>
      <c r="F226" s="10"/>
      <c r="G226" s="10"/>
      <c r="H226" s="10"/>
      <c r="I226" s="10"/>
      <c r="J226" s="10"/>
      <c r="K226" s="10"/>
      <c r="AS226" s="6"/>
      <c r="AT226" s="6"/>
    </row>
    <row r="227" spans="3:46" ht="12.75">
      <c r="C227" s="10"/>
      <c r="D227" s="10"/>
      <c r="E227" s="10"/>
      <c r="F227" s="10"/>
      <c r="G227" s="10"/>
      <c r="H227" s="10"/>
      <c r="I227" s="10"/>
      <c r="J227" s="10"/>
      <c r="K227" s="10"/>
      <c r="AS227" s="6"/>
      <c r="AT227" s="6"/>
    </row>
    <row r="228" spans="3:46" ht="12.75">
      <c r="C228" s="10"/>
      <c r="D228" s="10"/>
      <c r="E228" s="10"/>
      <c r="F228" s="10"/>
      <c r="G228" s="10"/>
      <c r="H228" s="10"/>
      <c r="I228" s="10"/>
      <c r="J228" s="10"/>
      <c r="K228" s="10"/>
      <c r="AS228" s="6"/>
      <c r="AT228" s="6"/>
    </row>
    <row r="229" spans="3:46" ht="12.75">
      <c r="C229" s="10"/>
      <c r="D229" s="10"/>
      <c r="E229" s="10"/>
      <c r="F229" s="10"/>
      <c r="G229" s="10"/>
      <c r="H229" s="10"/>
      <c r="I229" s="10"/>
      <c r="J229" s="10"/>
      <c r="K229" s="10"/>
      <c r="AS229" s="6"/>
      <c r="AT229" s="6"/>
    </row>
    <row r="230" spans="3:46" ht="12.75">
      <c r="C230" s="10"/>
      <c r="D230" s="10"/>
      <c r="E230" s="10"/>
      <c r="F230" s="10"/>
      <c r="G230" s="10"/>
      <c r="H230" s="10"/>
      <c r="I230" s="10"/>
      <c r="J230" s="10"/>
      <c r="K230" s="10"/>
      <c r="AS230" s="6"/>
      <c r="AT230" s="6"/>
    </row>
    <row r="231" spans="3:46" ht="12.75">
      <c r="C231" s="10"/>
      <c r="D231" s="10"/>
      <c r="E231" s="10"/>
      <c r="F231" s="10"/>
      <c r="G231" s="10"/>
      <c r="H231" s="10"/>
      <c r="I231" s="10"/>
      <c r="J231" s="10"/>
      <c r="K231" s="10"/>
      <c r="AS231" s="6"/>
      <c r="AT231" s="6"/>
    </row>
    <row r="232" spans="3:46" ht="12.75">
      <c r="C232" s="10"/>
      <c r="D232" s="10"/>
      <c r="E232" s="10"/>
      <c r="F232" s="10"/>
      <c r="G232" s="10"/>
      <c r="H232" s="10"/>
      <c r="I232" s="10"/>
      <c r="J232" s="10"/>
      <c r="K232" s="10"/>
      <c r="AS232" s="6"/>
      <c r="AT232" s="6"/>
    </row>
    <row r="233" spans="3:46" ht="12.75">
      <c r="C233" s="10"/>
      <c r="D233" s="10"/>
      <c r="E233" s="10"/>
      <c r="F233" s="10"/>
      <c r="G233" s="10"/>
      <c r="H233" s="10"/>
      <c r="I233" s="10"/>
      <c r="J233" s="10"/>
      <c r="K233" s="10"/>
      <c r="AS233" s="6"/>
      <c r="AT233" s="6"/>
    </row>
    <row r="234" spans="3:46" ht="12.75">
      <c r="C234" s="10"/>
      <c r="D234" s="10"/>
      <c r="E234" s="10"/>
      <c r="F234" s="10"/>
      <c r="G234" s="10"/>
      <c r="H234" s="10"/>
      <c r="I234" s="10"/>
      <c r="J234" s="10"/>
      <c r="K234" s="10"/>
      <c r="AS234" s="6"/>
      <c r="AT234" s="6"/>
    </row>
    <row r="235" spans="3:46" ht="12.75">
      <c r="C235" s="10"/>
      <c r="D235" s="10"/>
      <c r="E235" s="10"/>
      <c r="F235" s="10"/>
      <c r="G235" s="10"/>
      <c r="H235" s="10"/>
      <c r="I235" s="10"/>
      <c r="J235" s="10"/>
      <c r="K235" s="10"/>
      <c r="AS235" s="6"/>
      <c r="AT235" s="6"/>
    </row>
    <row r="236" spans="3:46" ht="12.75">
      <c r="C236" s="10"/>
      <c r="D236" s="10"/>
      <c r="E236" s="10"/>
      <c r="F236" s="10"/>
      <c r="G236" s="10"/>
      <c r="H236" s="10"/>
      <c r="I236" s="10"/>
      <c r="J236" s="10"/>
      <c r="K236" s="10"/>
      <c r="AS236" s="6"/>
      <c r="AT236" s="6"/>
    </row>
    <row r="237" spans="3:46" ht="12.75">
      <c r="C237" s="10"/>
      <c r="D237" s="10"/>
      <c r="E237" s="10"/>
      <c r="F237" s="10"/>
      <c r="G237" s="10"/>
      <c r="H237" s="10"/>
      <c r="I237" s="10"/>
      <c r="J237" s="10"/>
      <c r="K237" s="10"/>
      <c r="AS237" s="6"/>
      <c r="AT237" s="6"/>
    </row>
    <row r="238" spans="3:46" ht="12.75">
      <c r="C238" s="10"/>
      <c r="D238" s="10"/>
      <c r="E238" s="10"/>
      <c r="F238" s="10"/>
      <c r="G238" s="10"/>
      <c r="H238" s="10"/>
      <c r="I238" s="10"/>
      <c r="J238" s="10"/>
      <c r="K238" s="10"/>
      <c r="AS238" s="6"/>
      <c r="AT238" s="6"/>
    </row>
    <row r="239" spans="3:46" ht="12.75">
      <c r="C239" s="10"/>
      <c r="D239" s="10"/>
      <c r="E239" s="10"/>
      <c r="F239" s="10"/>
      <c r="G239" s="10"/>
      <c r="H239" s="10"/>
      <c r="I239" s="10"/>
      <c r="J239" s="10"/>
      <c r="K239" s="10"/>
      <c r="AS239" s="6"/>
      <c r="AT239" s="6"/>
    </row>
    <row r="240" spans="3:46" ht="12.75">
      <c r="C240" s="10"/>
      <c r="D240" s="10"/>
      <c r="E240" s="10"/>
      <c r="F240" s="10"/>
      <c r="G240" s="10"/>
      <c r="H240" s="10"/>
      <c r="I240" s="10"/>
      <c r="J240" s="10"/>
      <c r="K240" s="10"/>
      <c r="AS240" s="6"/>
      <c r="AT240" s="6"/>
    </row>
    <row r="241" spans="3:46" ht="12.75">
      <c r="C241" s="10"/>
      <c r="D241" s="10"/>
      <c r="E241" s="10"/>
      <c r="F241" s="10"/>
      <c r="G241" s="10"/>
      <c r="H241" s="10"/>
      <c r="I241" s="10"/>
      <c r="J241" s="10"/>
      <c r="K241" s="10"/>
      <c r="AS241" s="6"/>
      <c r="AT241" s="6"/>
    </row>
    <row r="242" spans="3:46" ht="12.75">
      <c r="C242" s="10"/>
      <c r="D242" s="10"/>
      <c r="E242" s="10"/>
      <c r="F242" s="10"/>
      <c r="G242" s="10"/>
      <c r="H242" s="10"/>
      <c r="I242" s="10"/>
      <c r="J242" s="10"/>
      <c r="K242" s="10"/>
      <c r="AS242" s="6"/>
      <c r="AT242" s="6"/>
    </row>
    <row r="243" spans="3:46" ht="12.75">
      <c r="C243" s="10"/>
      <c r="D243" s="10"/>
      <c r="E243" s="10"/>
      <c r="F243" s="10"/>
      <c r="G243" s="10"/>
      <c r="H243" s="10"/>
      <c r="I243" s="10"/>
      <c r="J243" s="10"/>
      <c r="K243" s="10"/>
      <c r="AS243" s="6"/>
      <c r="AT243" s="6"/>
    </row>
    <row r="244" spans="3:46" ht="12.75">
      <c r="C244" s="10"/>
      <c r="D244" s="10"/>
      <c r="E244" s="10"/>
      <c r="F244" s="10"/>
      <c r="G244" s="10"/>
      <c r="H244" s="10"/>
      <c r="I244" s="10"/>
      <c r="J244" s="10"/>
      <c r="K244" s="10"/>
      <c r="AS244" s="6"/>
      <c r="AT244" s="6"/>
    </row>
    <row r="245" spans="3:46" ht="12.75">
      <c r="C245" s="10"/>
      <c r="D245" s="10"/>
      <c r="E245" s="10"/>
      <c r="F245" s="10"/>
      <c r="G245" s="10"/>
      <c r="H245" s="10"/>
      <c r="I245" s="10"/>
      <c r="J245" s="10"/>
      <c r="K245" s="10"/>
      <c r="AS245" s="6"/>
      <c r="AT245" s="6"/>
    </row>
    <row r="246" spans="3:46" ht="12.75">
      <c r="C246" s="10"/>
      <c r="D246" s="10"/>
      <c r="E246" s="10"/>
      <c r="F246" s="10"/>
      <c r="G246" s="10"/>
      <c r="H246" s="10"/>
      <c r="I246" s="10"/>
      <c r="J246" s="10"/>
      <c r="K246" s="10"/>
      <c r="AS246" s="6"/>
      <c r="AT246" s="6"/>
    </row>
    <row r="247" spans="3:46" ht="12.75">
      <c r="C247" s="10"/>
      <c r="D247" s="10"/>
      <c r="E247" s="10"/>
      <c r="F247" s="10"/>
      <c r="G247" s="10"/>
      <c r="H247" s="10"/>
      <c r="I247" s="10"/>
      <c r="J247" s="10"/>
      <c r="K247" s="10"/>
      <c r="AS247" s="6"/>
      <c r="AT247" s="6"/>
    </row>
    <row r="248" spans="3:46" ht="12.75">
      <c r="C248" s="10"/>
      <c r="D248" s="10"/>
      <c r="E248" s="10"/>
      <c r="F248" s="10"/>
      <c r="G248" s="10"/>
      <c r="H248" s="10"/>
      <c r="I248" s="10"/>
      <c r="J248" s="10"/>
      <c r="K248" s="10"/>
      <c r="AS248" s="6"/>
      <c r="AT248" s="6"/>
    </row>
    <row r="249" spans="3:46" ht="12.75">
      <c r="C249" s="10"/>
      <c r="D249" s="10"/>
      <c r="E249" s="10"/>
      <c r="F249" s="10"/>
      <c r="G249" s="10"/>
      <c r="H249" s="10"/>
      <c r="I249" s="10"/>
      <c r="J249" s="10"/>
      <c r="K249" s="10"/>
      <c r="AS249" s="6"/>
      <c r="AT249" s="6"/>
    </row>
    <row r="250" spans="3:46" ht="12.75">
      <c r="C250" s="10"/>
      <c r="D250" s="10"/>
      <c r="E250" s="10"/>
      <c r="F250" s="10"/>
      <c r="G250" s="10"/>
      <c r="H250" s="10"/>
      <c r="I250" s="10"/>
      <c r="J250" s="10"/>
      <c r="K250" s="10"/>
      <c r="AS250" s="6"/>
      <c r="AT250" s="6"/>
    </row>
    <row r="251" spans="3:46" ht="12.75">
      <c r="C251" s="10"/>
      <c r="D251" s="10"/>
      <c r="E251" s="10"/>
      <c r="F251" s="10"/>
      <c r="G251" s="10"/>
      <c r="H251" s="10"/>
      <c r="I251" s="10"/>
      <c r="J251" s="10"/>
      <c r="K251" s="10"/>
      <c r="AS251" s="6"/>
      <c r="AT251" s="6"/>
    </row>
    <row r="252" spans="3:46" ht="12.75">
      <c r="C252" s="10"/>
      <c r="D252" s="10"/>
      <c r="E252" s="10"/>
      <c r="F252" s="10"/>
      <c r="G252" s="10"/>
      <c r="H252" s="10"/>
      <c r="I252" s="10"/>
      <c r="J252" s="10"/>
      <c r="K252" s="10"/>
      <c r="AS252" s="6"/>
      <c r="AT252" s="6"/>
    </row>
    <row r="253" spans="3:46" ht="12.75">
      <c r="C253" s="10"/>
      <c r="D253" s="10"/>
      <c r="E253" s="10"/>
      <c r="F253" s="10"/>
      <c r="G253" s="10"/>
      <c r="H253" s="10"/>
      <c r="I253" s="10"/>
      <c r="J253" s="10"/>
      <c r="K253" s="10"/>
      <c r="AS253" s="6"/>
      <c r="AT253" s="6"/>
    </row>
    <row r="254" spans="3:46" ht="12.75">
      <c r="C254" s="10"/>
      <c r="D254" s="10"/>
      <c r="E254" s="10"/>
      <c r="F254" s="10"/>
      <c r="G254" s="10"/>
      <c r="H254" s="10"/>
      <c r="I254" s="10"/>
      <c r="J254" s="10"/>
      <c r="K254" s="10"/>
      <c r="AS254" s="6"/>
      <c r="AT254" s="6"/>
    </row>
    <row r="255" spans="3:46" ht="12.75">
      <c r="C255" s="10"/>
      <c r="D255" s="10"/>
      <c r="E255" s="10"/>
      <c r="F255" s="10"/>
      <c r="G255" s="10"/>
      <c r="H255" s="10"/>
      <c r="I255" s="10"/>
      <c r="J255" s="10"/>
      <c r="K255" s="10"/>
      <c r="AS255" s="6"/>
      <c r="AT255" s="6"/>
    </row>
    <row r="256" spans="3:46" ht="12.75">
      <c r="C256" s="10"/>
      <c r="D256" s="10"/>
      <c r="E256" s="10"/>
      <c r="F256" s="10"/>
      <c r="G256" s="10"/>
      <c r="H256" s="10"/>
      <c r="I256" s="10"/>
      <c r="J256" s="10"/>
      <c r="K256" s="10"/>
      <c r="AS256" s="6"/>
      <c r="AT256" s="6"/>
    </row>
    <row r="257" spans="3:46" ht="12.75">
      <c r="C257" s="10"/>
      <c r="D257" s="10"/>
      <c r="E257" s="10"/>
      <c r="F257" s="10"/>
      <c r="G257" s="10"/>
      <c r="H257" s="10"/>
      <c r="I257" s="10"/>
      <c r="J257" s="10"/>
      <c r="K257" s="10"/>
      <c r="AS257" s="6"/>
      <c r="AT257" s="6"/>
    </row>
    <row r="258" spans="3:46" ht="12.75">
      <c r="C258" s="10"/>
      <c r="D258" s="10"/>
      <c r="E258" s="10"/>
      <c r="F258" s="10"/>
      <c r="G258" s="10"/>
      <c r="H258" s="10"/>
      <c r="I258" s="10"/>
      <c r="J258" s="10"/>
      <c r="K258" s="10"/>
      <c r="AS258" s="6"/>
      <c r="AT258" s="6"/>
    </row>
    <row r="259" spans="3:46" ht="12.75">
      <c r="C259" s="10"/>
      <c r="D259" s="10"/>
      <c r="E259" s="10"/>
      <c r="F259" s="10"/>
      <c r="G259" s="10"/>
      <c r="H259" s="10"/>
      <c r="I259" s="10"/>
      <c r="J259" s="10"/>
      <c r="K259" s="10"/>
      <c r="AS259" s="6"/>
      <c r="AT259" s="6"/>
    </row>
    <row r="260" spans="3:46" ht="12.75">
      <c r="C260" s="10"/>
      <c r="D260" s="10"/>
      <c r="E260" s="10"/>
      <c r="F260" s="10"/>
      <c r="G260" s="10"/>
      <c r="H260" s="10"/>
      <c r="I260" s="10"/>
      <c r="J260" s="10"/>
      <c r="K260" s="10"/>
      <c r="AS260" s="6"/>
      <c r="AT260" s="6"/>
    </row>
    <row r="261" spans="3:46" ht="12.75">
      <c r="C261" s="10"/>
      <c r="D261" s="10"/>
      <c r="E261" s="10"/>
      <c r="F261" s="10"/>
      <c r="G261" s="10"/>
      <c r="H261" s="10"/>
      <c r="I261" s="10"/>
      <c r="J261" s="10"/>
      <c r="K261" s="10"/>
      <c r="AS261" s="6"/>
      <c r="AT261" s="6"/>
    </row>
    <row r="262" spans="3:46" ht="12.75">
      <c r="C262" s="10"/>
      <c r="D262" s="10"/>
      <c r="E262" s="10"/>
      <c r="F262" s="10"/>
      <c r="G262" s="10"/>
      <c r="H262" s="10"/>
      <c r="I262" s="10"/>
      <c r="J262" s="10"/>
      <c r="K262" s="10"/>
      <c r="AS262" s="6"/>
      <c r="AT262" s="6"/>
    </row>
    <row r="263" spans="3:46" ht="12.75">
      <c r="C263" s="10"/>
      <c r="D263" s="10"/>
      <c r="E263" s="10"/>
      <c r="F263" s="10"/>
      <c r="G263" s="10"/>
      <c r="H263" s="10"/>
      <c r="I263" s="10"/>
      <c r="J263" s="10"/>
      <c r="K263" s="10"/>
      <c r="AS263" s="6"/>
      <c r="AT263" s="6"/>
    </row>
    <row r="264" spans="3:46" ht="12.75">
      <c r="C264" s="10"/>
      <c r="D264" s="10"/>
      <c r="E264" s="10"/>
      <c r="F264" s="10"/>
      <c r="G264" s="10"/>
      <c r="H264" s="10"/>
      <c r="I264" s="10"/>
      <c r="J264" s="10"/>
      <c r="K264" s="10"/>
      <c r="AS264" s="6"/>
      <c r="AT264" s="6"/>
    </row>
    <row r="265" spans="3:46" ht="12.75">
      <c r="C265" s="10"/>
      <c r="D265" s="10"/>
      <c r="E265" s="10"/>
      <c r="F265" s="10"/>
      <c r="G265" s="10"/>
      <c r="H265" s="10"/>
      <c r="I265" s="10"/>
      <c r="J265" s="10"/>
      <c r="K265" s="10"/>
      <c r="AS265" s="6"/>
      <c r="AT265" s="6"/>
    </row>
    <row r="266" spans="3:46" ht="12.75">
      <c r="C266" s="10"/>
      <c r="D266" s="10"/>
      <c r="E266" s="10"/>
      <c r="F266" s="10"/>
      <c r="G266" s="10"/>
      <c r="H266" s="10"/>
      <c r="I266" s="10"/>
      <c r="J266" s="10"/>
      <c r="K266" s="10"/>
      <c r="AS266" s="6"/>
      <c r="AT266" s="6"/>
    </row>
    <row r="267" spans="3:46" ht="12.75">
      <c r="C267" s="10"/>
      <c r="D267" s="10"/>
      <c r="E267" s="10"/>
      <c r="F267" s="10"/>
      <c r="G267" s="10"/>
      <c r="H267" s="10"/>
      <c r="I267" s="10"/>
      <c r="J267" s="10"/>
      <c r="K267" s="10"/>
      <c r="AS267" s="6"/>
      <c r="AT267" s="6"/>
    </row>
    <row r="268" spans="3:46" ht="12.75">
      <c r="C268" s="10"/>
      <c r="D268" s="10"/>
      <c r="E268" s="10"/>
      <c r="F268" s="10"/>
      <c r="G268" s="10"/>
      <c r="H268" s="10"/>
      <c r="I268" s="10"/>
      <c r="J268" s="10"/>
      <c r="K268" s="10"/>
      <c r="AS268" s="6"/>
      <c r="AT268" s="6"/>
    </row>
    <row r="269" spans="3:46" ht="12.75">
      <c r="C269" s="10"/>
      <c r="D269" s="10"/>
      <c r="E269" s="10"/>
      <c r="F269" s="10"/>
      <c r="G269" s="10"/>
      <c r="H269" s="10"/>
      <c r="I269" s="10"/>
      <c r="J269" s="10"/>
      <c r="K269" s="10"/>
      <c r="AS269" s="6"/>
      <c r="AT269" s="6"/>
    </row>
    <row r="270" spans="45:46" ht="12.75">
      <c r="AS270" s="6"/>
      <c r="AT270" s="6"/>
    </row>
    <row r="271" spans="45:46" ht="12.75">
      <c r="AS271" s="6"/>
      <c r="AT271" s="6"/>
    </row>
    <row r="272" spans="45:46" ht="12.75">
      <c r="AS272" s="6"/>
      <c r="AT272" s="6"/>
    </row>
    <row r="273" spans="45:46" ht="12.75">
      <c r="AS273" s="6"/>
      <c r="AT273" s="6"/>
    </row>
    <row r="274" spans="45:46" ht="12.75">
      <c r="AS274" s="6"/>
      <c r="AT274" s="6"/>
    </row>
    <row r="275" spans="45:46" ht="12.75">
      <c r="AS275" s="6"/>
      <c r="AT275" s="6"/>
    </row>
    <row r="276" spans="45:46" ht="12.75">
      <c r="AS276" s="6"/>
      <c r="AT276" s="6"/>
    </row>
    <row r="277" spans="45:46" ht="12.75">
      <c r="AS277" s="6"/>
      <c r="AT277" s="6"/>
    </row>
    <row r="278" spans="45:46" ht="12.75">
      <c r="AS278" s="6"/>
      <c r="AT278" s="6"/>
    </row>
    <row r="279" spans="45:46" ht="12.75">
      <c r="AS279" s="6"/>
      <c r="AT279" s="6"/>
    </row>
    <row r="280" spans="45:46" ht="12.75">
      <c r="AS280" s="6"/>
      <c r="AT280" s="6"/>
    </row>
    <row r="281" spans="45:46" ht="12.75">
      <c r="AS281" s="6"/>
      <c r="AT281" s="6"/>
    </row>
    <row r="282" spans="45:46" ht="12.75">
      <c r="AS282" s="6"/>
      <c r="AT282" s="6"/>
    </row>
    <row r="283" spans="45:46" ht="12.75">
      <c r="AS283" s="6"/>
      <c r="AT283" s="6"/>
    </row>
    <row r="284" spans="45:46" ht="12.75">
      <c r="AS284" s="6"/>
      <c r="AT284" s="6"/>
    </row>
    <row r="285" spans="45:46" ht="12.75">
      <c r="AS285" s="6"/>
      <c r="AT285" s="6"/>
    </row>
    <row r="286" spans="45:46" ht="12.75">
      <c r="AS286" s="6"/>
      <c r="AT286" s="6"/>
    </row>
    <row r="287" spans="45:46" ht="12.75">
      <c r="AS287" s="6"/>
      <c r="AT287" s="6"/>
    </row>
    <row r="288" spans="45:46" ht="12.75">
      <c r="AS288" s="6"/>
      <c r="AT288" s="6"/>
    </row>
    <row r="289" spans="45:46" ht="12.75">
      <c r="AS289" s="6"/>
      <c r="AT289" s="6"/>
    </row>
    <row r="290" spans="45:46" ht="12.75">
      <c r="AS290" s="6"/>
      <c r="AT290" s="6"/>
    </row>
    <row r="291" spans="45:46" ht="12.75">
      <c r="AS291" s="6"/>
      <c r="AT291" s="6"/>
    </row>
    <row r="292" spans="45:46" ht="12.75">
      <c r="AS292" s="6"/>
      <c r="AT292" s="6"/>
    </row>
    <row r="293" spans="45:46" ht="12.75">
      <c r="AS293" s="6"/>
      <c r="AT293" s="6"/>
    </row>
    <row r="294" spans="45:46" ht="12.75">
      <c r="AS294" s="6"/>
      <c r="AT294" s="6"/>
    </row>
    <row r="295" spans="45:46" ht="12.75">
      <c r="AS295" s="6"/>
      <c r="AT295" s="6"/>
    </row>
    <row r="296" spans="45:46" ht="12.75">
      <c r="AS296" s="6"/>
      <c r="AT296" s="6"/>
    </row>
    <row r="297" spans="45:46" ht="12.75">
      <c r="AS297" s="6"/>
      <c r="AT297" s="6"/>
    </row>
    <row r="298" spans="45:46" ht="12.75">
      <c r="AS298" s="6"/>
      <c r="AT298" s="6"/>
    </row>
    <row r="299" spans="45:46" ht="12.75">
      <c r="AS299" s="6"/>
      <c r="AT299" s="6"/>
    </row>
    <row r="300" spans="45:46" ht="12.75">
      <c r="AS300" s="6"/>
      <c r="AT300" s="6"/>
    </row>
    <row r="301" spans="45:46" ht="12.75">
      <c r="AS301" s="6"/>
      <c r="AT301" s="6"/>
    </row>
    <row r="302" spans="45:46" ht="12.75">
      <c r="AS302" s="6"/>
      <c r="AT302" s="6"/>
    </row>
    <row r="303" spans="45:46" ht="12.75">
      <c r="AS303" s="6"/>
      <c r="AT303" s="6"/>
    </row>
    <row r="304" spans="45:46" ht="12.75">
      <c r="AS304" s="6"/>
      <c r="AT304" s="6"/>
    </row>
    <row r="305" spans="45:46" ht="12.75">
      <c r="AS305" s="6"/>
      <c r="AT305" s="6"/>
    </row>
    <row r="306" spans="45:46" ht="12.75">
      <c r="AS306" s="6"/>
      <c r="AT306" s="6"/>
    </row>
    <row r="307" spans="45:46" ht="12.75">
      <c r="AS307" s="6"/>
      <c r="AT307" s="6"/>
    </row>
  </sheetData>
  <mergeCells count="39">
    <mergeCell ref="CO1:CO2"/>
    <mergeCell ref="CG1:CH1"/>
    <mergeCell ref="CI1:CJ1"/>
    <mergeCell ref="CK1:CL1"/>
    <mergeCell ref="CM1:CN1"/>
    <mergeCell ref="BY1:BZ1"/>
    <mergeCell ref="CA1:CB1"/>
    <mergeCell ref="CC1:CD1"/>
    <mergeCell ref="CE1:CF1"/>
    <mergeCell ref="BQ1:BR1"/>
    <mergeCell ref="BS1:BT1"/>
    <mergeCell ref="BU1:BV1"/>
    <mergeCell ref="BW1:BX1"/>
    <mergeCell ref="BI1:BJ1"/>
    <mergeCell ref="BK1:BL1"/>
    <mergeCell ref="BM1:BN1"/>
    <mergeCell ref="BO1:BP1"/>
    <mergeCell ref="Y1:Z1"/>
    <mergeCell ref="BA1:BB1"/>
    <mergeCell ref="BC1:BD1"/>
    <mergeCell ref="BE1:BF1"/>
    <mergeCell ref="AU1:AV1"/>
    <mergeCell ref="AY1:AY2"/>
    <mergeCell ref="AI1:AJ1"/>
    <mergeCell ref="AW1:AX1"/>
    <mergeCell ref="AK1:AL1"/>
    <mergeCell ref="AO1:AP1"/>
    <mergeCell ref="AM1:AM2"/>
    <mergeCell ref="AS1:AT1"/>
    <mergeCell ref="AG1:AH1"/>
    <mergeCell ref="J1:K1"/>
    <mergeCell ref="D1:E1"/>
    <mergeCell ref="F1:G1"/>
    <mergeCell ref="H1:I1"/>
    <mergeCell ref="Q1:R1"/>
    <mergeCell ref="U1:V1"/>
    <mergeCell ref="S1:T1"/>
    <mergeCell ref="O1:P1"/>
    <mergeCell ref="W1:X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A1">
      <selection activeCell="E4" sqref="E4"/>
    </sheetView>
  </sheetViews>
  <sheetFormatPr defaultColWidth="11.421875" defaultRowHeight="12.75"/>
  <cols>
    <col min="1" max="1" width="5.28125" style="3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38"/>
      <c r="B1" s="39" t="s">
        <v>121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6" customFormat="1" ht="15.75">
      <c r="A2" s="38"/>
      <c r="B2" s="18" t="s">
        <v>125</v>
      </c>
      <c r="C2" s="40" t="str">
        <f>Fallas0!AA1</f>
        <v>X/R</v>
      </c>
      <c r="D2" s="18" t="s">
        <v>126</v>
      </c>
      <c r="E2" s="18" t="s">
        <v>122</v>
      </c>
      <c r="F2" s="40" t="str">
        <f>Fallas0!AM1</f>
        <v>X/R</v>
      </c>
      <c r="G2" s="18" t="s">
        <v>123</v>
      </c>
      <c r="H2" s="18" t="s">
        <v>124</v>
      </c>
      <c r="I2" s="40" t="str">
        <f>Fallas0!AY1</f>
        <v>X/R</v>
      </c>
      <c r="J2" s="18" t="s">
        <v>127</v>
      </c>
      <c r="K2" s="18" t="s">
        <v>128</v>
      </c>
      <c r="L2" s="40" t="str">
        <f>Fallas0!CO1</f>
        <v>X/R</v>
      </c>
      <c r="M2" s="18" t="s">
        <v>129</v>
      </c>
    </row>
    <row r="3" spans="1:13" ht="12.75">
      <c r="A3" s="17" t="s">
        <v>120</v>
      </c>
      <c r="B3" s="17" t="str">
        <f>Fallas0!Y2</f>
        <v>Magnitud</v>
      </c>
      <c r="C3" s="40"/>
      <c r="D3" s="17" t="str">
        <f>Fallas0!AB2</f>
        <v>Magnitud</v>
      </c>
      <c r="E3" s="17" t="str">
        <f>Fallas0!AG2</f>
        <v>Magnitud</v>
      </c>
      <c r="F3" s="40"/>
      <c r="G3" s="17" t="str">
        <f>Fallas0!AN2</f>
        <v>Magnitud</v>
      </c>
      <c r="H3" s="17" t="str">
        <f>Fallas0!AS2</f>
        <v>Magnitud</v>
      </c>
      <c r="I3" s="40"/>
      <c r="J3" s="17" t="str">
        <f>Fallas0!BA2</f>
        <v>Magnitud</v>
      </c>
      <c r="K3" s="17" t="str">
        <f>Fallas0!CI2</f>
        <v>Magnitud</v>
      </c>
      <c r="L3" s="40"/>
      <c r="M3" s="17" t="str">
        <f>Fallas0!CP2</f>
        <v>Magnitud</v>
      </c>
    </row>
    <row r="4" spans="1:13" ht="12.75">
      <c r="A4" s="17">
        <v>1</v>
      </c>
      <c r="B4" s="19">
        <f>Fallas0!Y3*1000</f>
        <v>1129.0880787482188</v>
      </c>
      <c r="C4" s="19">
        <f>Fallas0!AA3</f>
        <v>6.326663832084529</v>
      </c>
      <c r="D4" s="20">
        <f>Fallas0!AB3*1000</f>
        <v>1637.177714184917</v>
      </c>
      <c r="E4" s="20">
        <f>Fallas0!AG3*1000</f>
        <v>564.5440393741094</v>
      </c>
      <c r="F4" s="20">
        <f>Fallas0!AM3</f>
        <v>6.326663832084519</v>
      </c>
      <c r="G4" s="20">
        <f>Fallas0!AN3*1000</f>
        <v>824.2342974861996</v>
      </c>
      <c r="H4" s="20">
        <f>Fallas0!AS3*1000</f>
        <v>1311.5986700817755</v>
      </c>
      <c r="I4" s="20">
        <f>Fallas0!AY3</f>
        <v>5.0200225687914095</v>
      </c>
      <c r="J4" s="20">
        <f>Fallas0!AZ3*1000</f>
        <v>1875.5860982169388</v>
      </c>
      <c r="K4" s="20">
        <f>Fallas0!CI3*1000</f>
        <v>1307.4880518966027</v>
      </c>
      <c r="L4" s="20">
        <f>Fallas0!CO3</f>
        <v>1.924150853652789</v>
      </c>
      <c r="M4" s="20">
        <f>Fallas0!CP3*1000</f>
        <v>1412.087096048331</v>
      </c>
    </row>
    <row r="5" spans="1:13" ht="12.75">
      <c r="A5" s="17">
        <v>2</v>
      </c>
      <c r="B5" s="19">
        <f>Fallas0!Y4*1000</f>
        <v>1107.9600709204296</v>
      </c>
      <c r="C5" s="19">
        <f>Fallas0!AA4</f>
        <v>6.0345131780316414</v>
      </c>
      <c r="D5" s="20">
        <f>Fallas0!AB4*1000</f>
        <v>1606.542102834623</v>
      </c>
      <c r="E5" s="20">
        <f>Fallas0!AG4*1000</f>
        <v>553.9800354602148</v>
      </c>
      <c r="F5" s="20">
        <f>Fallas0!AM4</f>
        <v>6.034513178031637</v>
      </c>
      <c r="G5" s="20">
        <f>Fallas0!AN4*1000</f>
        <v>808.8108517719136</v>
      </c>
      <c r="H5" s="20">
        <f>Fallas0!AS4*1000</f>
        <v>1240.3878556690288</v>
      </c>
      <c r="I5" s="20">
        <f>Fallas0!AY4</f>
        <v>5.025528616911599</v>
      </c>
      <c r="J5" s="20">
        <f>Fallas0!AZ4*1000</f>
        <v>1773.7546336067112</v>
      </c>
      <c r="K5" s="20">
        <f>Fallas0!CI4*1000</f>
        <v>1230.409749215247</v>
      </c>
      <c r="L5" s="20">
        <f>Fallas0!CO4</f>
        <v>2.110941220580224</v>
      </c>
      <c r="M5" s="20">
        <f>Fallas0!CP4*1000</f>
        <v>1328.8425291524668</v>
      </c>
    </row>
    <row r="6" spans="1:13" ht="12.75">
      <c r="A6" s="17">
        <v>3</v>
      </c>
      <c r="B6" s="19">
        <f>Fallas0!Y5*1000</f>
        <v>1101.1409344358394</v>
      </c>
      <c r="C6" s="19">
        <f>Fallas0!AA5</f>
        <v>5.945923255080271</v>
      </c>
      <c r="D6" s="20">
        <f>Fallas0!AB5*1000</f>
        <v>1596.654354931967</v>
      </c>
      <c r="E6" s="20">
        <f>Fallas0!AG5*1000</f>
        <v>550.5704672179197</v>
      </c>
      <c r="F6" s="20">
        <f>Fallas0!AM5</f>
        <v>5.94592325508026</v>
      </c>
      <c r="G6" s="20">
        <f>Fallas0!AN5*1000</f>
        <v>803.8328821381627</v>
      </c>
      <c r="H6" s="20">
        <f>Fallas0!AS5*1000</f>
        <v>1218.535275371822</v>
      </c>
      <c r="I6" s="20">
        <f>Fallas0!AY5</f>
        <v>5.027220596471628</v>
      </c>
      <c r="J6" s="20">
        <f>Fallas0!AZ5*1000</f>
        <v>1742.5054437817055</v>
      </c>
      <c r="K6" s="20">
        <f>Fallas0!CI5*1000</f>
        <v>1208.1725356491177</v>
      </c>
      <c r="L6" s="20">
        <f>Fallas0!CO5</f>
        <v>2.175740704017321</v>
      </c>
      <c r="M6" s="20">
        <f>Fallas0!CP5*1000</f>
        <v>1304.8263385010473</v>
      </c>
    </row>
    <row r="7" spans="1:13" ht="12.75">
      <c r="A7" s="17">
        <v>4</v>
      </c>
      <c r="B7" s="19">
        <f>Fallas0!Y6*1000</f>
        <v>1054.0318930065382</v>
      </c>
      <c r="C7" s="19">
        <f>Fallas0!AA6</f>
        <v>5.398594104417169</v>
      </c>
      <c r="D7" s="20">
        <f>Fallas0!AB6*1000</f>
        <v>1528.3462448594805</v>
      </c>
      <c r="E7" s="20">
        <f>Fallas0!AG6*1000</f>
        <v>527.0159465032691</v>
      </c>
      <c r="F7" s="20">
        <f>Fallas0!AM6</f>
        <v>5.398594104417167</v>
      </c>
      <c r="G7" s="20">
        <f>Fallas0!AN6*1000</f>
        <v>769.4432818947729</v>
      </c>
      <c r="H7" s="20">
        <f>Fallas0!AS6*1000</f>
        <v>1080.7721714529368</v>
      </c>
      <c r="I7" s="20">
        <f>Fallas0!AY6</f>
        <v>5.037912454724482</v>
      </c>
      <c r="J7" s="20">
        <f>Fallas0!AZ6*1000</f>
        <v>1545.5042051776995</v>
      </c>
      <c r="K7" s="20">
        <f>Fallas0!CI6*1000</f>
        <v>1080.3258463757472</v>
      </c>
      <c r="L7" s="20">
        <f>Fallas0!CO6</f>
        <v>2.693663930017438</v>
      </c>
      <c r="M7" s="20">
        <f>Fallas0!CP6*1000</f>
        <v>1274.7844987233816</v>
      </c>
    </row>
    <row r="8" spans="1:13" ht="12.75">
      <c r="A8" s="17">
        <v>5</v>
      </c>
      <c r="B8" s="19">
        <f>Fallas0!Y7*1000</f>
        <v>1035.4626678364384</v>
      </c>
      <c r="C8" s="19">
        <f>Fallas0!AA7</f>
        <v>5.209587527342577</v>
      </c>
      <c r="D8" s="20">
        <f>Fallas0!AB7*1000</f>
        <v>1501.4208683628358</v>
      </c>
      <c r="E8" s="20">
        <f>Fallas0!AG7*1000</f>
        <v>517.7313339182192</v>
      </c>
      <c r="F8" s="20">
        <f>Fallas0!AM7</f>
        <v>5.209587527342579</v>
      </c>
      <c r="G8" s="20">
        <f>Fallas0!AN7*1000</f>
        <v>755.8877475206001</v>
      </c>
      <c r="H8" s="20">
        <f>Fallas0!AS7*1000</f>
        <v>1032.0690979314406</v>
      </c>
      <c r="I8" s="20">
        <f>Fallas0!AY7</f>
        <v>5.041702794481169</v>
      </c>
      <c r="J8" s="20">
        <f>Fallas0!AZ7*1000</f>
        <v>1475.8588100419602</v>
      </c>
      <c r="K8" s="20">
        <f>Fallas0!CI7*1000</f>
        <v>1039.2276417852993</v>
      </c>
      <c r="L8" s="20">
        <f>Fallas0!CO7</f>
        <v>2.938198713295405</v>
      </c>
      <c r="M8" s="20">
        <f>Fallas0!CP7*1000</f>
        <v>1226.288617306653</v>
      </c>
    </row>
    <row r="9" spans="1:13" ht="12.75">
      <c r="A9" s="17">
        <v>6</v>
      </c>
      <c r="B9" s="19">
        <f>Fallas0!Y8*1000</f>
        <v>1017.7991342598586</v>
      </c>
      <c r="C9" s="19">
        <f>Fallas0!AA8</f>
        <v>5.041662827045445</v>
      </c>
      <c r="D9" s="20">
        <f>Fallas0!AB8*1000</f>
        <v>1475.8087446767952</v>
      </c>
      <c r="E9" s="20">
        <f>Fallas0!AG8*1000</f>
        <v>508.8995671299293</v>
      </c>
      <c r="F9" s="20">
        <f>Fallas0!AM8</f>
        <v>5.041662827045448</v>
      </c>
      <c r="G9" s="20">
        <f>Fallas0!AN8*1000</f>
        <v>742.9933680096968</v>
      </c>
      <c r="H9" s="20">
        <f>Fallas0!AS8*1000</f>
        <v>988.2974608369751</v>
      </c>
      <c r="I9" s="20">
        <f>Fallas0!AY8</f>
        <v>5.0451140265625325</v>
      </c>
      <c r="J9" s="20">
        <f>Fallas0!AZ8*1000</f>
        <v>1413.2653689968745</v>
      </c>
      <c r="K9" s="20">
        <f>Fallas0!CI8*1000</f>
        <v>1003.6639438197105</v>
      </c>
      <c r="L9" s="20">
        <f>Fallas0!CO8</f>
        <v>3.197446434524224</v>
      </c>
      <c r="M9" s="20">
        <f>Fallas0!CP8*1000</f>
        <v>1184.3234537072585</v>
      </c>
    </row>
    <row r="10" spans="1:13" ht="12.75">
      <c r="A10" s="17">
        <v>7</v>
      </c>
      <c r="B10" s="19">
        <f>Fallas0!Y9*1000</f>
        <v>1006.973197867429</v>
      </c>
      <c r="C10" s="19">
        <f>Fallas0!AA9</f>
        <v>4.943970501250504</v>
      </c>
      <c r="D10" s="20">
        <f>Fallas0!AB9*1000</f>
        <v>1460.1111369077719</v>
      </c>
      <c r="E10" s="20">
        <f>Fallas0!AG9*1000</f>
        <v>503.4865989337145</v>
      </c>
      <c r="F10" s="20">
        <f>Fallas0!AM9</f>
        <v>4.943970501250506</v>
      </c>
      <c r="G10" s="20">
        <f>Fallas0!AN9*1000</f>
        <v>735.0904344432232</v>
      </c>
      <c r="H10" s="20">
        <f>Fallas0!AS9*1000</f>
        <v>962.6126828744254</v>
      </c>
      <c r="I10" s="20">
        <f>Fallas0!AY9</f>
        <v>5.047117772863998</v>
      </c>
      <c r="J10" s="20">
        <f>Fallas0!AZ9*1000</f>
        <v>1376.5361365104284</v>
      </c>
      <c r="K10" s="20">
        <f>Fallas0!CI9*1000</f>
        <v>983.3046893517745</v>
      </c>
      <c r="L10" s="20">
        <f>Fallas0!CO9</f>
        <v>3.371188856930466</v>
      </c>
      <c r="M10" s="20">
        <f>Fallas0!CP9*1000</f>
        <v>1160.2995334350937</v>
      </c>
    </row>
    <row r="11" spans="1:13" ht="12.75">
      <c r="A11" s="17">
        <v>8</v>
      </c>
      <c r="B11" s="19">
        <f>Fallas0!Y10*1000</f>
        <v>1015.7209710103323</v>
      </c>
      <c r="C11" s="19">
        <f>Fallas0!AA10</f>
        <v>5.02261272166797</v>
      </c>
      <c r="D11" s="20">
        <f>Fallas0!AB10*1000</f>
        <v>1472.795407964982</v>
      </c>
      <c r="E11" s="20">
        <f>Fallas0!AG10*1000</f>
        <v>507.86048550516614</v>
      </c>
      <c r="F11" s="20">
        <f>Fallas0!AM10</f>
        <v>5.022612721667968</v>
      </c>
      <c r="G11" s="20">
        <f>Fallas0!AN10*1000</f>
        <v>741.4763088375425</v>
      </c>
      <c r="H11" s="20">
        <f>Fallas0!AS10*1000</f>
        <v>983.3016852504778</v>
      </c>
      <c r="I11" s="20">
        <f>Fallas0!AY10</f>
        <v>5.045503642049906</v>
      </c>
      <c r="J11" s="20">
        <f>Fallas0!AZ10*1000</f>
        <v>1406.121409908183</v>
      </c>
      <c r="K11" s="20">
        <f>Fallas0!CI10*1000</f>
        <v>999.6767483059697</v>
      </c>
      <c r="L11" s="20">
        <f>Fallas0!CO10</f>
        <v>3.229866520327388</v>
      </c>
      <c r="M11" s="20">
        <f>Fallas0!CP10*1000</f>
        <v>1179.618563001044</v>
      </c>
    </row>
    <row r="12" spans="1:13" ht="12.75">
      <c r="A12" s="17">
        <v>9</v>
      </c>
      <c r="B12" s="19">
        <f>Fallas0!Y11*1000</f>
        <v>1008.808318292955</v>
      </c>
      <c r="C12" s="19">
        <f>Fallas0!AA11</f>
        <v>4.960264371377361</v>
      </c>
      <c r="D12" s="20">
        <f>Fallas0!AB11*1000</f>
        <v>1462.7720615247847</v>
      </c>
      <c r="E12" s="20">
        <f>Fallas0!AG11*1000</f>
        <v>504.4041591464775</v>
      </c>
      <c r="F12" s="20">
        <f>Fallas0!AM11</f>
        <v>4.960264371377363</v>
      </c>
      <c r="G12" s="20">
        <f>Fallas0!AN11*1000</f>
        <v>736.4300723538572</v>
      </c>
      <c r="H12" s="20">
        <f>Fallas0!AS11*1000</f>
        <v>966.9079253102104</v>
      </c>
      <c r="I12" s="20">
        <f>Fallas0!AY11</f>
        <v>5.046782581560108</v>
      </c>
      <c r="J12" s="20">
        <f>Fallas0!AZ11*1000</f>
        <v>1382.6783331936008</v>
      </c>
      <c r="K12" s="20">
        <f>Fallas0!CI11*1000</f>
        <v>986.6857889598133</v>
      </c>
      <c r="L12" s="20">
        <f>Fallas0!CO11</f>
        <v>3.3408722071512216</v>
      </c>
      <c r="M12" s="20">
        <f>Fallas0!CP11*1000</f>
        <v>1164.2892309725796</v>
      </c>
    </row>
    <row r="13" spans="1:13" ht="12.75">
      <c r="A13" s="17">
        <v>10</v>
      </c>
      <c r="B13" s="19">
        <f>Fallas0!Y12*1000</f>
        <v>1009.0178846322107</v>
      </c>
      <c r="C13" s="19">
        <f>Fallas0!AA12</f>
        <v>4.9621318923193805</v>
      </c>
      <c r="D13" s="20">
        <f>Fallas0!AB12*1000</f>
        <v>1463.0759327167054</v>
      </c>
      <c r="E13" s="20">
        <f>Fallas0!AG12*1000</f>
        <v>504.50894231610533</v>
      </c>
      <c r="F13" s="20">
        <f>Fallas0!AM12</f>
        <v>4.962131892319379</v>
      </c>
      <c r="G13" s="20">
        <f>Fallas0!AN12*1000</f>
        <v>736.5830557815137</v>
      </c>
      <c r="H13" s="20">
        <f>Fallas0!AS12*1000</f>
        <v>967.3999335319463</v>
      </c>
      <c r="I13" s="20">
        <f>Fallas0!AY12</f>
        <v>5.046744189050891</v>
      </c>
      <c r="J13" s="20">
        <f>Fallas0!AZ12*1000</f>
        <v>1383.3819049506833</v>
      </c>
      <c r="K13" s="20">
        <f>Fallas0!CI12*1000</f>
        <v>987.0736670164889</v>
      </c>
      <c r="L13" s="20">
        <f>Fallas0!CO12</f>
        <v>3.3374332553268795</v>
      </c>
      <c r="M13" s="20">
        <f>Fallas0!CP12*1000</f>
        <v>1164.7469270794568</v>
      </c>
    </row>
    <row r="14" spans="1:13" ht="12.75">
      <c r="A14" s="17">
        <v>11</v>
      </c>
      <c r="B14" s="19">
        <f>Fallas0!Y13*1000</f>
        <v>1022.7727964941573</v>
      </c>
      <c r="C14" s="19">
        <f>Fallas0!AA13</f>
        <v>5.087845203137848</v>
      </c>
      <c r="D14" s="20">
        <f>Fallas0!AB13*1000</f>
        <v>1483.020554916528</v>
      </c>
      <c r="E14" s="20">
        <f>Fallas0!AG13*1000</f>
        <v>511.38639824707866</v>
      </c>
      <c r="F14" s="20">
        <f>Fallas0!AM13</f>
        <v>5.087845203137845</v>
      </c>
      <c r="G14" s="20">
        <f>Fallas0!AN13*1000</f>
        <v>746.6241414407349</v>
      </c>
      <c r="H14" s="20">
        <f>Fallas0!AS13*1000</f>
        <v>1000.3829260899686</v>
      </c>
      <c r="I14" s="20">
        <f>Fallas0!AY13</f>
        <v>5.044171732680431</v>
      </c>
      <c r="J14" s="20">
        <f>Fallas0!AZ13*1000</f>
        <v>1430.5475843086551</v>
      </c>
      <c r="K14" s="20">
        <f>Fallas0!CI13*1000</f>
        <v>1013.3674027447468</v>
      </c>
      <c r="L14" s="20">
        <f>Fallas0!CO13</f>
        <v>3.121562240766149</v>
      </c>
      <c r="M14" s="20">
        <f>Fallas0!CP13*1000</f>
        <v>1195.7735352388013</v>
      </c>
    </row>
    <row r="15" spans="1:13" ht="12.75">
      <c r="A15" s="17">
        <v>12</v>
      </c>
      <c r="B15" s="19">
        <f>Fallas0!Y14*1000</f>
        <v>1039.171745178624</v>
      </c>
      <c r="C15" s="19">
        <f>Fallas0!AA14</f>
        <v>5.246276493673411</v>
      </c>
      <c r="D15" s="20">
        <f>Fallas0!AB14*1000</f>
        <v>1506.7990305090048</v>
      </c>
      <c r="E15" s="20">
        <f>Fallas0!AG14*1000</f>
        <v>519.585872589312</v>
      </c>
      <c r="F15" s="20">
        <f>Fallas0!AM14</f>
        <v>5.24627649367341</v>
      </c>
      <c r="G15" s="20">
        <f>Fallas0!AN14*1000</f>
        <v>758.5953739803955</v>
      </c>
      <c r="H15" s="20">
        <f>Fallas0!AS14*1000</f>
        <v>1041.5694801548725</v>
      </c>
      <c r="I15" s="20">
        <f>Fallas0!AY14</f>
        <v>5.0409629921308685</v>
      </c>
      <c r="J15" s="20">
        <f>Fallas0!AZ14*1000</f>
        <v>1489.4443566214677</v>
      </c>
      <c r="K15" s="20">
        <f>Fallas0!CI14*1000</f>
        <v>1047.109026438434</v>
      </c>
      <c r="L15" s="20">
        <f>Fallas0!CO14</f>
        <v>2.8872063213603574</v>
      </c>
      <c r="M15" s="20">
        <f>Fallas0!CP14*1000</f>
        <v>1235.588651197352</v>
      </c>
    </row>
    <row r="16" spans="1:13" ht="12.75">
      <c r="A16" s="17">
        <v>13</v>
      </c>
      <c r="B16" s="19">
        <f>Fallas0!Y15*1000</f>
        <v>1033.2206596769063</v>
      </c>
      <c r="C16" s="19">
        <f>Fallas0!AA15</f>
        <v>5.187657620226072</v>
      </c>
      <c r="D16" s="20">
        <f>Fallas0!AB15*1000</f>
        <v>1498.1699565315141</v>
      </c>
      <c r="E16" s="20">
        <f>Fallas0!AG15*1000</f>
        <v>516.6103298384531</v>
      </c>
      <c r="F16" s="20">
        <f>Fallas0!AM15</f>
        <v>5.187657620226079</v>
      </c>
      <c r="G16" s="20">
        <f>Fallas0!AN15*1000</f>
        <v>754.2510815641416</v>
      </c>
      <c r="H16" s="20">
        <f>Fallas0!AS15*1000</f>
        <v>1026.3797379239204</v>
      </c>
      <c r="I16" s="20">
        <f>Fallas0!AY15</f>
        <v>5.042145929486887</v>
      </c>
      <c r="J16" s="20">
        <f>Fallas0!AZ15*1000</f>
        <v>1467.723025231206</v>
      </c>
      <c r="K16" s="20">
        <f>Fallas0!CI15*1000</f>
        <v>1034.5370792386523</v>
      </c>
      <c r="L16" s="20">
        <f>Fallas0!CO15</f>
        <v>2.969574488457003</v>
      </c>
      <c r="M16" s="20">
        <f>Fallas0!CP15*1000</f>
        <v>1220.7537535016097</v>
      </c>
    </row>
    <row r="17" spans="1:13" ht="12.75">
      <c r="A17" s="17">
        <v>14</v>
      </c>
      <c r="B17" s="19">
        <f>Fallas0!Y16*1000</f>
        <v>1027.332988363031</v>
      </c>
      <c r="C17" s="19">
        <f>Fallas0!AA16</f>
        <v>5.130935482180681</v>
      </c>
      <c r="D17" s="20">
        <f>Fallas0!AB16*1000</f>
        <v>1489.632833126395</v>
      </c>
      <c r="E17" s="20">
        <f>Fallas0!AG16*1000</f>
        <v>513.6664941815155</v>
      </c>
      <c r="F17" s="20">
        <f>Fallas0!AM16</f>
        <v>5.1309354821806785</v>
      </c>
      <c r="G17" s="20">
        <f>Fallas0!AN16*1000</f>
        <v>749.9530815050127</v>
      </c>
      <c r="H17" s="20">
        <f>Fallas0!AS16*1000</f>
        <v>1011.6266651596353</v>
      </c>
      <c r="I17" s="20">
        <f>Fallas0!AY16</f>
        <v>5.0432953714848985</v>
      </c>
      <c r="J17" s="20">
        <f>Fallas0!AZ16*1000</f>
        <v>1446.6261311782785</v>
      </c>
      <c r="K17" s="20">
        <f>Fallas0!CI16*1000</f>
        <v>1022.4719156980971</v>
      </c>
      <c r="L17" s="20">
        <f>Fallas0!CO16</f>
        <v>3.0540248208069336</v>
      </c>
      <c r="M17" s="20">
        <f>Fallas0!CP16*1000</f>
        <v>1206.5168605237543</v>
      </c>
    </row>
    <row r="18" spans="1:13" ht="12.75">
      <c r="A18" s="17">
        <v>15</v>
      </c>
      <c r="B18" s="19">
        <f>Fallas0!Y17*1000</f>
        <v>1021.1197193592408</v>
      </c>
      <c r="C18" s="19">
        <f>Fallas0!AA17</f>
        <v>5.072402504787089</v>
      </c>
      <c r="D18" s="20">
        <f>Fallas0!AB17*1000</f>
        <v>1480.623593070899</v>
      </c>
      <c r="E18" s="20">
        <f>Fallas0!AG17*1000</f>
        <v>510.5598596796204</v>
      </c>
      <c r="F18" s="20">
        <f>Fallas0!AM17</f>
        <v>5.072402504787088</v>
      </c>
      <c r="G18" s="20">
        <f>Fallas0!AN17*1000</f>
        <v>745.4173951322457</v>
      </c>
      <c r="H18" s="20">
        <f>Fallas0!AS17*1000</f>
        <v>996.3457516448487</v>
      </c>
      <c r="I18" s="20">
        <f>Fallas0!AY17</f>
        <v>5.0444864702203125</v>
      </c>
      <c r="J18" s="20">
        <f>Fallas0!AZ17*1000</f>
        <v>1424.7744248521337</v>
      </c>
      <c r="K18" s="20">
        <f>Fallas0!CI17*1000</f>
        <v>1010.1166420545027</v>
      </c>
      <c r="L18" s="20">
        <f>Fallas0!CO17</f>
        <v>3.1465211013956984</v>
      </c>
      <c r="M18" s="20">
        <f>Fallas0!CP17*1000</f>
        <v>1191.937637624313</v>
      </c>
    </row>
    <row r="19" spans="1:13" ht="12.75">
      <c r="A19" s="17">
        <v>16</v>
      </c>
      <c r="B19" s="19">
        <f>Fallas0!Y18*1000</f>
        <v>1016.5766328364718</v>
      </c>
      <c r="C19" s="19">
        <f>Fallas0!AA18</f>
        <v>5.030439012523546</v>
      </c>
      <c r="D19" s="20">
        <f>Fallas0!AB18*1000</f>
        <v>1474.036117612884</v>
      </c>
      <c r="E19" s="20">
        <f>Fallas0!AG18*1000</f>
        <v>508.2883164182359</v>
      </c>
      <c r="F19" s="20">
        <f>Fallas0!AM18</f>
        <v>5.030439012523548</v>
      </c>
      <c r="G19" s="20">
        <f>Fallas0!AN18*1000</f>
        <v>742.1009419706244</v>
      </c>
      <c r="H19" s="20">
        <f>Fallas0!AS18*1000</f>
        <v>985.3548303670168</v>
      </c>
      <c r="I19" s="20">
        <f>Fallas0!AY18</f>
        <v>5.045343512331831</v>
      </c>
      <c r="J19" s="20">
        <f>Fallas0!AZ18*1000</f>
        <v>1409.0574074248339</v>
      </c>
      <c r="K19" s="20">
        <f>Fallas0!CI18*1000</f>
        <v>1001.3137372277931</v>
      </c>
      <c r="L19" s="20">
        <f>Fallas0!CO18</f>
        <v>3.2164659612042357</v>
      </c>
      <c r="M19" s="20">
        <f>Fallas0!CP18*1000</f>
        <v>1181.5502099287958</v>
      </c>
    </row>
    <row r="20" spans="1:13" ht="12.75">
      <c r="A20" s="17">
        <v>17</v>
      </c>
      <c r="B20" s="19">
        <f>Fallas0!Y19*1000</f>
        <v>1005.109652368291</v>
      </c>
      <c r="C20" s="19">
        <f>Fallas0!AA19</f>
        <v>4.927532857956591</v>
      </c>
      <c r="D20" s="20">
        <f>Fallas0!AB19*1000</f>
        <v>1457.408995934022</v>
      </c>
      <c r="E20" s="20">
        <f>Fallas0!AG19*1000</f>
        <v>502.5548261841455</v>
      </c>
      <c r="F20" s="20">
        <f>Fallas0!AM19</f>
        <v>4.927532857956594</v>
      </c>
      <c r="G20" s="20">
        <f>Fallas0!AN19*1000</f>
        <v>733.7300462288524</v>
      </c>
      <c r="H20" s="20">
        <f>Fallas0!AS19*1000</f>
        <v>958.2749231386894</v>
      </c>
      <c r="I20" s="20">
        <f>Fallas0!AY19</f>
        <v>5.0474563255963005</v>
      </c>
      <c r="J20" s="20">
        <f>Fallas0!AZ19*1000</f>
        <v>1370.3331400883255</v>
      </c>
      <c r="K20" s="20">
        <f>Fallas0!CI19*1000</f>
        <v>979.8992311218904</v>
      </c>
      <c r="L20" s="20">
        <f>Fallas0!CO19</f>
        <v>3.4023522309302505</v>
      </c>
      <c r="M20" s="20">
        <f>Fallas0!CP19*1000</f>
        <v>1156.2810927238304</v>
      </c>
    </row>
    <row r="21" spans="1:13" ht="12.75">
      <c r="A21" s="17">
        <v>18</v>
      </c>
      <c r="B21" s="19">
        <f>Fallas0!Y20*1000</f>
        <v>1002.1483129840059</v>
      </c>
      <c r="C21" s="19">
        <f>Fallas0!AA20</f>
        <v>4.90163442665752</v>
      </c>
      <c r="D21" s="20">
        <f>Fallas0!AB20*1000</f>
        <v>1453.1150538268084</v>
      </c>
      <c r="E21" s="20">
        <f>Fallas0!AG20*1000</f>
        <v>501.07415649200294</v>
      </c>
      <c r="F21" s="20">
        <f>Fallas0!AM20</f>
        <v>4.90163442665752</v>
      </c>
      <c r="G21" s="20">
        <f>Fallas0!AN20*1000</f>
        <v>731.5682684783243</v>
      </c>
      <c r="H21" s="20">
        <f>Fallas0!AS20*1000</f>
        <v>951.4311116616261</v>
      </c>
      <c r="I21" s="20">
        <f>Fallas0!AY20</f>
        <v>5.04799055908233</v>
      </c>
      <c r="J21" s="20">
        <f>Fallas0!AZ20*1000</f>
        <v>1360.5464896761252</v>
      </c>
      <c r="K21" s="20">
        <f>Fallas0!CI20*1000</f>
        <v>974.5444384363234</v>
      </c>
      <c r="L21" s="20">
        <f>Fallas0!CO20</f>
        <v>3.4526733701443244</v>
      </c>
      <c r="M21" s="20">
        <f>Fallas0!CP20*1000</f>
        <v>1149.9624373548615</v>
      </c>
    </row>
    <row r="22" spans="1:13" ht="12.75">
      <c r="A22" s="17">
        <v>19</v>
      </c>
      <c r="B22" s="19">
        <f>Fallas0!Y21*1000</f>
        <v>997.4718995658371</v>
      </c>
      <c r="C22" s="19">
        <f>Fallas0!AA21</f>
        <v>4.861283422818582</v>
      </c>
      <c r="D22" s="20">
        <f>Fallas0!AB21*1000</f>
        <v>1446.334254370464</v>
      </c>
      <c r="E22" s="20">
        <f>Fallas0!AG21*1000</f>
        <v>498.73594978291857</v>
      </c>
      <c r="F22" s="20">
        <f>Fallas0!AM21</f>
        <v>4.861283422818586</v>
      </c>
      <c r="G22" s="20">
        <f>Fallas0!AN21*1000</f>
        <v>728.1544866830611</v>
      </c>
      <c r="H22" s="20">
        <f>Fallas0!AS21*1000</f>
        <v>940.7450773718607</v>
      </c>
      <c r="I22" s="20">
        <f>Fallas0!AY21</f>
        <v>5.048824937183417</v>
      </c>
      <c r="J22" s="20">
        <f>Fallas0!AZ21*1000</f>
        <v>1345.265460641761</v>
      </c>
      <c r="K22" s="20">
        <f>Fallas0!CI21*1000</f>
        <v>966.2259060853528</v>
      </c>
      <c r="L22" s="20">
        <f>Fallas0!CO21</f>
        <v>3.5342042978540875</v>
      </c>
      <c r="M22" s="20">
        <f>Fallas0!CP21*1000</f>
        <v>1256.0936779109586</v>
      </c>
    </row>
    <row r="23" spans="1:13" ht="12.75">
      <c r="A23" s="17">
        <v>20</v>
      </c>
      <c r="B23" s="19">
        <f>Fallas0!Y22*1000</f>
        <v>994.4650060790553</v>
      </c>
      <c r="C23" s="19">
        <f>Fallas0!AA22</f>
        <v>4.835684964494815</v>
      </c>
      <c r="D23" s="20">
        <f>Fallas0!AB22*1000</f>
        <v>1441.97425881463</v>
      </c>
      <c r="E23" s="20">
        <f>Fallas0!AG22*1000</f>
        <v>497.23250303952767</v>
      </c>
      <c r="F23" s="20">
        <f>Fallas0!AM22</f>
        <v>4.835684964494814</v>
      </c>
      <c r="G23" s="20">
        <f>Fallas0!AN22*1000</f>
        <v>725.9594544377104</v>
      </c>
      <c r="H23" s="20">
        <f>Fallas0!AS22*1000</f>
        <v>933.9513172350961</v>
      </c>
      <c r="I23" s="20">
        <f>Fallas0!AY22</f>
        <v>5.0493555399342105</v>
      </c>
      <c r="J23" s="20">
        <f>Fallas0!AZ22*1000</f>
        <v>1335.5503836461874</v>
      </c>
      <c r="K23" s="20">
        <f>Fallas0!CI22*1000</f>
        <v>960.9630184607713</v>
      </c>
      <c r="L23" s="20">
        <f>Fallas0!CO22</f>
        <v>3.588015010005352</v>
      </c>
      <c r="M23" s="20">
        <f>Fallas0!CP22*1000</f>
        <v>1249.2519239990027</v>
      </c>
    </row>
    <row r="24" spans="1:13" ht="12.75">
      <c r="A24" s="17">
        <v>21</v>
      </c>
      <c r="B24" s="19">
        <f>Fallas0!Y23*1000</f>
        <v>991.6378116355298</v>
      </c>
      <c r="C24" s="19">
        <f>Fallas0!AA23</f>
        <v>4.811859388364897</v>
      </c>
      <c r="D24" s="20">
        <f>Fallas0!AB23*1000</f>
        <v>1437.8748268715183</v>
      </c>
      <c r="E24" s="20">
        <f>Fallas0!AG23*1000</f>
        <v>495.8189058177649</v>
      </c>
      <c r="F24" s="20">
        <f>Fallas0!AM23</f>
        <v>4.811859388364894</v>
      </c>
      <c r="G24" s="20">
        <f>Fallas0!AN23*1000</f>
        <v>723.8956024939367</v>
      </c>
      <c r="H24" s="20">
        <f>Fallas0!AS23*1000</f>
        <v>927.6178629840433</v>
      </c>
      <c r="I24" s="20">
        <f>Fallas0!AY23</f>
        <v>5.04985028875145</v>
      </c>
      <c r="J24" s="20">
        <f>Fallas0!AZ23*1000</f>
        <v>1326.4935440671818</v>
      </c>
      <c r="K24" s="20">
        <f>Fallas0!CI23*1000</f>
        <v>956.0738584177426</v>
      </c>
      <c r="L24" s="20">
        <f>Fallas0!CO23</f>
        <v>3.639637621309374</v>
      </c>
      <c r="M24" s="20">
        <f>Fallas0!CP23*1000</f>
        <v>1242.8960159430655</v>
      </c>
    </row>
    <row r="25" spans="1:13" ht="12.75">
      <c r="A25" s="17">
        <v>22</v>
      </c>
      <c r="B25" s="19">
        <f>Fallas0!Y24*1000</f>
        <v>974.4724781086092</v>
      </c>
      <c r="C25" s="19">
        <f>Fallas0!AA24</f>
        <v>4.672059808629921</v>
      </c>
      <c r="D25" s="20">
        <f>Fallas0!AB24*1000</f>
        <v>1412.9850932574832</v>
      </c>
      <c r="E25" s="20">
        <f>Fallas0!AG24*1000</f>
        <v>487.2362390543046</v>
      </c>
      <c r="F25" s="20">
        <f>Fallas0!AM24</f>
        <v>4.672059808629915</v>
      </c>
      <c r="G25" s="20">
        <f>Fallas0!AN24*1000</f>
        <v>711.3649090192846</v>
      </c>
      <c r="H25" s="20">
        <f>Fallas0!AS24*1000</f>
        <v>890.2559105452141</v>
      </c>
      <c r="I25" s="20">
        <f>Fallas0!AY24</f>
        <v>5.0527707818440835</v>
      </c>
      <c r="J25" s="20">
        <f>Fallas0!AZ24*1000</f>
        <v>1273.065952079656</v>
      </c>
      <c r="K25" s="20">
        <f>Fallas0!CI24*1000</f>
        <v>927.5333633557667</v>
      </c>
      <c r="L25" s="20">
        <f>Fallas0!CO24</f>
        <v>3.9763427939509635</v>
      </c>
      <c r="M25" s="20">
        <f>Fallas0!CP24*1000</f>
        <v>1205.7933723624967</v>
      </c>
    </row>
    <row r="26" spans="1:13" ht="12.75">
      <c r="A26" s="17">
        <v>23</v>
      </c>
      <c r="B26" s="19">
        <f>Fallas0!Y25*1000</f>
        <v>963.2712235043946</v>
      </c>
      <c r="C26" s="19">
        <f>Fallas0!AA25</f>
        <v>4.585094905589163</v>
      </c>
      <c r="D26" s="20">
        <f>Fallas0!AB25*1000</f>
        <v>1396.7432740813722</v>
      </c>
      <c r="E26" s="20">
        <f>Fallas0!AG25*1000</f>
        <v>481.6356117521973</v>
      </c>
      <c r="F26" s="20">
        <f>Fallas0!AM25</f>
        <v>4.585094905589165</v>
      </c>
      <c r="G26" s="20">
        <f>Fallas0!AN25*1000</f>
        <v>703.187993158208</v>
      </c>
      <c r="H26" s="20">
        <f>Fallas0!AS25*1000</f>
        <v>866.8407156861808</v>
      </c>
      <c r="I26" s="20">
        <f>Fallas0!AY25</f>
        <v>5.054602747885325</v>
      </c>
      <c r="J26" s="20">
        <f>Fallas0!AZ25*1000</f>
        <v>1239.5822234312386</v>
      </c>
      <c r="K26" s="20">
        <f>Fallas0!CI25*1000</f>
        <v>909.8687600723972</v>
      </c>
      <c r="L26" s="20">
        <f>Fallas0!CO25</f>
        <v>4.220327722009383</v>
      </c>
      <c r="M26" s="20">
        <f>Fallas0!CP25*1000</f>
        <v>1182.8293880941164</v>
      </c>
    </row>
    <row r="27" spans="1:13" ht="12.75">
      <c r="A27" s="17">
        <v>24</v>
      </c>
      <c r="B27" s="19">
        <f>Fallas0!Y26*1000</f>
        <v>962.2997844538191</v>
      </c>
      <c r="C27" s="19">
        <f>Fallas0!AA26</f>
        <v>4.577703571371263</v>
      </c>
      <c r="D27" s="20">
        <f>Fallas0!AB26*1000</f>
        <v>1395.3346874580377</v>
      </c>
      <c r="E27" s="20">
        <f>Fallas0!AG26*1000</f>
        <v>481.14989222690957</v>
      </c>
      <c r="F27" s="20">
        <f>Fallas0!AM26</f>
        <v>4.577703571371263</v>
      </c>
      <c r="G27" s="20">
        <f>Fallas0!AN26*1000</f>
        <v>702.4788426512879</v>
      </c>
      <c r="H27" s="20">
        <f>Fallas0!AS26*1000</f>
        <v>864.8444246087962</v>
      </c>
      <c r="I27" s="20">
        <f>Fallas0!AY26</f>
        <v>5.054758993517613</v>
      </c>
      <c r="J27" s="20">
        <f>Fallas0!AZ26*1000</f>
        <v>1236.7275271905785</v>
      </c>
      <c r="K27" s="20">
        <f>Fallas0!CI26*1000</f>
        <v>908.3693110089987</v>
      </c>
      <c r="L27" s="20">
        <f>Fallas0!CO26</f>
        <v>4.242498341133717</v>
      </c>
      <c r="M27" s="20">
        <f>Fallas0!CP26*1000</f>
        <v>1180.8801043116982</v>
      </c>
    </row>
    <row r="28" spans="1:13" ht="12.75">
      <c r="A28" s="17">
        <v>25</v>
      </c>
      <c r="B28" s="19">
        <f>Fallas0!Y27*1000</f>
        <v>960.488290819403</v>
      </c>
      <c r="C28" s="19">
        <f>Fallas0!AA27</f>
        <v>4.56398333435131</v>
      </c>
      <c r="D28" s="20">
        <f>Fallas0!AB27*1000</f>
        <v>1392.7080216881343</v>
      </c>
      <c r="E28" s="20">
        <f>Fallas0!AG27*1000</f>
        <v>480.2441454097015</v>
      </c>
      <c r="F28" s="20">
        <f>Fallas0!AM27</f>
        <v>4.563983334351312</v>
      </c>
      <c r="G28" s="20">
        <f>Fallas0!AN27*1000</f>
        <v>701.1564522981641</v>
      </c>
      <c r="H28" s="20">
        <f>Fallas0!AS27*1000</f>
        <v>861.1362123946819</v>
      </c>
      <c r="I28" s="20">
        <f>Fallas0!AY27</f>
        <v>5.05504925239307</v>
      </c>
      <c r="J28" s="20">
        <f>Fallas0!AZ27*1000</f>
        <v>1231.4247837243952</v>
      </c>
      <c r="K28" s="20">
        <f>Fallas0!CI27*1000</f>
        <v>905.5864871716584</v>
      </c>
      <c r="L28" s="20">
        <f>Fallas0!CO27</f>
        <v>4.284296698980725</v>
      </c>
      <c r="M28" s="20">
        <f>Fallas0!CP27*1000</f>
        <v>1177.262433323156</v>
      </c>
    </row>
    <row r="29" spans="1:13" ht="12.75">
      <c r="A29" s="17">
        <v>26</v>
      </c>
      <c r="B29" s="19">
        <f>Fallas0!Y28*1000</f>
        <v>960.0179101798876</v>
      </c>
      <c r="C29" s="19">
        <f>Fallas0!AA28</f>
        <v>4.560433968041855</v>
      </c>
      <c r="D29" s="20">
        <f>Fallas0!AB28*1000</f>
        <v>1392.0259697608371</v>
      </c>
      <c r="E29" s="20">
        <f>Fallas0!AG28*1000</f>
        <v>480.0089550899438</v>
      </c>
      <c r="F29" s="20">
        <f>Fallas0!AM28</f>
        <v>4.560433968041855</v>
      </c>
      <c r="G29" s="20">
        <f>Fallas0!AN28*1000</f>
        <v>700.8130744313179</v>
      </c>
      <c r="H29" s="20">
        <f>Fallas0!AS28*1000</f>
        <v>860.1763680162511</v>
      </c>
      <c r="I29" s="20">
        <f>Fallas0!AY28</f>
        <v>5.0551243890654</v>
      </c>
      <c r="J29" s="20">
        <f>Fallas0!AZ28*1000</f>
        <v>1230.052206263239</v>
      </c>
      <c r="K29" s="20">
        <f>Fallas0!CI28*1000</f>
        <v>904.8666855131709</v>
      </c>
      <c r="L29" s="20">
        <f>Fallas0!CO28</f>
        <v>4.295248557657774</v>
      </c>
      <c r="M29" s="20">
        <f>Fallas0!CP28*1000</f>
        <v>1176.3266911671221</v>
      </c>
    </row>
    <row r="30" spans="1:13" ht="12.75">
      <c r="A30" s="17">
        <v>27</v>
      </c>
      <c r="B30" s="19">
        <f>Fallas0!Y29*1000</f>
        <v>1025.2992336604927</v>
      </c>
      <c r="C30" s="19">
        <f>Fallas0!AA29</f>
        <v>5.111628533024417</v>
      </c>
      <c r="D30" s="20">
        <f>Fallas0!AB29*1000</f>
        <v>1486.6838888077143</v>
      </c>
      <c r="E30" s="20">
        <f>Fallas0!AG29*1000</f>
        <v>512.6496168302464</v>
      </c>
      <c r="F30" s="20">
        <f>Fallas0!AM29</f>
        <v>5.111628533024411</v>
      </c>
      <c r="G30" s="20">
        <f>Fallas0!AN29*1000</f>
        <v>748.4684405721597</v>
      </c>
      <c r="H30" s="20">
        <f>Fallas0!AS29*1000</f>
        <v>1006.5926939162028</v>
      </c>
      <c r="I30" s="20">
        <f>Fallas0!AY29</f>
        <v>5.043687693809779</v>
      </c>
      <c r="J30" s="20">
        <f>Fallas0!AZ29*1000</f>
        <v>1439.42755230017</v>
      </c>
      <c r="K30" s="20">
        <f>Fallas0!CI29*1000</f>
        <v>1018.3862855110042</v>
      </c>
      <c r="L30" s="20">
        <f>Fallas0!CO29</f>
        <v>3.083909966624914</v>
      </c>
      <c r="M30" s="20">
        <f>Fallas0!CP29*1000</f>
        <v>1201.6958169029847</v>
      </c>
    </row>
    <row r="31" spans="1:13" ht="12.75">
      <c r="A31" s="17">
        <v>28</v>
      </c>
      <c r="B31" s="19">
        <f>Fallas0!Y30*1000</f>
        <v>1028.5102469092324</v>
      </c>
      <c r="C31" s="19">
        <f>Fallas0!AA30</f>
        <v>5.142178088763332</v>
      </c>
      <c r="D31" s="20">
        <f>Fallas0!AB30*1000</f>
        <v>1491.339858018387</v>
      </c>
      <c r="E31" s="20">
        <f>Fallas0!AG30*1000</f>
        <v>514.2551234546162</v>
      </c>
      <c r="F31" s="20">
        <f>Fallas0!AM30</f>
        <v>5.1421780887633375</v>
      </c>
      <c r="G31" s="20">
        <f>Fallas0!AN30*1000</f>
        <v>750.8124802437397</v>
      </c>
      <c r="H31" s="20">
        <f>Fallas0!AS30*1000</f>
        <v>1014.5550959583518</v>
      </c>
      <c r="I31" s="20">
        <f>Fallas0!AY30</f>
        <v>5.043067171369487</v>
      </c>
      <c r="J31" s="20">
        <f>Fallas0!AZ30*1000</f>
        <v>1450.813787220443</v>
      </c>
      <c r="K31" s="20">
        <f>Fallas0!CI30*1000</f>
        <v>1024.8558396047222</v>
      </c>
      <c r="L31" s="20">
        <f>Fallas0!CO30</f>
        <v>3.0368954587978183</v>
      </c>
      <c r="M31" s="20">
        <f>Fallas0!CP30*1000</f>
        <v>1209.329890733572</v>
      </c>
    </row>
    <row r="32" spans="1:13" ht="12.75">
      <c r="A32" s="17">
        <v>29</v>
      </c>
      <c r="B32" s="19">
        <f>Fallas0!Y31*1000</f>
        <v>1025.977440244508</v>
      </c>
      <c r="C32" s="19">
        <f>Fallas0!AA31</f>
        <v>5.118050802001166</v>
      </c>
      <c r="D32" s="20">
        <f>Fallas0!AB31*1000</f>
        <v>1487.6672883545364</v>
      </c>
      <c r="E32" s="20">
        <f>Fallas0!AG31*1000</f>
        <v>512.988720122254</v>
      </c>
      <c r="F32" s="20">
        <f>Fallas0!AM31</f>
        <v>5.118050802001166</v>
      </c>
      <c r="G32" s="20">
        <f>Fallas0!AN31*1000</f>
        <v>748.9635313784906</v>
      </c>
      <c r="H32" s="20">
        <f>Fallas0!AS31*1000</f>
        <v>1008.2678935576555</v>
      </c>
      <c r="I32" s="20">
        <f>Fallas0!AY31</f>
        <v>5.043557130682306</v>
      </c>
      <c r="J32" s="20">
        <f>Fallas0!AZ31*1000</f>
        <v>1441.823087787447</v>
      </c>
      <c r="K32" s="20">
        <f>Fallas0!CI31*1000</f>
        <v>1019.7441818407829</v>
      </c>
      <c r="L32" s="20">
        <f>Fallas0!CO31</f>
        <v>3.0739023554767475</v>
      </c>
      <c r="M32" s="20">
        <f>Fallas0!CP31*1000</f>
        <v>1203.2981345721237</v>
      </c>
    </row>
    <row r="33" spans="1:13" ht="12.75">
      <c r="A33" s="17">
        <v>30</v>
      </c>
      <c r="B33" s="19">
        <f>Fallas0!Y32*1000</f>
        <v>1023.554957263608</v>
      </c>
      <c r="C33" s="19">
        <f>Fallas0!AA32</f>
        <v>5.095184686798564</v>
      </c>
      <c r="D33" s="20">
        <f>Fallas0!AB32*1000</f>
        <v>1484.1546880322317</v>
      </c>
      <c r="E33" s="20">
        <f>Fallas0!AG32*1000</f>
        <v>511.777478631804</v>
      </c>
      <c r="F33" s="20">
        <f>Fallas0!AM32</f>
        <v>5.095184686798567</v>
      </c>
      <c r="G33" s="20">
        <f>Fallas0!AN32*1000</f>
        <v>747.1951188024339</v>
      </c>
      <c r="H33" s="20">
        <f>Fallas0!AS32*1000</f>
        <v>1002.3002671412618</v>
      </c>
      <c r="I33" s="20">
        <f>Fallas0!AY32</f>
        <v>5.044022270278404</v>
      </c>
      <c r="J33" s="20">
        <f>Fallas0!AZ32*1000</f>
        <v>1433.2893820120044</v>
      </c>
      <c r="K33" s="20">
        <f>Fallas0!CI32*1000</f>
        <v>1014.9145984125328</v>
      </c>
      <c r="L33" s="20">
        <f>Fallas0!CO32</f>
        <v>3.109842258485252</v>
      </c>
      <c r="M33" s="20">
        <f>Fallas0!CP32*1000</f>
        <v>1197.5992261267884</v>
      </c>
    </row>
    <row r="34" spans="1:13" ht="12.75">
      <c r="A34" s="17">
        <v>31</v>
      </c>
      <c r="B34" s="19">
        <f>Fallas0!Y33*1000</f>
        <v>995.4932585929719</v>
      </c>
      <c r="C34" s="19">
        <f>Fallas0!AA33</f>
        <v>4.84440855603262</v>
      </c>
      <c r="D34" s="20">
        <f>Fallas0!AB33*1000</f>
        <v>1443.4652249598091</v>
      </c>
      <c r="E34" s="20">
        <f>Fallas0!AG33*1000</f>
        <v>497.74662929648593</v>
      </c>
      <c r="F34" s="20">
        <f>Fallas0!AM33</f>
        <v>4.8444085560326275</v>
      </c>
      <c r="G34" s="20">
        <f>Fallas0!AN33*1000</f>
        <v>726.7100787728695</v>
      </c>
      <c r="H34" s="20">
        <f>Fallas0!AS33*1000</f>
        <v>936.2678096273431</v>
      </c>
      <c r="I34" s="20">
        <f>Fallas0!AY33</f>
        <v>5.049174606386063</v>
      </c>
      <c r="J34" s="20">
        <f>Fallas0!AZ33*1000</f>
        <v>1338.8629677671006</v>
      </c>
      <c r="K34" s="20">
        <f>Fallas0!CI33*1000</f>
        <v>962.7553464763566</v>
      </c>
      <c r="L34" s="20">
        <f>Fallas0!CO33</f>
        <v>3.5694885914358716</v>
      </c>
      <c r="M34" s="20">
        <f>Fallas0!CP33*1000</f>
        <v>1251.5819504192636</v>
      </c>
    </row>
    <row r="35" spans="1:13" ht="12.75">
      <c r="A35" s="17">
        <v>32</v>
      </c>
      <c r="B35" s="19">
        <f>Fallas0!Y34*1000</f>
        <v>997.6140101606361</v>
      </c>
      <c r="C35" s="19">
        <f>Fallas0!AA34</f>
        <v>4.862499911775105</v>
      </c>
      <c r="D35" s="20">
        <f>Fallas0!AB34*1000</f>
        <v>1446.5403147329223</v>
      </c>
      <c r="E35" s="20">
        <f>Fallas0!AG34*1000</f>
        <v>498.80700508031805</v>
      </c>
      <c r="F35" s="20">
        <f>Fallas0!AM34</f>
        <v>4.862499911775104</v>
      </c>
      <c r="G35" s="20">
        <f>Fallas0!AN34*1000</f>
        <v>728.2582274172643</v>
      </c>
      <c r="H35" s="20">
        <f>Fallas0!AS34*1000</f>
        <v>941.0676477561476</v>
      </c>
      <c r="I35" s="20">
        <f>Fallas0!AY34</f>
        <v>5.04879974662528</v>
      </c>
      <c r="J35" s="20">
        <f>Fallas0!AZ34*1000</f>
        <v>1345.726736291291</v>
      </c>
      <c r="K35" s="20">
        <f>Fallas0!CI34*1000</f>
        <v>966.4762767073025</v>
      </c>
      <c r="L35" s="20">
        <f>Fallas0!CO34</f>
        <v>3.531688413869976</v>
      </c>
      <c r="M35" s="20">
        <f>Fallas0!CP34*1000</f>
        <v>1256.4191597194933</v>
      </c>
    </row>
    <row r="36" spans="1:13" ht="12.75">
      <c r="A36" s="17">
        <v>33</v>
      </c>
      <c r="B36" s="19">
        <f>Fallas0!Y35*1000</f>
        <v>982.5806791490951</v>
      </c>
      <c r="C36" s="19">
        <f>Fallas0!AA35</f>
        <v>4.737077415381138</v>
      </c>
      <c r="D36" s="20">
        <f>Fallas0!AB35*1000</f>
        <v>1424.7419847661877</v>
      </c>
      <c r="E36" s="20">
        <f>Fallas0!AG35*1000</f>
        <v>491.29033957454754</v>
      </c>
      <c r="F36" s="20">
        <f>Fallas0!AM35</f>
        <v>4.737077415381135</v>
      </c>
      <c r="G36" s="20">
        <f>Fallas0!AN35*1000</f>
        <v>717.2838957788395</v>
      </c>
      <c r="H36" s="20">
        <f>Fallas0!AS35*1000</f>
        <v>907.6746703102406</v>
      </c>
      <c r="I36" s="20">
        <f>Fallas0!AY35</f>
        <v>5.051408795434852</v>
      </c>
      <c r="J36" s="20">
        <f>Fallas0!AZ35*1000</f>
        <v>1297.9747785436439</v>
      </c>
      <c r="K36" s="20">
        <f>Fallas0!CI35*1000</f>
        <v>940.7791838738051</v>
      </c>
      <c r="L36" s="20">
        <f>Fallas0!CO35</f>
        <v>3.8120943191407695</v>
      </c>
      <c r="M36" s="20">
        <f>Fallas0!CP35*1000</f>
        <v>1223.0129390359468</v>
      </c>
    </row>
    <row r="37" spans="1:13" ht="12.75">
      <c r="A37" s="17">
        <v>34</v>
      </c>
      <c r="B37" s="19">
        <f>Fallas0!Y36*1000</f>
        <v>980.1540771800113</v>
      </c>
      <c r="C37" s="19">
        <f>Fallas0!AA36</f>
        <v>4.717431794593361</v>
      </c>
      <c r="D37" s="20">
        <f>Fallas0!AB36*1000</f>
        <v>1421.2234119110162</v>
      </c>
      <c r="E37" s="20">
        <f>Fallas0!AG36*1000</f>
        <v>490.07703859000566</v>
      </c>
      <c r="F37" s="20">
        <f>Fallas0!AM36</f>
        <v>4.717431794593362</v>
      </c>
      <c r="G37" s="20">
        <f>Fallas0!AN36*1000</f>
        <v>715.5124763414083</v>
      </c>
      <c r="H37" s="20">
        <f>Fallas0!AS36*1000</f>
        <v>902.4192718919745</v>
      </c>
      <c r="I37" s="20">
        <f>Fallas0!AY36</f>
        <v>5.05181964471837</v>
      </c>
      <c r="J37" s="20">
        <f>Fallas0!AZ36*1000</f>
        <v>1290.4595588055233</v>
      </c>
      <c r="K37" s="20">
        <f>Fallas0!CI36*1000</f>
        <v>936.7724015861754</v>
      </c>
      <c r="L37" s="20">
        <f>Fallas0!CO36</f>
        <v>3.8602310441943475</v>
      </c>
      <c r="M37" s="20">
        <f>Fallas0!CP36*1000</f>
        <v>1217.8041220620282</v>
      </c>
    </row>
    <row r="38" spans="1:13" ht="12.75">
      <c r="A38" s="17">
        <v>35</v>
      </c>
      <c r="B38" s="19">
        <f>Fallas0!Y37*1000</f>
        <v>978.9924490562192</v>
      </c>
      <c r="C38" s="19">
        <f>Fallas0!AA37</f>
        <v>4.708084397627824</v>
      </c>
      <c r="D38" s="20">
        <f>Fallas0!AB37*1000</f>
        <v>1419.539051131518</v>
      </c>
      <c r="E38" s="20">
        <f>Fallas0!AG37*1000</f>
        <v>489.4962245281096</v>
      </c>
      <c r="F38" s="20">
        <f>Fallas0!AM37</f>
        <v>4.708084397627823</v>
      </c>
      <c r="G38" s="20">
        <f>Fallas0!AN37*1000</f>
        <v>714.6644878110401</v>
      </c>
      <c r="H38" s="20">
        <f>Fallas0!AS37*1000</f>
        <v>899.9163734473341</v>
      </c>
      <c r="I38" s="20">
        <f>Fallas0!AY37</f>
        <v>5.052015335460845</v>
      </c>
      <c r="J38" s="20">
        <f>Fallas0!AZ37*1000</f>
        <v>1286.8804140296877</v>
      </c>
      <c r="K38" s="20">
        <f>Fallas0!CI37*1000</f>
        <v>934.8673982983227</v>
      </c>
      <c r="L38" s="20">
        <f>Fallas0!CO37</f>
        <v>3.8835771920220097</v>
      </c>
      <c r="M38" s="20">
        <f>Fallas0!CP37*1000</f>
        <v>1215.3276177878195</v>
      </c>
    </row>
    <row r="39" spans="1:13" ht="12.75">
      <c r="A39" s="17">
        <v>36</v>
      </c>
      <c r="B39" s="19">
        <f>Fallas0!Y38*1000</f>
        <v>974.2445231247001</v>
      </c>
      <c r="C39" s="19">
        <f>Fallas0!AA38</f>
        <v>4.670257451666768</v>
      </c>
      <c r="D39" s="20">
        <f>Fallas0!AB38*1000</f>
        <v>1412.6545585308152</v>
      </c>
      <c r="E39" s="20">
        <f>Fallas0!AG38*1000</f>
        <v>487.12226156235005</v>
      </c>
      <c r="F39" s="20">
        <f>Fallas0!AM38</f>
        <v>4.670257451666769</v>
      </c>
      <c r="G39" s="20">
        <f>Fallas0!AN38*1000</f>
        <v>711.1985018810311</v>
      </c>
      <c r="H39" s="20">
        <f>Fallas0!AS38*1000</f>
        <v>889.7719848474958</v>
      </c>
      <c r="I39" s="20">
        <f>Fallas0!AY38</f>
        <v>5.052808630459479</v>
      </c>
      <c r="J39" s="20">
        <f>Fallas0!AZ38*1000</f>
        <v>1272.373938331919</v>
      </c>
      <c r="K39" s="20">
        <f>Fallas0!CI38*1000</f>
        <v>927.1667324211288</v>
      </c>
      <c r="L39" s="20">
        <f>Fallas0!CO38</f>
        <v>3.981104178457038</v>
      </c>
      <c r="M39" s="20">
        <f>Fallas0!CP38*1000</f>
        <v>1205.3167521474675</v>
      </c>
    </row>
    <row r="40" spans="1:13" ht="12.75">
      <c r="A40" s="17">
        <v>37</v>
      </c>
      <c r="B40" s="21">
        <f>Fallas0!Y39</f>
        <v>0</v>
      </c>
      <c r="C40" s="22">
        <f>Fallas0!AA39</f>
        <v>0</v>
      </c>
      <c r="D40" s="23">
        <f>Fallas0!AB39</f>
        <v>0</v>
      </c>
      <c r="E40" s="24">
        <f>Fallas0!AG39</f>
        <v>0</v>
      </c>
      <c r="F40" s="24">
        <f>Fallas0!AM39</f>
        <v>0</v>
      </c>
      <c r="G40" s="24">
        <f>Fallas0!AN39</f>
        <v>0</v>
      </c>
      <c r="H40" s="20">
        <f>Fallas0!AS39*1000</f>
        <v>1218.734383551145</v>
      </c>
      <c r="I40" s="20">
        <f>Fallas0!AY39</f>
        <v>5.031327760033174</v>
      </c>
      <c r="J40" s="20">
        <f>Fallas0!AZ39*1000</f>
        <v>1742.790168478137</v>
      </c>
      <c r="K40" s="24">
        <f>Fallas0!CI39</f>
        <v>0</v>
      </c>
      <c r="L40" s="24">
        <f>Fallas0!CK39</f>
        <v>0</v>
      </c>
      <c r="M40" s="24">
        <f>Fallas0!CL39</f>
        <v>0</v>
      </c>
    </row>
    <row r="41" spans="1:13" ht="12.75">
      <c r="A41" s="17">
        <v>38</v>
      </c>
      <c r="B41" s="21">
        <f>Fallas0!Y40</f>
        <v>0</v>
      </c>
      <c r="C41" s="22">
        <f>Fallas0!AA40</f>
        <v>0</v>
      </c>
      <c r="D41" s="23">
        <f>Fallas0!AB40</f>
        <v>0</v>
      </c>
      <c r="E41" s="24">
        <f>Fallas0!AG40</f>
        <v>0</v>
      </c>
      <c r="F41" s="24">
        <f>Fallas0!AM40</f>
        <v>0</v>
      </c>
      <c r="G41" s="24">
        <f>Fallas0!AN40</f>
        <v>0</v>
      </c>
      <c r="H41" s="20">
        <f>Fallas0!AS40*1000</f>
        <v>1231.8585986259486</v>
      </c>
      <c r="I41" s="20">
        <f>Fallas0!AY40</f>
        <v>5.027811353305648</v>
      </c>
      <c r="J41" s="20">
        <f>Fallas0!AZ40*1000</f>
        <v>1761.5577960351065</v>
      </c>
      <c r="K41" s="24">
        <f>Fallas0!CI40</f>
        <v>0</v>
      </c>
      <c r="L41" s="24">
        <f>Fallas0!CK40</f>
        <v>0</v>
      </c>
      <c r="M41" s="24">
        <f>Fallas0!CL40</f>
        <v>0</v>
      </c>
    </row>
    <row r="42" spans="1:13" ht="12.75">
      <c r="A42" s="17">
        <v>39</v>
      </c>
      <c r="B42" s="21">
        <f>Fallas0!Y41</f>
        <v>0</v>
      </c>
      <c r="C42" s="22">
        <f>Fallas0!AA41</f>
        <v>0</v>
      </c>
      <c r="D42" s="23">
        <f>Fallas0!AB41</f>
        <v>0</v>
      </c>
      <c r="E42" s="24">
        <f>Fallas0!AG41</f>
        <v>0</v>
      </c>
      <c r="F42" s="24">
        <f>Fallas0!AM41</f>
        <v>0</v>
      </c>
      <c r="G42" s="24">
        <f>Fallas0!AN41</f>
        <v>0</v>
      </c>
      <c r="H42" s="20">
        <f>Fallas0!AS41*1000</f>
        <v>1196.9399118056094</v>
      </c>
      <c r="I42" s="20">
        <f>Fallas0!AY41</f>
        <v>5.03308174457272</v>
      </c>
      <c r="J42" s="20">
        <f>Fallas0!AZ41*1000</f>
        <v>1711.6240738820213</v>
      </c>
      <c r="K42" s="24">
        <f>Fallas0!CI41</f>
        <v>0</v>
      </c>
      <c r="L42" s="24">
        <f>Fallas0!CK41</f>
        <v>0</v>
      </c>
      <c r="M42" s="24">
        <f>Fallas0!CL41</f>
        <v>0</v>
      </c>
    </row>
    <row r="43" spans="1:13" ht="12.75">
      <c r="A43" s="17">
        <v>40</v>
      </c>
      <c r="B43" s="21">
        <f>Fallas0!Y42</f>
        <v>0</v>
      </c>
      <c r="C43" s="22">
        <f>Fallas0!AA42</f>
        <v>0</v>
      </c>
      <c r="D43" s="23">
        <f>Fallas0!AB42</f>
        <v>0</v>
      </c>
      <c r="E43" s="24">
        <f>Fallas0!AG42</f>
        <v>0</v>
      </c>
      <c r="F43" s="24">
        <f>Fallas0!AM42</f>
        <v>0</v>
      </c>
      <c r="G43" s="24">
        <f>Fallas0!AN42</f>
        <v>0</v>
      </c>
      <c r="H43" s="20">
        <f>Fallas0!AS42*1000</f>
        <v>1032.6615409700378</v>
      </c>
      <c r="I43" s="20">
        <f>Fallas0!AY42</f>
        <v>5.052240285742015</v>
      </c>
      <c r="J43" s="20">
        <f>Fallas0!AZ42*1000</f>
        <v>1476.7060035871536</v>
      </c>
      <c r="K43" s="24">
        <f>Fallas0!CI42</f>
        <v>0</v>
      </c>
      <c r="L43" s="24">
        <f>Fallas0!CK42</f>
        <v>0</v>
      </c>
      <c r="M43" s="24">
        <f>Fallas0!CL42</f>
        <v>0</v>
      </c>
    </row>
    <row r="44" spans="1:13" ht="12.75">
      <c r="A44" s="17">
        <v>41</v>
      </c>
      <c r="B44" s="21">
        <f>Fallas0!Y43</f>
        <v>0</v>
      </c>
      <c r="C44" s="22">
        <f>Fallas0!AA43</f>
        <v>0</v>
      </c>
      <c r="D44" s="23">
        <f>Fallas0!AB43</f>
        <v>0</v>
      </c>
      <c r="E44" s="24">
        <f>Fallas0!AG43</f>
        <v>0</v>
      </c>
      <c r="F44" s="24">
        <f>Fallas0!AM43</f>
        <v>0</v>
      </c>
      <c r="G44" s="24">
        <f>Fallas0!AN43</f>
        <v>0</v>
      </c>
      <c r="H44" s="20">
        <f>Fallas0!AS43*1000</f>
        <v>1008.4359047100639</v>
      </c>
      <c r="I44" s="20">
        <f>Fallas0!AY43</f>
        <v>5.059484614454942</v>
      </c>
      <c r="J44" s="20">
        <f>Fallas0!AZ43*1000</f>
        <v>1442.0633437353913</v>
      </c>
      <c r="K44" s="24">
        <f>Fallas0!CI43</f>
        <v>0</v>
      </c>
      <c r="L44" s="24">
        <f>Fallas0!CK43</f>
        <v>0</v>
      </c>
      <c r="M44" s="24">
        <f>Fallas0!CL43</f>
        <v>0</v>
      </c>
    </row>
    <row r="45" spans="1:13" ht="12.75">
      <c r="A45" s="17">
        <v>42</v>
      </c>
      <c r="B45" s="21">
        <f>Fallas0!Y44</f>
        <v>0</v>
      </c>
      <c r="C45" s="22">
        <f>Fallas0!AA44</f>
        <v>0</v>
      </c>
      <c r="D45" s="23">
        <f>Fallas0!AB44</f>
        <v>0</v>
      </c>
      <c r="E45" s="24">
        <f>Fallas0!AG44</f>
        <v>0</v>
      </c>
      <c r="F45" s="24">
        <f>Fallas0!AM44</f>
        <v>0</v>
      </c>
      <c r="G45" s="24">
        <f>Fallas0!AN44</f>
        <v>0</v>
      </c>
      <c r="H45" s="20">
        <f>Fallas0!AS44*1000</f>
        <v>994.0804515455956</v>
      </c>
      <c r="I45" s="20">
        <f>Fallas0!AY44</f>
        <v>5.046160078166359</v>
      </c>
      <c r="J45" s="20">
        <f>Fallas0!AZ44*1000</f>
        <v>1421.5350457102015</v>
      </c>
      <c r="K45" s="24">
        <f>Fallas0!CI44</f>
        <v>0</v>
      </c>
      <c r="L45" s="24">
        <f>Fallas0!CK44</f>
        <v>0</v>
      </c>
      <c r="M45" s="24">
        <f>Fallas0!CL44</f>
        <v>0</v>
      </c>
    </row>
    <row r="46" spans="1:13" ht="12.75">
      <c r="A46" s="17">
        <v>43</v>
      </c>
      <c r="B46" s="21">
        <f>Fallas0!Y45</f>
        <v>0</v>
      </c>
      <c r="C46" s="22">
        <f>Fallas0!AA45</f>
        <v>0</v>
      </c>
      <c r="D46" s="23">
        <f>Fallas0!AB45</f>
        <v>0</v>
      </c>
      <c r="E46" s="24">
        <f>Fallas0!AG45</f>
        <v>0</v>
      </c>
      <c r="F46" s="24">
        <f>Fallas0!AM45</f>
        <v>0</v>
      </c>
      <c r="G46" s="24">
        <f>Fallas0!AN45</f>
        <v>0</v>
      </c>
      <c r="H46" s="20">
        <f>Fallas0!AS45*1000</f>
        <v>1000.3145358401287</v>
      </c>
      <c r="I46" s="20">
        <f>Fallas0!AY45</f>
        <v>5.044433264829067</v>
      </c>
      <c r="J46" s="20">
        <f>Fallas0!AZ45*1000</f>
        <v>1430.4497862513838</v>
      </c>
      <c r="K46" s="24">
        <f>Fallas0!CI45</f>
        <v>0</v>
      </c>
      <c r="L46" s="24">
        <f>Fallas0!CK45</f>
        <v>0</v>
      </c>
      <c r="M46" s="24">
        <f>Fallas0!CL45</f>
        <v>0</v>
      </c>
    </row>
    <row r="47" spans="1:13" ht="12.75">
      <c r="A47" s="17">
        <v>44</v>
      </c>
      <c r="B47" s="21">
        <f>Fallas0!Y46</f>
        <v>0</v>
      </c>
      <c r="C47" s="22">
        <f>Fallas0!AA46</f>
        <v>0</v>
      </c>
      <c r="D47" s="23">
        <f>Fallas0!AB46</f>
        <v>0</v>
      </c>
      <c r="E47" s="24">
        <f>Fallas0!AG46</f>
        <v>0</v>
      </c>
      <c r="F47" s="24">
        <f>Fallas0!AM46</f>
        <v>0</v>
      </c>
      <c r="G47" s="24">
        <f>Fallas0!AN46</f>
        <v>0</v>
      </c>
      <c r="H47" s="20">
        <f>Fallas0!AS46*1000</f>
        <v>988.2351175410279</v>
      </c>
      <c r="I47" s="20">
        <f>Fallas0!AY46</f>
        <v>5.048455055121728</v>
      </c>
      <c r="J47" s="20">
        <f>Fallas0!AZ46*1000</f>
        <v>1413.1762180836697</v>
      </c>
      <c r="K47" s="24">
        <f>Fallas0!CI46</f>
        <v>0</v>
      </c>
      <c r="L47" s="24">
        <f>Fallas0!CK46</f>
        <v>0</v>
      </c>
      <c r="M47" s="24">
        <f>Fallas0!CL46</f>
        <v>0</v>
      </c>
    </row>
    <row r="48" spans="1:13" ht="12.75">
      <c r="A48" s="17">
        <v>45</v>
      </c>
      <c r="B48" s="21">
        <f>Fallas0!Y47</f>
        <v>0</v>
      </c>
      <c r="C48" s="22">
        <f>Fallas0!AA47</f>
        <v>0</v>
      </c>
      <c r="D48" s="23">
        <f>Fallas0!AB47</f>
        <v>0</v>
      </c>
      <c r="E48" s="24">
        <f>Fallas0!AG47</f>
        <v>0</v>
      </c>
      <c r="F48" s="24">
        <f>Fallas0!AM47</f>
        <v>0</v>
      </c>
      <c r="G48" s="24">
        <f>Fallas0!AN47</f>
        <v>0</v>
      </c>
      <c r="H48" s="20">
        <f>Fallas0!AS47*1000</f>
        <v>1021.4323844337314</v>
      </c>
      <c r="I48" s="20">
        <f>Fallas0!AY47</f>
        <v>5.043675676206088</v>
      </c>
      <c r="J48" s="20">
        <f>Fallas0!AZ47*1000</f>
        <v>1460.6483097402358</v>
      </c>
      <c r="K48" s="24">
        <f>Fallas0!CI47</f>
        <v>0</v>
      </c>
      <c r="L48" s="24">
        <f>Fallas0!CK47</f>
        <v>0</v>
      </c>
      <c r="M48" s="24">
        <f>Fallas0!CL47</f>
        <v>0</v>
      </c>
    </row>
    <row r="49" spans="1:13" ht="12.75">
      <c r="A49" s="17">
        <v>46</v>
      </c>
      <c r="B49" s="21">
        <f>Fallas0!Y48</f>
        <v>0</v>
      </c>
      <c r="C49" s="22">
        <f>Fallas0!AA48</f>
        <v>0</v>
      </c>
      <c r="D49" s="23">
        <f>Fallas0!AB48</f>
        <v>0</v>
      </c>
      <c r="E49" s="24">
        <f>Fallas0!AG48</f>
        <v>0</v>
      </c>
      <c r="F49" s="24">
        <f>Fallas0!AM48</f>
        <v>0</v>
      </c>
      <c r="G49" s="24">
        <f>Fallas0!AN48</f>
        <v>0</v>
      </c>
      <c r="H49" s="20">
        <f>Fallas0!AS48*1000</f>
        <v>1016.049784943102</v>
      </c>
      <c r="I49" s="20">
        <f>Fallas0!AY48</f>
        <v>5.045341016730208</v>
      </c>
      <c r="J49" s="20">
        <f>Fallas0!AZ48*1000</f>
        <v>1452.9511924686358</v>
      </c>
      <c r="K49" s="24">
        <f>Fallas0!CI48</f>
        <v>0</v>
      </c>
      <c r="L49" s="24">
        <f>Fallas0!CK48</f>
        <v>0</v>
      </c>
      <c r="M49" s="24">
        <f>Fallas0!CL48</f>
        <v>0</v>
      </c>
    </row>
    <row r="50" spans="1:13" ht="12.75">
      <c r="A50" s="17">
        <v>47</v>
      </c>
      <c r="B50" s="21">
        <f>Fallas0!Y49</f>
        <v>0</v>
      </c>
      <c r="C50" s="22">
        <f>Fallas0!AA49</f>
        <v>0</v>
      </c>
      <c r="D50" s="23">
        <f>Fallas0!AB49</f>
        <v>0</v>
      </c>
      <c r="E50" s="24">
        <f>Fallas0!AG49</f>
        <v>0</v>
      </c>
      <c r="F50" s="24">
        <f>Fallas0!AM49</f>
        <v>0</v>
      </c>
      <c r="G50" s="24">
        <f>Fallas0!AN49</f>
        <v>0</v>
      </c>
      <c r="H50" s="20">
        <f>Fallas0!AS49*1000</f>
        <v>991.1652443545759</v>
      </c>
      <c r="I50" s="20">
        <f>Fallas0!AY49</f>
        <v>5.049699906820403</v>
      </c>
      <c r="J50" s="20">
        <f>Fallas0!AZ49*1000</f>
        <v>1417.3662994270435</v>
      </c>
      <c r="K50" s="24">
        <f>Fallas0!CI49</f>
        <v>0</v>
      </c>
      <c r="L50" s="24">
        <f>Fallas0!CK49</f>
        <v>0</v>
      </c>
      <c r="M50" s="24">
        <f>Fallas0!CL49</f>
        <v>0</v>
      </c>
    </row>
    <row r="51" spans="1:13" ht="12.75">
      <c r="A51" s="17">
        <v>48</v>
      </c>
      <c r="B51" s="21">
        <f>Fallas0!Y50</f>
        <v>0</v>
      </c>
      <c r="C51" s="22">
        <f>Fallas0!AA50</f>
        <v>0</v>
      </c>
      <c r="D51" s="23">
        <f>Fallas0!AB50</f>
        <v>0</v>
      </c>
      <c r="E51" s="24">
        <f>Fallas0!AG50</f>
        <v>0</v>
      </c>
      <c r="F51" s="24">
        <f>Fallas0!AM50</f>
        <v>0</v>
      </c>
      <c r="G51" s="24">
        <f>Fallas0!AN50</f>
        <v>0</v>
      </c>
      <c r="H51" s="20">
        <f>Fallas0!AS50*1000</f>
        <v>970.6390220167902</v>
      </c>
      <c r="I51" s="20">
        <f>Fallas0!AY50</f>
        <v>5.052631850353522</v>
      </c>
      <c r="J51" s="20">
        <f>Fallas0!AZ50*1000</f>
        <v>1388.01380148401</v>
      </c>
      <c r="K51" s="24">
        <f>Fallas0!CI50</f>
        <v>0</v>
      </c>
      <c r="L51" s="24">
        <f>Fallas0!CK50</f>
        <v>0</v>
      </c>
      <c r="M51" s="24">
        <f>Fallas0!CL50</f>
        <v>0</v>
      </c>
    </row>
    <row r="52" spans="1:13" ht="12.75">
      <c r="A52" s="17">
        <v>49</v>
      </c>
      <c r="B52" s="21">
        <f>Fallas0!Y51</f>
        <v>0</v>
      </c>
      <c r="C52" s="22">
        <f>Fallas0!AA51</f>
        <v>0</v>
      </c>
      <c r="D52" s="23">
        <f>Fallas0!AB51</f>
        <v>0</v>
      </c>
      <c r="E52" s="24">
        <f>Fallas0!AG51</f>
        <v>0</v>
      </c>
      <c r="F52" s="24">
        <f>Fallas0!AM51</f>
        <v>0</v>
      </c>
      <c r="G52" s="24">
        <f>Fallas0!AN51</f>
        <v>0</v>
      </c>
      <c r="H52" s="20">
        <f>Fallas0!AS51*1000</f>
        <v>954.0794701357779</v>
      </c>
      <c r="I52" s="20">
        <f>Fallas0!AY51</f>
        <v>5.055343441123548</v>
      </c>
      <c r="J52" s="20">
        <f>Fallas0!AZ51*1000</f>
        <v>1364.3336422941622</v>
      </c>
      <c r="K52" s="24">
        <f>Fallas0!CI51</f>
        <v>0</v>
      </c>
      <c r="L52" s="24">
        <f>Fallas0!CK51</f>
        <v>0</v>
      </c>
      <c r="M52" s="24">
        <f>Fallas0!CL51</f>
        <v>0</v>
      </c>
    </row>
    <row r="53" spans="1:13" ht="12.75">
      <c r="A53" s="17">
        <v>50</v>
      </c>
      <c r="B53" s="21">
        <f>Fallas0!Y52</f>
        <v>0</v>
      </c>
      <c r="C53" s="22">
        <f>Fallas0!AA52</f>
        <v>0</v>
      </c>
      <c r="D53" s="23">
        <f>Fallas0!AB52</f>
        <v>0</v>
      </c>
      <c r="E53" s="24">
        <f>Fallas0!AG52</f>
        <v>0</v>
      </c>
      <c r="F53" s="24">
        <f>Fallas0!AM52</f>
        <v>0</v>
      </c>
      <c r="G53" s="24">
        <f>Fallas0!AN52</f>
        <v>0</v>
      </c>
      <c r="H53" s="20">
        <f>Fallas0!AS52*1000</f>
        <v>941.3943445643811</v>
      </c>
      <c r="I53" s="20">
        <f>Fallas0!AY52</f>
        <v>5.052968670668594</v>
      </c>
      <c r="J53" s="20">
        <f>Fallas0!AZ52*1000</f>
        <v>1346.193912727065</v>
      </c>
      <c r="K53" s="24">
        <f>Fallas0!CI52</f>
        <v>0</v>
      </c>
      <c r="L53" s="24">
        <f>Fallas0!CK52</f>
        <v>0</v>
      </c>
      <c r="M53" s="24">
        <f>Fallas0!CL52</f>
        <v>0</v>
      </c>
    </row>
    <row r="54" spans="1:13" ht="12.75">
      <c r="A54" s="17">
        <v>51</v>
      </c>
      <c r="B54" s="21">
        <f>Fallas0!Y53</f>
        <v>0</v>
      </c>
      <c r="C54" s="22">
        <f>Fallas0!AA53</f>
        <v>0</v>
      </c>
      <c r="D54" s="23">
        <f>Fallas0!AB53</f>
        <v>0</v>
      </c>
      <c r="E54" s="24">
        <f>Fallas0!AG53</f>
        <v>0</v>
      </c>
      <c r="F54" s="24">
        <f>Fallas0!AM53</f>
        <v>0</v>
      </c>
      <c r="G54" s="24">
        <f>Fallas0!AN53</f>
        <v>0</v>
      </c>
      <c r="H54" s="20">
        <f>Fallas0!AS53*1000</f>
        <v>942.8063948524565</v>
      </c>
      <c r="I54" s="20">
        <f>Fallas0!AY53</f>
        <v>5.052507122823689</v>
      </c>
      <c r="J54" s="20">
        <f>Fallas0!AZ53*1000</f>
        <v>1348.2131446390129</v>
      </c>
      <c r="K54" s="24">
        <f>Fallas0!CI53</f>
        <v>0</v>
      </c>
      <c r="L54" s="24">
        <f>Fallas0!CK53</f>
        <v>0</v>
      </c>
      <c r="M54" s="24">
        <f>Fallas0!CL53</f>
        <v>0</v>
      </c>
    </row>
    <row r="55" spans="1:13" ht="12.75">
      <c r="A55" s="17">
        <v>52</v>
      </c>
      <c r="B55" s="21">
        <f>Fallas0!Y54</f>
        <v>0</v>
      </c>
      <c r="C55" s="22">
        <f>Fallas0!AA54</f>
        <v>0</v>
      </c>
      <c r="D55" s="23">
        <f>Fallas0!AB54</f>
        <v>0</v>
      </c>
      <c r="E55" s="24">
        <f>Fallas0!AG54</f>
        <v>0</v>
      </c>
      <c r="F55" s="24">
        <f>Fallas0!AM54</f>
        <v>0</v>
      </c>
      <c r="G55" s="24">
        <f>Fallas0!AN54</f>
        <v>0</v>
      </c>
      <c r="H55" s="20">
        <f>Fallas0!AS54*1000</f>
        <v>928.7951835608437</v>
      </c>
      <c r="I55" s="20">
        <f>Fallas0!AY54</f>
        <v>5.057090468741826</v>
      </c>
      <c r="J55" s="20">
        <f>Fallas0!AZ54*1000</f>
        <v>1328.1771124920062</v>
      </c>
      <c r="K55" s="24">
        <f>Fallas0!CI54</f>
        <v>0</v>
      </c>
      <c r="L55" s="24">
        <f>Fallas0!CK54</f>
        <v>0</v>
      </c>
      <c r="M55" s="24">
        <f>Fallas0!CL54</f>
        <v>0</v>
      </c>
    </row>
    <row r="56" spans="1:13" ht="12.75">
      <c r="A56" s="17">
        <v>53</v>
      </c>
      <c r="B56" s="21">
        <f>Fallas0!Y55</f>
        <v>0</v>
      </c>
      <c r="C56" s="22">
        <f>Fallas0!AA55</f>
        <v>0</v>
      </c>
      <c r="D56" s="23">
        <f>Fallas0!AB55</f>
        <v>0</v>
      </c>
      <c r="E56" s="24">
        <f>Fallas0!AG55</f>
        <v>0</v>
      </c>
      <c r="F56" s="24">
        <f>Fallas0!AM55</f>
        <v>0</v>
      </c>
      <c r="G56" s="24">
        <f>Fallas0!AN55</f>
        <v>0</v>
      </c>
      <c r="H56" s="20">
        <f>Fallas0!AS55*1000</f>
        <v>929.5259875519466</v>
      </c>
      <c r="I56" s="20">
        <f>Fallas0!AY55</f>
        <v>5.056851210646944</v>
      </c>
      <c r="J56" s="20">
        <f>Fallas0!AZ55*1000</f>
        <v>1329.2221621992837</v>
      </c>
      <c r="K56" s="24">
        <f>Fallas0!CI55</f>
        <v>0</v>
      </c>
      <c r="L56" s="24">
        <f>Fallas0!CK55</f>
        <v>0</v>
      </c>
      <c r="M56" s="24">
        <f>Fallas0!CL55</f>
        <v>0</v>
      </c>
    </row>
    <row r="57" spans="1:13" ht="12.75">
      <c r="A57" s="17">
        <v>54</v>
      </c>
      <c r="B57" s="21">
        <f>Fallas0!Y56</f>
        <v>0</v>
      </c>
      <c r="C57" s="22">
        <f>Fallas0!AA56</f>
        <v>0</v>
      </c>
      <c r="D57" s="23">
        <f>Fallas0!AB56</f>
        <v>0</v>
      </c>
      <c r="E57" s="24">
        <f>Fallas0!AG56</f>
        <v>0</v>
      </c>
      <c r="F57" s="24">
        <f>Fallas0!AM56</f>
        <v>0</v>
      </c>
      <c r="G57" s="24">
        <f>Fallas0!AN56</f>
        <v>0</v>
      </c>
      <c r="H57" s="20">
        <f>Fallas0!AS56*1000</f>
        <v>924.6406001761343</v>
      </c>
      <c r="I57" s="20">
        <f>Fallas0!AY56</f>
        <v>5.058451052455914</v>
      </c>
      <c r="J57" s="20">
        <f>Fallas0!AZ56*1000</f>
        <v>1322.236058251872</v>
      </c>
      <c r="K57" s="24">
        <f>Fallas0!CI56</f>
        <v>0</v>
      </c>
      <c r="L57" s="24">
        <f>Fallas0!CK56</f>
        <v>0</v>
      </c>
      <c r="M57" s="24">
        <f>Fallas0!CL56</f>
        <v>0</v>
      </c>
    </row>
    <row r="58" spans="1:13" ht="12.75">
      <c r="A58" s="17">
        <v>55</v>
      </c>
      <c r="B58" s="21">
        <f>Fallas0!Y57</f>
        <v>0</v>
      </c>
      <c r="C58" s="22">
        <f>Fallas0!AA57</f>
        <v>0</v>
      </c>
      <c r="D58" s="23">
        <f>Fallas0!AB57</f>
        <v>0</v>
      </c>
      <c r="E58" s="24">
        <f>Fallas0!AG57</f>
        <v>0</v>
      </c>
      <c r="F58" s="24">
        <f>Fallas0!AM57</f>
        <v>0</v>
      </c>
      <c r="G58" s="24">
        <f>Fallas0!AN57</f>
        <v>0</v>
      </c>
      <c r="H58" s="20">
        <f>Fallas0!AS57*1000</f>
        <v>912.2970520485786</v>
      </c>
      <c r="I58" s="20">
        <f>Fallas0!AY57</f>
        <v>5.062497593598234</v>
      </c>
      <c r="J58" s="20">
        <f>Fallas0!AZ57*1000</f>
        <v>1304.5847844294674</v>
      </c>
      <c r="K58" s="24">
        <f>Fallas0!CI57</f>
        <v>0</v>
      </c>
      <c r="L58" s="24">
        <f>Fallas0!CK57</f>
        <v>0</v>
      </c>
      <c r="M58" s="24">
        <f>Fallas0!CL57</f>
        <v>0</v>
      </c>
    </row>
    <row r="59" spans="1:13" ht="12.75">
      <c r="A59" s="17">
        <v>56</v>
      </c>
      <c r="B59" s="21">
        <f>Fallas0!Y58</f>
        <v>0</v>
      </c>
      <c r="C59" s="22">
        <f>Fallas0!AA58</f>
        <v>0</v>
      </c>
      <c r="D59" s="23">
        <f>Fallas0!AB58</f>
        <v>0</v>
      </c>
      <c r="E59" s="24">
        <f>Fallas0!AG58</f>
        <v>0</v>
      </c>
      <c r="F59" s="24">
        <f>Fallas0!AM58</f>
        <v>0</v>
      </c>
      <c r="G59" s="24">
        <f>Fallas0!AN58</f>
        <v>0</v>
      </c>
      <c r="H59" s="20">
        <f>Fallas0!AS58*1000</f>
        <v>929.7097504122436</v>
      </c>
      <c r="I59" s="20">
        <f>Fallas0!AY58</f>
        <v>5.052480212930348</v>
      </c>
      <c r="J59" s="20">
        <f>Fallas0!AZ58*1000</f>
        <v>1329.484943089508</v>
      </c>
      <c r="K59" s="24">
        <f>Fallas0!CI58</f>
        <v>0</v>
      </c>
      <c r="L59" s="24">
        <f>Fallas0!CK58</f>
        <v>0</v>
      </c>
      <c r="M59" s="24">
        <f>Fallas0!CL58</f>
        <v>0</v>
      </c>
    </row>
    <row r="60" spans="1:13" ht="12.75">
      <c r="A60" s="17">
        <v>57</v>
      </c>
      <c r="B60" s="21">
        <f>Fallas0!Y59</f>
        <v>0</v>
      </c>
      <c r="C60" s="22">
        <f>Fallas0!AA59</f>
        <v>0</v>
      </c>
      <c r="D60" s="23">
        <f>Fallas0!AB59</f>
        <v>0</v>
      </c>
      <c r="E60" s="24">
        <f>Fallas0!AG59</f>
        <v>0</v>
      </c>
      <c r="F60" s="24">
        <f>Fallas0!AM59</f>
        <v>0</v>
      </c>
      <c r="G60" s="24">
        <f>Fallas0!AN59</f>
        <v>0</v>
      </c>
      <c r="H60" s="20">
        <f>Fallas0!AS59*1000</f>
        <v>930.8169088962159</v>
      </c>
      <c r="I60" s="20">
        <f>Fallas0!AY59</f>
        <v>5.052113254797734</v>
      </c>
      <c r="J60" s="20">
        <f>Fallas0!AZ59*1000</f>
        <v>1331.0681797215886</v>
      </c>
      <c r="K60" s="24">
        <f>Fallas0!CI59</f>
        <v>0</v>
      </c>
      <c r="L60" s="24">
        <f>Fallas0!CK59</f>
        <v>0</v>
      </c>
      <c r="M60" s="24">
        <f>Fallas0!CL59</f>
        <v>0</v>
      </c>
    </row>
    <row r="61" spans="1:13" ht="12.75">
      <c r="A61" s="17">
        <v>58</v>
      </c>
      <c r="B61" s="21">
        <f>Fallas0!Y60</f>
        <v>0</v>
      </c>
      <c r="C61" s="22">
        <f>Fallas0!AA60</f>
        <v>0</v>
      </c>
      <c r="D61" s="23">
        <f>Fallas0!AB60</f>
        <v>0</v>
      </c>
      <c r="E61" s="24">
        <f>Fallas0!AG60</f>
        <v>0</v>
      </c>
      <c r="F61" s="24">
        <f>Fallas0!AM60</f>
        <v>0</v>
      </c>
      <c r="G61" s="24">
        <f>Fallas0!AN60</f>
        <v>0</v>
      </c>
      <c r="H61" s="20">
        <f>Fallas0!AS60*1000</f>
        <v>923.1831371451399</v>
      </c>
      <c r="I61" s="20">
        <f>Fallas0!AY60</f>
        <v>5.052942829760279</v>
      </c>
      <c r="J61" s="20">
        <f>Fallas0!AZ60*1000</f>
        <v>1320.15188611755</v>
      </c>
      <c r="K61" s="24">
        <f>Fallas0!CI60</f>
        <v>0</v>
      </c>
      <c r="L61" s="24">
        <f>Fallas0!CK60</f>
        <v>0</v>
      </c>
      <c r="M61" s="24">
        <f>Fallas0!CL60</f>
        <v>0</v>
      </c>
    </row>
    <row r="62" spans="1:13" ht="12.75">
      <c r="A62" s="17">
        <v>59</v>
      </c>
      <c r="B62" s="21">
        <f>Fallas0!Y61</f>
        <v>0</v>
      </c>
      <c r="C62" s="22">
        <f>Fallas0!AA61</f>
        <v>0</v>
      </c>
      <c r="D62" s="23">
        <f>Fallas0!AB61</f>
        <v>0</v>
      </c>
      <c r="E62" s="24">
        <f>Fallas0!AG61</f>
        <v>0</v>
      </c>
      <c r="F62" s="24">
        <f>Fallas0!AM61</f>
        <v>0</v>
      </c>
      <c r="G62" s="24">
        <f>Fallas0!AN61</f>
        <v>0</v>
      </c>
      <c r="H62" s="20">
        <f>Fallas0!AS61*1000</f>
        <v>877.1051469958863</v>
      </c>
      <c r="I62" s="20">
        <f>Fallas0!AY61</f>
        <v>5.057195223925677</v>
      </c>
      <c r="J62" s="20">
        <f>Fallas0!AZ61*1000</f>
        <v>1254.2603602041174</v>
      </c>
      <c r="K62" s="24">
        <f>Fallas0!CI61</f>
        <v>0</v>
      </c>
      <c r="L62" s="24">
        <f>Fallas0!CK61</f>
        <v>0</v>
      </c>
      <c r="M62" s="24">
        <f>Fallas0!CL61</f>
        <v>0</v>
      </c>
    </row>
    <row r="63" spans="1:13" ht="12.75">
      <c r="A63" s="17">
        <v>60</v>
      </c>
      <c r="B63" s="21">
        <f>Fallas0!Y62</f>
        <v>0</v>
      </c>
      <c r="C63" s="22">
        <f>Fallas0!AA62</f>
        <v>0</v>
      </c>
      <c r="D63" s="23">
        <f>Fallas0!AB62</f>
        <v>0</v>
      </c>
      <c r="E63" s="24">
        <f>Fallas0!AG62</f>
        <v>0</v>
      </c>
      <c r="F63" s="24">
        <f>Fallas0!AM62</f>
        <v>0</v>
      </c>
      <c r="G63" s="24">
        <f>Fallas0!AN62</f>
        <v>0</v>
      </c>
      <c r="H63" s="20">
        <f>Fallas0!AS62*1000</f>
        <v>875.1801371113662</v>
      </c>
      <c r="I63" s="20">
        <f>Fallas0!AY62</f>
        <v>5.057862506044994</v>
      </c>
      <c r="J63" s="20">
        <f>Fallas0!AZ62*1000</f>
        <v>1251.5075960692536</v>
      </c>
      <c r="K63" s="24">
        <f>Fallas0!CI62</f>
        <v>0</v>
      </c>
      <c r="L63" s="24">
        <f>Fallas0!CK62</f>
        <v>0</v>
      </c>
      <c r="M63" s="24">
        <f>Fallas0!CL62</f>
        <v>0</v>
      </c>
    </row>
    <row r="64" spans="1:13" ht="12.75">
      <c r="A64" s="17">
        <v>61</v>
      </c>
      <c r="B64" s="21">
        <f>Fallas0!Y63</f>
        <v>0</v>
      </c>
      <c r="C64" s="22">
        <f>Fallas0!AA63</f>
        <v>0</v>
      </c>
      <c r="D64" s="23">
        <f>Fallas0!AB63</f>
        <v>0</v>
      </c>
      <c r="E64" s="24">
        <f>Fallas0!AG63</f>
        <v>0</v>
      </c>
      <c r="F64" s="24">
        <f>Fallas0!AM63</f>
        <v>0</v>
      </c>
      <c r="G64" s="24">
        <f>Fallas0!AN63</f>
        <v>0</v>
      </c>
      <c r="H64" s="20">
        <f>Fallas0!AS63*1000</f>
        <v>869.6597880846017</v>
      </c>
      <c r="I64" s="20">
        <f>Fallas0!AY63</f>
        <v>5.059777009443612</v>
      </c>
      <c r="J64" s="20">
        <f>Fallas0!AZ63*1000</f>
        <v>1243.6134969609802</v>
      </c>
      <c r="K64" s="24">
        <f>Fallas0!CI63</f>
        <v>0</v>
      </c>
      <c r="L64" s="24">
        <f>Fallas0!CK63</f>
        <v>0</v>
      </c>
      <c r="M64" s="24">
        <f>Fallas0!CL63</f>
        <v>0</v>
      </c>
    </row>
    <row r="65" spans="1:13" ht="12.75">
      <c r="A65" s="17">
        <v>62</v>
      </c>
      <c r="B65" s="21">
        <f>Fallas0!Y64</f>
        <v>0</v>
      </c>
      <c r="C65" s="22">
        <f>Fallas0!AA64</f>
        <v>0</v>
      </c>
      <c r="D65" s="23">
        <f>Fallas0!AB64</f>
        <v>0</v>
      </c>
      <c r="E65" s="24">
        <f>Fallas0!AG64</f>
        <v>0</v>
      </c>
      <c r="F65" s="24">
        <f>Fallas0!AM64</f>
        <v>0</v>
      </c>
      <c r="G65" s="24">
        <f>Fallas0!AN64</f>
        <v>0</v>
      </c>
      <c r="H65" s="20">
        <f>Fallas0!AS64*1000</f>
        <v>953.4108357920126</v>
      </c>
      <c r="I65" s="20">
        <f>Fallas0!AY64</f>
        <v>5.056244939984503</v>
      </c>
      <c r="J65" s="20">
        <f>Fallas0!AZ64*1000</f>
        <v>1363.3774951825778</v>
      </c>
      <c r="K65" s="24">
        <f>Fallas0!CI64</f>
        <v>0</v>
      </c>
      <c r="L65" s="24">
        <f>Fallas0!CK64</f>
        <v>0</v>
      </c>
      <c r="M65" s="24">
        <f>Fallas0!CL64</f>
        <v>0</v>
      </c>
    </row>
    <row r="66" spans="1:13" ht="12.75">
      <c r="A66" s="17">
        <v>63</v>
      </c>
      <c r="B66" s="21">
        <f>Fallas0!Y65</f>
        <v>0</v>
      </c>
      <c r="C66" s="22">
        <f>Fallas0!AA65</f>
        <v>0</v>
      </c>
      <c r="D66" s="23">
        <f>Fallas0!AB65</f>
        <v>0</v>
      </c>
      <c r="E66" s="24">
        <f>Fallas0!AG65</f>
        <v>0</v>
      </c>
      <c r="F66" s="24">
        <f>Fallas0!AM65</f>
        <v>0</v>
      </c>
      <c r="G66" s="24">
        <f>Fallas0!AN65</f>
        <v>0</v>
      </c>
      <c r="H66" s="20">
        <f>Fallas0!AS65*1000</f>
        <v>938.6682010775536</v>
      </c>
      <c r="I66" s="20">
        <f>Fallas0!AY65</f>
        <v>5.060962922145887</v>
      </c>
      <c r="J66" s="20">
        <f>Fallas0!AZ65*1000</f>
        <v>1342.2955275409015</v>
      </c>
      <c r="K66" s="24">
        <f>Fallas0!CI65</f>
        <v>0</v>
      </c>
      <c r="L66" s="24">
        <f>Fallas0!CK65</f>
        <v>0</v>
      </c>
      <c r="M66" s="24">
        <f>Fallas0!CL65</f>
        <v>0</v>
      </c>
    </row>
    <row r="67" spans="1:13" ht="12.75">
      <c r="A67" s="17">
        <v>64</v>
      </c>
      <c r="B67" s="21">
        <f>Fallas0!Y66</f>
        <v>0</v>
      </c>
      <c r="C67" s="22">
        <f>Fallas0!AA66</f>
        <v>0</v>
      </c>
      <c r="D67" s="23">
        <f>Fallas0!AB66</f>
        <v>0</v>
      </c>
      <c r="E67" s="24">
        <f>Fallas0!AG66</f>
        <v>0</v>
      </c>
      <c r="F67" s="24">
        <f>Fallas0!AM66</f>
        <v>0</v>
      </c>
      <c r="G67" s="24">
        <f>Fallas0!AN66</f>
        <v>0</v>
      </c>
      <c r="H67" s="20">
        <f>Fallas0!AS66*1000</f>
        <v>944.9708999558509</v>
      </c>
      <c r="I67" s="20">
        <f>Fallas0!AY66</f>
        <v>5.0589448782009505</v>
      </c>
      <c r="J67" s="20">
        <f>Fallas0!AZ66*1000</f>
        <v>1351.3083869368668</v>
      </c>
      <c r="K67" s="24">
        <f>Fallas0!CI66</f>
        <v>0</v>
      </c>
      <c r="L67" s="24">
        <f>Fallas0!CK66</f>
        <v>0</v>
      </c>
      <c r="M67" s="24">
        <f>Fallas0!CL66</f>
        <v>0</v>
      </c>
    </row>
    <row r="68" spans="1:13" ht="12.75">
      <c r="A68" s="17">
        <v>65</v>
      </c>
      <c r="B68" s="21">
        <f>Fallas0!Y67</f>
        <v>0</v>
      </c>
      <c r="C68" s="22">
        <f>Fallas0!AA67</f>
        <v>0</v>
      </c>
      <c r="D68" s="23">
        <f>Fallas0!AB67</f>
        <v>0</v>
      </c>
      <c r="E68" s="24">
        <f>Fallas0!AG67</f>
        <v>0</v>
      </c>
      <c r="F68" s="24">
        <f>Fallas0!AM67</f>
        <v>0</v>
      </c>
      <c r="G68" s="24">
        <f>Fallas0!AN67</f>
        <v>0</v>
      </c>
      <c r="H68" s="20">
        <f>Fallas0!AS67*1000</f>
        <v>968.1468609784795</v>
      </c>
      <c r="I68" s="20">
        <f>Fallas0!AY67</f>
        <v>5.051537515842249</v>
      </c>
      <c r="J68" s="20">
        <f>Fallas0!AZ67*1000</f>
        <v>1384.4500111992254</v>
      </c>
      <c r="K68" s="24">
        <f>Fallas0!CI67</f>
        <v>0</v>
      </c>
      <c r="L68" s="24">
        <f>Fallas0!CK67</f>
        <v>0</v>
      </c>
      <c r="M68" s="24">
        <f>Fallas0!CL67</f>
        <v>0</v>
      </c>
    </row>
    <row r="69" spans="1:13" ht="12.75">
      <c r="A69" s="17">
        <v>66</v>
      </c>
      <c r="B69" s="21">
        <f>Fallas0!Y68</f>
        <v>0</v>
      </c>
      <c r="C69" s="22">
        <f>Fallas0!AA68</f>
        <v>0</v>
      </c>
      <c r="D69" s="23">
        <f>Fallas0!AB68</f>
        <v>0</v>
      </c>
      <c r="E69" s="24">
        <f>Fallas0!AG68</f>
        <v>0</v>
      </c>
      <c r="F69" s="24">
        <f>Fallas0!AM68</f>
        <v>0</v>
      </c>
      <c r="G69" s="24">
        <f>Fallas0!AN68</f>
        <v>0</v>
      </c>
      <c r="H69" s="20">
        <f>Fallas0!AS68*1000</f>
        <v>962.5173280350186</v>
      </c>
      <c r="I69" s="20">
        <f>Fallas0!AY68</f>
        <v>5.053334875580414</v>
      </c>
      <c r="J69" s="20">
        <f>Fallas0!AZ68*1000</f>
        <v>1376.3997790900767</v>
      </c>
      <c r="K69" s="24">
        <f>Fallas0!CI68</f>
        <v>0</v>
      </c>
      <c r="L69" s="24">
        <f>Fallas0!CK68</f>
        <v>0</v>
      </c>
      <c r="M69" s="24">
        <f>Fallas0!CL68</f>
        <v>0</v>
      </c>
    </row>
    <row r="70" spans="1:13" ht="12.75">
      <c r="A70" s="17">
        <v>67</v>
      </c>
      <c r="B70" s="21">
        <f>Fallas0!Y69</f>
        <v>0</v>
      </c>
      <c r="C70" s="22">
        <f>Fallas0!AA69</f>
        <v>0</v>
      </c>
      <c r="D70" s="23">
        <f>Fallas0!AB69</f>
        <v>0</v>
      </c>
      <c r="E70" s="24">
        <f>Fallas0!AG69</f>
        <v>0</v>
      </c>
      <c r="F70" s="24">
        <f>Fallas0!AM69</f>
        <v>0</v>
      </c>
      <c r="G70" s="24">
        <f>Fallas0!AN69</f>
        <v>0</v>
      </c>
      <c r="H70" s="20">
        <f>Fallas0!AS69*1000</f>
        <v>945.1112645705535</v>
      </c>
      <c r="I70" s="20">
        <f>Fallas0!AY69</f>
        <v>5.058899952849723</v>
      </c>
      <c r="J70" s="20">
        <f>Fallas0!AZ69*1000</f>
        <v>1351.5091083358914</v>
      </c>
      <c r="K70" s="24">
        <f>Fallas0!CI69</f>
        <v>0</v>
      </c>
      <c r="L70" s="24">
        <f>Fallas0!CK69</f>
        <v>0</v>
      </c>
      <c r="M70" s="24">
        <f>Fallas0!CL69</f>
        <v>0</v>
      </c>
    </row>
    <row r="71" spans="1:13" ht="12.75">
      <c r="A71" s="17">
        <v>68</v>
      </c>
      <c r="B71" s="21">
        <f>Fallas0!Y70</f>
        <v>0</v>
      </c>
      <c r="C71" s="22">
        <f>Fallas0!AA70</f>
        <v>0</v>
      </c>
      <c r="D71" s="23">
        <f>Fallas0!AB70</f>
        <v>0</v>
      </c>
      <c r="E71" s="24">
        <f>Fallas0!AG70</f>
        <v>0</v>
      </c>
      <c r="F71" s="24">
        <f>Fallas0!AM70</f>
        <v>0</v>
      </c>
      <c r="G71" s="24">
        <f>Fallas0!AN70</f>
        <v>0</v>
      </c>
      <c r="H71" s="20">
        <f>Fallas0!AS70*1000</f>
        <v>927.550713209075</v>
      </c>
      <c r="I71" s="20">
        <f>Fallas0!AY70</f>
        <v>5.06452637577188</v>
      </c>
      <c r="J71" s="20">
        <f>Fallas0!AZ70*1000</f>
        <v>1326.3975198889773</v>
      </c>
      <c r="K71" s="24">
        <f>Fallas0!CI70</f>
        <v>0</v>
      </c>
      <c r="L71" s="24">
        <f>Fallas0!CK70</f>
        <v>0</v>
      </c>
      <c r="M71" s="24">
        <f>Fallas0!CL70</f>
        <v>0</v>
      </c>
    </row>
    <row r="72" spans="1:13" ht="12.75">
      <c r="A72" s="17">
        <v>69</v>
      </c>
      <c r="B72" s="21">
        <f>Fallas0!Y71</f>
        <v>0</v>
      </c>
      <c r="C72" s="22">
        <f>Fallas0!AA71</f>
        <v>0</v>
      </c>
      <c r="D72" s="23">
        <f>Fallas0!AB71</f>
        <v>0</v>
      </c>
      <c r="E72" s="24">
        <f>Fallas0!AG71</f>
        <v>0</v>
      </c>
      <c r="F72" s="24">
        <f>Fallas0!AM71</f>
        <v>0</v>
      </c>
      <c r="G72" s="24">
        <f>Fallas0!AN71</f>
        <v>0</v>
      </c>
      <c r="H72" s="20">
        <f>Fallas0!AS71*1000</f>
        <v>927.0457021776449</v>
      </c>
      <c r="I72" s="20">
        <f>Fallas0!AY71</f>
        <v>5.06468835993089</v>
      </c>
      <c r="J72" s="20">
        <f>Fallas0!AZ71*1000</f>
        <v>1325.6753541140322</v>
      </c>
      <c r="K72" s="24">
        <f>Fallas0!CI71</f>
        <v>0</v>
      </c>
      <c r="L72" s="24">
        <f>Fallas0!CK71</f>
        <v>0</v>
      </c>
      <c r="M72" s="24">
        <f>Fallas0!CL71</f>
        <v>0</v>
      </c>
    </row>
    <row r="73" spans="1:13" ht="12.75">
      <c r="A73" s="17">
        <v>70</v>
      </c>
      <c r="B73" s="21">
        <f>Fallas0!Y72</f>
        <v>0</v>
      </c>
      <c r="C73" s="22">
        <f>Fallas0!AA72</f>
        <v>0</v>
      </c>
      <c r="D73" s="23">
        <f>Fallas0!AB72</f>
        <v>0</v>
      </c>
      <c r="E73" s="24">
        <f>Fallas0!AG72</f>
        <v>0</v>
      </c>
      <c r="F73" s="24">
        <f>Fallas0!AM72</f>
        <v>0</v>
      </c>
      <c r="G73" s="24">
        <f>Fallas0!AN72</f>
        <v>0</v>
      </c>
      <c r="H73" s="20">
        <f>Fallas0!AS72*1000</f>
        <v>938.0212018257304</v>
      </c>
      <c r="I73" s="20">
        <f>Fallas0!AY72</f>
        <v>5.061170170670396</v>
      </c>
      <c r="J73" s="20">
        <f>Fallas0!AZ72*1000</f>
        <v>1341.3703186107944</v>
      </c>
      <c r="K73" s="24">
        <f>Fallas0!CI72</f>
        <v>0</v>
      </c>
      <c r="L73" s="24">
        <f>Fallas0!CK72</f>
        <v>0</v>
      </c>
      <c r="M73" s="24">
        <f>Fallas0!CL72</f>
        <v>0</v>
      </c>
    </row>
    <row r="74" spans="1:13" ht="12.75">
      <c r="A74" s="17">
        <v>71</v>
      </c>
      <c r="B74" s="21">
        <f>Fallas0!Y73</f>
        <v>0</v>
      </c>
      <c r="C74" s="22">
        <f>Fallas0!AA73</f>
        <v>0</v>
      </c>
      <c r="D74" s="23">
        <f>Fallas0!AB73</f>
        <v>0</v>
      </c>
      <c r="E74" s="24">
        <f>Fallas0!AG73</f>
        <v>0</v>
      </c>
      <c r="F74" s="24">
        <f>Fallas0!AM73</f>
        <v>0</v>
      </c>
      <c r="G74" s="24">
        <f>Fallas0!AN73</f>
        <v>0</v>
      </c>
      <c r="H74" s="20">
        <f>Fallas0!AS73*1000</f>
        <v>954.8767924594846</v>
      </c>
      <c r="I74" s="20">
        <f>Fallas0!AY73</f>
        <v>5.05577626232903</v>
      </c>
      <c r="J74" s="20">
        <f>Fallas0!AZ73*1000</f>
        <v>1365.4738132170628</v>
      </c>
      <c r="K74" s="24">
        <f>Fallas0!CI73</f>
        <v>0</v>
      </c>
      <c r="L74" s="24">
        <f>Fallas0!CK73</f>
        <v>0</v>
      </c>
      <c r="M74" s="24">
        <f>Fallas0!CL73</f>
        <v>0</v>
      </c>
    </row>
    <row r="75" spans="1:13" ht="12.75">
      <c r="A75" s="17">
        <v>72</v>
      </c>
      <c r="B75" s="21">
        <f>Fallas0!Y74</f>
        <v>0</v>
      </c>
      <c r="C75" s="22">
        <f>Fallas0!AA74</f>
        <v>0</v>
      </c>
      <c r="D75" s="23">
        <f>Fallas0!AB74</f>
        <v>0</v>
      </c>
      <c r="E75" s="24">
        <f>Fallas0!AG74</f>
        <v>0</v>
      </c>
      <c r="F75" s="24">
        <f>Fallas0!AM74</f>
        <v>0</v>
      </c>
      <c r="G75" s="24">
        <f>Fallas0!AN74</f>
        <v>0</v>
      </c>
      <c r="H75" s="20">
        <f>Fallas0!AS74*1000</f>
        <v>959.8540394307721</v>
      </c>
      <c r="I75" s="20">
        <f>Fallas0!AY74</f>
        <v>5.054185621060316</v>
      </c>
      <c r="J75" s="20">
        <f>Fallas0!AZ74*1000</f>
        <v>1372.591276386004</v>
      </c>
      <c r="K75" s="24">
        <f>Fallas0!CI74</f>
        <v>0</v>
      </c>
      <c r="L75" s="24">
        <f>Fallas0!CK74</f>
        <v>0</v>
      </c>
      <c r="M75" s="24">
        <f>Fallas0!CL74</f>
        <v>0</v>
      </c>
    </row>
    <row r="76" spans="1:13" ht="12.75">
      <c r="A76" s="17">
        <v>73</v>
      </c>
      <c r="B76" s="21">
        <f>Fallas0!Y75</f>
        <v>0</v>
      </c>
      <c r="C76" s="22">
        <f>Fallas0!AA75</f>
        <v>0</v>
      </c>
      <c r="D76" s="23">
        <f>Fallas0!AB75</f>
        <v>0</v>
      </c>
      <c r="E76" s="24">
        <f>Fallas0!AG75</f>
        <v>0</v>
      </c>
      <c r="F76" s="24">
        <f>Fallas0!AM75</f>
        <v>0</v>
      </c>
      <c r="G76" s="24">
        <f>Fallas0!AN75</f>
        <v>0</v>
      </c>
      <c r="H76" s="20">
        <f>Fallas0!AS75*1000</f>
        <v>953.3957979514494</v>
      </c>
      <c r="I76" s="20">
        <f>Fallas0!AY75</f>
        <v>5.056249748130948</v>
      </c>
      <c r="J76" s="20">
        <f>Fallas0!AZ75*1000</f>
        <v>1363.3559910705726</v>
      </c>
      <c r="K76" s="24">
        <f>Fallas0!CI75</f>
        <v>0</v>
      </c>
      <c r="L76" s="24">
        <f>Fallas0!CK75</f>
        <v>0</v>
      </c>
      <c r="M76" s="24">
        <f>Fallas0!CL75</f>
        <v>0</v>
      </c>
    </row>
    <row r="77" spans="1:13" ht="12.75">
      <c r="A77" s="17">
        <v>74</v>
      </c>
      <c r="B77" s="21">
        <f>Fallas0!Y76</f>
        <v>0</v>
      </c>
      <c r="C77" s="22">
        <f>Fallas0!AA76</f>
        <v>0</v>
      </c>
      <c r="D77" s="23">
        <f>Fallas0!AB76</f>
        <v>0</v>
      </c>
      <c r="E77" s="24">
        <f>Fallas0!AG76</f>
        <v>0</v>
      </c>
      <c r="F77" s="24">
        <f>Fallas0!AM76</f>
        <v>0</v>
      </c>
      <c r="G77" s="24">
        <f>Fallas0!AN76</f>
        <v>0</v>
      </c>
      <c r="H77" s="20">
        <f>Fallas0!AS76*1000</f>
        <v>937.847408680756</v>
      </c>
      <c r="I77" s="20">
        <f>Fallas0!AY76</f>
        <v>5.055180009371505</v>
      </c>
      <c r="J77" s="20">
        <f>Fallas0!AZ76*1000</f>
        <v>1341.121794413481</v>
      </c>
      <c r="K77" s="24">
        <f>Fallas0!CI76</f>
        <v>0</v>
      </c>
      <c r="L77" s="24">
        <f>Fallas0!CK76</f>
        <v>0</v>
      </c>
      <c r="M77" s="24">
        <f>Fallas0!CL76</f>
        <v>0</v>
      </c>
    </row>
    <row r="78" spans="1:13" ht="12.75">
      <c r="A78" s="17">
        <v>75</v>
      </c>
      <c r="B78" s="21">
        <f>Fallas0!Y77</f>
        <v>0</v>
      </c>
      <c r="C78" s="22">
        <f>Fallas0!AA77</f>
        <v>0</v>
      </c>
      <c r="D78" s="23">
        <f>Fallas0!AB77</f>
        <v>0</v>
      </c>
      <c r="E78" s="24">
        <f>Fallas0!AG77</f>
        <v>0</v>
      </c>
      <c r="F78" s="24">
        <f>Fallas0!AM77</f>
        <v>0</v>
      </c>
      <c r="G78" s="24">
        <f>Fallas0!AN77</f>
        <v>0</v>
      </c>
      <c r="H78" s="20">
        <f>Fallas0!AS77*1000</f>
        <v>992.6388973509337</v>
      </c>
      <c r="I78" s="20">
        <f>Fallas0!AY77</f>
        <v>5.048460412590933</v>
      </c>
      <c r="J78" s="20">
        <f>Fallas0!AZ77*1000</f>
        <v>1419.473623211835</v>
      </c>
      <c r="K78" s="24">
        <f>Fallas0!CI77</f>
        <v>0</v>
      </c>
      <c r="L78" s="24">
        <f>Fallas0!CK77</f>
        <v>0</v>
      </c>
      <c r="M78" s="24">
        <f>Fallas0!CL77</f>
        <v>0</v>
      </c>
    </row>
    <row r="79" spans="1:13" ht="12.75">
      <c r="A79" s="17">
        <v>76</v>
      </c>
      <c r="B79" s="21">
        <f>Fallas0!Y78</f>
        <v>0</v>
      </c>
      <c r="C79" s="22">
        <f>Fallas0!AA78</f>
        <v>0</v>
      </c>
      <c r="D79" s="23">
        <f>Fallas0!AB78</f>
        <v>0</v>
      </c>
      <c r="E79" s="24">
        <f>Fallas0!AG78</f>
        <v>0</v>
      </c>
      <c r="F79" s="24">
        <f>Fallas0!AM78</f>
        <v>0</v>
      </c>
      <c r="G79" s="24">
        <f>Fallas0!AN78</f>
        <v>0</v>
      </c>
      <c r="H79" s="20">
        <f>Fallas0!AS78*1000</f>
        <v>984.7961341121746</v>
      </c>
      <c r="I79" s="20">
        <f>Fallas0!AY78</f>
        <v>5.05169666446986</v>
      </c>
      <c r="J79" s="20">
        <f>Fallas0!AZ78*1000</f>
        <v>1408.2584717804095</v>
      </c>
      <c r="K79" s="24">
        <f>Fallas0!CI78</f>
        <v>0</v>
      </c>
      <c r="L79" s="24">
        <f>Fallas0!CK78</f>
        <v>0</v>
      </c>
      <c r="M79" s="24">
        <f>Fallas0!CL78</f>
        <v>0</v>
      </c>
    </row>
    <row r="80" spans="1:13" ht="12.75">
      <c r="A80" s="17">
        <v>77</v>
      </c>
      <c r="B80" s="21">
        <f>Fallas0!Y79</f>
        <v>0</v>
      </c>
      <c r="C80" s="22">
        <f>Fallas0!AA79</f>
        <v>0</v>
      </c>
      <c r="D80" s="23">
        <f>Fallas0!AB79</f>
        <v>0</v>
      </c>
      <c r="E80" s="24">
        <f>Fallas0!AG79</f>
        <v>0</v>
      </c>
      <c r="F80" s="24">
        <f>Fallas0!AM79</f>
        <v>0</v>
      </c>
      <c r="G80" s="24">
        <f>Fallas0!AN79</f>
        <v>0</v>
      </c>
      <c r="H80" s="20">
        <f>Fallas0!AS79*1000</f>
        <v>998.8495383380566</v>
      </c>
      <c r="I80" s="20">
        <f>Fallas0!AY79</f>
        <v>5.047292849023445</v>
      </c>
      <c r="J80" s="20">
        <f>Fallas0!AZ79*1000</f>
        <v>1428.354839823421</v>
      </c>
      <c r="K80" s="24">
        <f>Fallas0!CI79</f>
        <v>0</v>
      </c>
      <c r="L80" s="24">
        <f>Fallas0!CK79</f>
        <v>0</v>
      </c>
      <c r="M80" s="24">
        <f>Fallas0!CL79</f>
        <v>0</v>
      </c>
    </row>
    <row r="81" spans="2:3" ht="12.75">
      <c r="B81" s="1"/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A1">
      <selection activeCell="E16" sqref="E16"/>
    </sheetView>
  </sheetViews>
  <sheetFormatPr defaultColWidth="11.421875" defaultRowHeight="12.75"/>
  <cols>
    <col min="1" max="1" width="5.28125" style="3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38"/>
      <c r="B1" s="39" t="s">
        <v>130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6" customFormat="1" ht="15.75">
      <c r="A2" s="38"/>
      <c r="B2" s="18" t="s">
        <v>125</v>
      </c>
      <c r="C2" s="40" t="str">
        <f>Fallas0!AA1</f>
        <v>X/R</v>
      </c>
      <c r="D2" s="18" t="s">
        <v>126</v>
      </c>
      <c r="E2" s="18" t="s">
        <v>122</v>
      </c>
      <c r="F2" s="40" t="str">
        <f>Fallas0!AM1</f>
        <v>X/R</v>
      </c>
      <c r="G2" s="18" t="s">
        <v>123</v>
      </c>
      <c r="H2" s="18" t="s">
        <v>124</v>
      </c>
      <c r="I2" s="40" t="str">
        <f>Fallas0!AY1</f>
        <v>X/R</v>
      </c>
      <c r="J2" s="18" t="s">
        <v>127</v>
      </c>
      <c r="K2" s="18" t="s">
        <v>128</v>
      </c>
      <c r="L2" s="40" t="str">
        <f>Fallas0!CO1</f>
        <v>X/R</v>
      </c>
      <c r="M2" s="18" t="s">
        <v>129</v>
      </c>
    </row>
    <row r="3" spans="1:13" ht="12.75">
      <c r="A3" s="17" t="s">
        <v>120</v>
      </c>
      <c r="B3" s="17" t="str">
        <f>Fallas0!Y2</f>
        <v>Magnitud</v>
      </c>
      <c r="C3" s="40"/>
      <c r="D3" s="17" t="str">
        <f>Fallas0!AB2</f>
        <v>Magnitud</v>
      </c>
      <c r="E3" s="17" t="str">
        <f>Fallas0!AG2</f>
        <v>Magnitud</v>
      </c>
      <c r="F3" s="40"/>
      <c r="G3" s="17" t="str">
        <f>Fallas0!AN2</f>
        <v>Magnitud</v>
      </c>
      <c r="H3" s="17" t="str">
        <f>Fallas0!AS2</f>
        <v>Magnitud</v>
      </c>
      <c r="I3" s="40"/>
      <c r="J3" s="17" t="str">
        <f>Fallas0!BA2</f>
        <v>Magnitud</v>
      </c>
      <c r="K3" s="17" t="str">
        <f>Fallas0!CI2</f>
        <v>Magnitud</v>
      </c>
      <c r="L3" s="40"/>
      <c r="M3" s="17" t="str">
        <f>Fallas0!CP2</f>
        <v>Magnitud</v>
      </c>
    </row>
    <row r="4" spans="1:13" ht="12.75">
      <c r="A4" s="17">
        <v>1</v>
      </c>
      <c r="B4" s="19">
        <f>Fallas20!Y3*1000</f>
        <v>367.3529538121125</v>
      </c>
      <c r="C4" s="19">
        <f>Fallas20!AA3</f>
        <v>0.3393654602822858</v>
      </c>
      <c r="D4" s="20">
        <f>Fallas20!AB3*1000</f>
        <v>532.6617830275632</v>
      </c>
      <c r="E4" s="20">
        <f>Fallas20!AG3*1000</f>
        <v>309.5200023502354</v>
      </c>
      <c r="F4" s="20">
        <f>Fallas20!AM3</f>
        <v>0.6441769423021338</v>
      </c>
      <c r="G4" s="20">
        <f>Fallas20!AN3*1000</f>
        <v>451.8992034313437</v>
      </c>
      <c r="H4" s="20">
        <f>Fallas20!AS3*1000</f>
        <v>371.1544639032834</v>
      </c>
      <c r="I4" s="20">
        <f>Fallas20!AY3</f>
        <v>0.28887340189740845</v>
      </c>
      <c r="J4" s="20">
        <f>Fallas20!AZ3*1000</f>
        <v>530.7508833816952</v>
      </c>
      <c r="K4" s="20">
        <f>Fallas20!CI3*1000</f>
        <v>1072.8339841054608</v>
      </c>
      <c r="L4" s="20">
        <f>Fallas20!CO3</f>
        <v>7.563540607180462</v>
      </c>
      <c r="M4" s="20">
        <f>Fallas20!CP3*1000</f>
        <v>1158.6607028338979</v>
      </c>
    </row>
    <row r="5" spans="1:13" ht="12.75">
      <c r="A5" s="17">
        <v>2</v>
      </c>
      <c r="B5" s="19">
        <f>Fallas20!Y4*1000</f>
        <v>365.4961880006068</v>
      </c>
      <c r="C5" s="19">
        <f>Fallas20!AA4</f>
        <v>0.3441805795161858</v>
      </c>
      <c r="D5" s="20">
        <f>Fallas20!AB4*1000</f>
        <v>529.96947260088</v>
      </c>
      <c r="E5" s="20">
        <f>Fallas20!AG4*1000</f>
        <v>306.433011224269</v>
      </c>
      <c r="F5" s="20">
        <f>Fallas20!AM4</f>
        <v>0.6512186731822163</v>
      </c>
      <c r="G5" s="20">
        <f>Fallas20!AN4*1000</f>
        <v>447.39219638743276</v>
      </c>
      <c r="H5" s="20">
        <f>Fallas20!AS4*1000</f>
        <v>368.3846332069821</v>
      </c>
      <c r="I5" s="20">
        <f>Fallas20!AY4</f>
        <v>0.3044840502302647</v>
      </c>
      <c r="J5" s="20">
        <f>Fallas20!AZ4*1000</f>
        <v>526.7900254859843</v>
      </c>
      <c r="K5" s="20">
        <f>Fallas20!CI4*1000</f>
        <v>1053.6979517622503</v>
      </c>
      <c r="L5" s="20">
        <f>Fallas20!CO4</f>
        <v>7.271949478494444</v>
      </c>
      <c r="M5" s="20">
        <f>Fallas20!CP4*1000</f>
        <v>1137.9937879032304</v>
      </c>
    </row>
    <row r="6" spans="1:13" ht="12.75">
      <c r="A6" s="17">
        <v>3</v>
      </c>
      <c r="B6" s="19">
        <f>Fallas20!Y5*1000</f>
        <v>364.8855221586695</v>
      </c>
      <c r="C6" s="19">
        <f>Fallas20!AA5</f>
        <v>0.34576347207674535</v>
      </c>
      <c r="D6" s="20">
        <f>Fallas20!AB5*1000</f>
        <v>529.0840071300709</v>
      </c>
      <c r="E6" s="20">
        <f>Fallas20!AG5*1000</f>
        <v>305.42521269592373</v>
      </c>
      <c r="F6" s="20">
        <f>Fallas20!AM5</f>
        <v>0.6535236601989548</v>
      </c>
      <c r="G6" s="20">
        <f>Fallas20!AN5*1000</f>
        <v>445.9208105360486</v>
      </c>
      <c r="H6" s="20">
        <f>Fallas20!AS5*1000</f>
        <v>367.46238221198115</v>
      </c>
      <c r="I6" s="20">
        <f>Fallas20!AY5</f>
        <v>0.3096182501172997</v>
      </c>
      <c r="J6" s="20">
        <f>Fallas20!AZ5*1000</f>
        <v>525.4712065631329</v>
      </c>
      <c r="K6" s="20">
        <f>Fallas20!CI5*1000</f>
        <v>1047.5069979723837</v>
      </c>
      <c r="L6" s="20">
        <f>Fallas20!CO5</f>
        <v>7.183689526315077</v>
      </c>
      <c r="M6" s="20">
        <f>Fallas20!CP5*1000</f>
        <v>1131.3075578101743</v>
      </c>
    </row>
    <row r="7" spans="1:13" ht="12.75">
      <c r="A7" s="17">
        <v>4</v>
      </c>
      <c r="B7" s="19">
        <f>Fallas20!Y6*1000</f>
        <v>360.5063280271512</v>
      </c>
      <c r="C7" s="19">
        <f>Fallas20!AA6</f>
        <v>0.3571054115995177</v>
      </c>
      <c r="D7" s="20">
        <f>Fallas20!AB6*1000</f>
        <v>522.7341756393691</v>
      </c>
      <c r="E7" s="20">
        <f>Fallas20!AG6*1000</f>
        <v>298.3043507839099</v>
      </c>
      <c r="F7" s="20">
        <f>Fallas20!AM6</f>
        <v>0.6698984769277292</v>
      </c>
      <c r="G7" s="20">
        <f>Fallas20!AN6*1000</f>
        <v>435.52435214450844</v>
      </c>
      <c r="H7" s="20">
        <f>Fallas20!AS6*1000</f>
        <v>360.6972267336844</v>
      </c>
      <c r="I7" s="20">
        <f>Fallas20!AY6</f>
        <v>0.3464419965980427</v>
      </c>
      <c r="J7" s="20">
        <f>Fallas20!AZ6*1000</f>
        <v>515.7970342291686</v>
      </c>
      <c r="K7" s="20">
        <f>Fallas20!CI6*1000</f>
        <v>1004.5317032565715</v>
      </c>
      <c r="L7" s="20">
        <f>Fallas20!CO6</f>
        <v>6.640934912257525</v>
      </c>
      <c r="M7" s="20">
        <f>Fallas20!CP6*1000</f>
        <v>1185.3474098427544</v>
      </c>
    </row>
    <row r="8" spans="1:13" ht="12.75">
      <c r="A8" s="17">
        <v>5</v>
      </c>
      <c r="B8" s="19">
        <f>Fallas20!Y7*1000</f>
        <v>358.69881441579685</v>
      </c>
      <c r="C8" s="19">
        <f>Fallas20!AA7</f>
        <v>0.36178276722378444</v>
      </c>
      <c r="D8" s="20">
        <f>Fallas20!AB7*1000</f>
        <v>520.1132809029054</v>
      </c>
      <c r="E8" s="20">
        <f>Fallas20!AG7*1000</f>
        <v>295.4185209871141</v>
      </c>
      <c r="F8" s="20">
        <f>Fallas20!AM7</f>
        <v>0.6765800483858182</v>
      </c>
      <c r="G8" s="20">
        <f>Fallas20!AN7*1000</f>
        <v>431.31104064118665</v>
      </c>
      <c r="H8" s="20">
        <f>Fallas20!AS7*1000</f>
        <v>357.83351772540647</v>
      </c>
      <c r="I8" s="20">
        <f>Fallas20!AY7</f>
        <v>0.36164610153171556</v>
      </c>
      <c r="J8" s="20">
        <f>Fallas20!AZ7*1000</f>
        <v>511.70193034733126</v>
      </c>
      <c r="K8" s="20">
        <f>Fallas20!CI7*1000</f>
        <v>987.4885154812463</v>
      </c>
      <c r="L8" s="20">
        <f>Fallas20!CO7</f>
        <v>6.454915966097865</v>
      </c>
      <c r="M8" s="20">
        <f>Fallas20!CP7*1000</f>
        <v>1165.2364482678706</v>
      </c>
    </row>
    <row r="9" spans="1:13" ht="12.75">
      <c r="A9" s="17">
        <v>6</v>
      </c>
      <c r="B9" s="19">
        <f>Fallas20!Y8*1000</f>
        <v>356.9340134396814</v>
      </c>
      <c r="C9" s="19">
        <f>Fallas20!AA8</f>
        <v>0.3663477807374116</v>
      </c>
      <c r="D9" s="20">
        <f>Fallas20!AB8*1000</f>
        <v>517.554319487538</v>
      </c>
      <c r="E9" s="20">
        <f>Fallas20!AG8*1000</f>
        <v>292.63024978922704</v>
      </c>
      <c r="F9" s="20">
        <f>Fallas20!AM8</f>
        <v>0.6830615255289323</v>
      </c>
      <c r="G9" s="20">
        <f>Fallas20!AN8*1000</f>
        <v>427.24016469227143</v>
      </c>
      <c r="H9" s="20">
        <f>Fallas20!AS8*1000</f>
        <v>355.00124888162435</v>
      </c>
      <c r="I9" s="20">
        <f>Fallas20!AY8</f>
        <v>0.3764952868024124</v>
      </c>
      <c r="J9" s="20">
        <f>Fallas20!AZ8*1000</f>
        <v>507.6517859007228</v>
      </c>
      <c r="K9" s="20">
        <f>Fallas20!CI8*1000</f>
        <v>971.2195889533373</v>
      </c>
      <c r="L9" s="20">
        <f>Fallas20!CO8</f>
        <v>6.2904804768948885</v>
      </c>
      <c r="M9" s="20">
        <f>Fallas20!CP8*1000</f>
        <v>1146.0391149649379</v>
      </c>
    </row>
    <row r="10" spans="1:13" ht="12.75">
      <c r="A10" s="17">
        <v>7</v>
      </c>
      <c r="B10" s="19">
        <f>Fallas20!Y9*1000</f>
        <v>355.8296669452255</v>
      </c>
      <c r="C10" s="19">
        <f>Fallas20!AA9</f>
        <v>0.36920361812626734</v>
      </c>
      <c r="D10" s="20">
        <f>Fallas20!AB9*1000</f>
        <v>515.953017070577</v>
      </c>
      <c r="E10" s="20">
        <f>Fallas20!AG9*1000</f>
        <v>290.9000121395519</v>
      </c>
      <c r="F10" s="20">
        <f>Fallas20!AM9</f>
        <v>0.6870965475474876</v>
      </c>
      <c r="G10" s="20">
        <f>Fallas20!AN9*1000</f>
        <v>424.71401772374577</v>
      </c>
      <c r="H10" s="20">
        <f>Fallas20!AS9*1000</f>
        <v>353.21188138190104</v>
      </c>
      <c r="I10" s="20">
        <f>Fallas20!AY9</f>
        <v>0.38578997979696067</v>
      </c>
      <c r="J10" s="20">
        <f>Fallas20!AZ9*1000</f>
        <v>505.09299037611845</v>
      </c>
      <c r="K10" s="20">
        <f>Fallas20!CI9*1000</f>
        <v>961.2201851970938</v>
      </c>
      <c r="L10" s="20">
        <f>Fallas20!CO9</f>
        <v>6.195240442731116</v>
      </c>
      <c r="M10" s="20">
        <f>Fallas20!CP9*1000</f>
        <v>1134.2398185325706</v>
      </c>
    </row>
    <row r="11" spans="1:13" ht="12.75">
      <c r="A11" s="17">
        <v>8</v>
      </c>
      <c r="B11" s="19">
        <f>Fallas20!Y10*1000</f>
        <v>356.7233800507332</v>
      </c>
      <c r="C11" s="19">
        <f>Fallas20!AA10</f>
        <v>0.3668925210270209</v>
      </c>
      <c r="D11" s="20">
        <f>Fallas20!AB10*1000</f>
        <v>517.2489010735632</v>
      </c>
      <c r="E11" s="20">
        <f>Fallas20!AG10*1000</f>
        <v>292.2993794603133</v>
      </c>
      <c r="F11" s="20">
        <f>Fallas20!AM10</f>
        <v>0.6838323596002988</v>
      </c>
      <c r="G11" s="20">
        <f>Fallas20!AN10*1000</f>
        <v>426.75709401205734</v>
      </c>
      <c r="H11" s="20">
        <f>Fallas20!AS10*1000</f>
        <v>354.6609437723988</v>
      </c>
      <c r="I11" s="20">
        <f>Fallas20!AY10</f>
        <v>0.3782679082395292</v>
      </c>
      <c r="J11" s="20">
        <f>Fallas20!AZ10*1000</f>
        <v>507.1651495945303</v>
      </c>
      <c r="K11" s="20">
        <f>Fallas20!CI10*1000</f>
        <v>969.3017699334195</v>
      </c>
      <c r="L11" s="20">
        <f>Fallas20!CO10</f>
        <v>6.2718826197757584</v>
      </c>
      <c r="M11" s="20">
        <f>Fallas20!CP10*1000</f>
        <v>1143.776088521435</v>
      </c>
    </row>
    <row r="12" spans="1:13" ht="12.75">
      <c r="A12" s="17">
        <v>9</v>
      </c>
      <c r="B12" s="19">
        <f>Fallas20!Y11*1000</f>
        <v>356.018106041185</v>
      </c>
      <c r="C12" s="19">
        <f>Fallas20!AA11</f>
        <v>0.3687163532748005</v>
      </c>
      <c r="D12" s="20">
        <f>Fallas20!AB11*1000</f>
        <v>516.2262537597182</v>
      </c>
      <c r="E12" s="20">
        <f>Fallas20!AG11*1000</f>
        <v>291.19446275936536</v>
      </c>
      <c r="F12" s="20">
        <f>Fallas20!AM11</f>
        <v>0.6864091595724665</v>
      </c>
      <c r="G12" s="20">
        <f>Fallas20!AN11*1000</f>
        <v>425.1439156286735</v>
      </c>
      <c r="H12" s="20">
        <f>Fallas20!AS11*1000</f>
        <v>353.5181003278302</v>
      </c>
      <c r="I12" s="20">
        <f>Fallas20!AY11</f>
        <v>0.3842038321981194</v>
      </c>
      <c r="J12" s="20">
        <f>Fallas20!AZ11*1000</f>
        <v>505.53088346879713</v>
      </c>
      <c r="K12" s="20">
        <f>Fallas20!CI11*1000</f>
        <v>962.9167310607717</v>
      </c>
      <c r="L12" s="20">
        <f>Fallas20!CO11</f>
        <v>6.211101840550846</v>
      </c>
      <c r="M12" s="20">
        <f>Fallas20!CP11*1000</f>
        <v>1136.2417426517106</v>
      </c>
    </row>
    <row r="13" spans="1:13" ht="12.75">
      <c r="A13" s="17">
        <v>10</v>
      </c>
      <c r="B13" s="19">
        <f>Fallas20!Y12*1000</f>
        <v>356.0395929178356</v>
      </c>
      <c r="C13" s="19">
        <f>Fallas20!AA12</f>
        <v>0.3686607916566475</v>
      </c>
      <c r="D13" s="20">
        <f>Fallas20!AB12*1000</f>
        <v>516.2574097308617</v>
      </c>
      <c r="E13" s="20">
        <f>Fallas20!AG12*1000</f>
        <v>291.22805817044025</v>
      </c>
      <c r="F13" s="20">
        <f>Fallas20!AM12</f>
        <v>0.686330750481456</v>
      </c>
      <c r="G13" s="20">
        <f>Fallas20!AN12*1000</f>
        <v>425.19296492884274</v>
      </c>
      <c r="H13" s="20">
        <f>Fallas20!AS12*1000</f>
        <v>353.5529941228446</v>
      </c>
      <c r="I13" s="20">
        <f>Fallas20!AY12</f>
        <v>0.38402297501430094</v>
      </c>
      <c r="J13" s="20">
        <f>Fallas20!AZ12*1000</f>
        <v>505.58078159566776</v>
      </c>
      <c r="K13" s="20">
        <f>Fallas20!CI12*1000</f>
        <v>963.1104325326744</v>
      </c>
      <c r="L13" s="20">
        <f>Fallas20!CO12</f>
        <v>6.212920409702382</v>
      </c>
      <c r="M13" s="20">
        <f>Fallas20!CP12*1000</f>
        <v>1136.4703103885556</v>
      </c>
    </row>
    <row r="14" spans="1:13" ht="12.75">
      <c r="A14" s="17">
        <v>11</v>
      </c>
      <c r="B14" s="19">
        <f>Fallas20!Y13*1000</f>
        <v>357.4355322807748</v>
      </c>
      <c r="C14" s="19">
        <f>Fallas20!AA13</f>
        <v>0.365050665749849</v>
      </c>
      <c r="D14" s="20">
        <f>Fallas20!AB13*1000</f>
        <v>518.2815218071233</v>
      </c>
      <c r="E14" s="20">
        <f>Fallas20!AG13*1000</f>
        <v>293.41969242970976</v>
      </c>
      <c r="F14" s="20">
        <f>Fallas20!AM13</f>
        <v>0.6812238206252454</v>
      </c>
      <c r="G14" s="20">
        <f>Fallas20!AN13*1000</f>
        <v>428.39275094737627</v>
      </c>
      <c r="H14" s="20">
        <f>Fallas20!AS13*1000</f>
        <v>355.8096063085338</v>
      </c>
      <c r="I14" s="20">
        <f>Fallas20!AY13</f>
        <v>0.3722749690095539</v>
      </c>
      <c r="J14" s="20">
        <f>Fallas20!AZ13*1000</f>
        <v>508.8077370212033</v>
      </c>
      <c r="K14" s="20">
        <f>Fallas20!CI13*1000</f>
        <v>975.8062836841356</v>
      </c>
      <c r="L14" s="20">
        <f>Fallas20!CO13</f>
        <v>6.335616189940184</v>
      </c>
      <c r="M14" s="20">
        <f>Fallas20!CP13*1000</f>
        <v>1151.4514147472798</v>
      </c>
    </row>
    <row r="15" spans="1:13" ht="12.75">
      <c r="A15" s="17">
        <v>12</v>
      </c>
      <c r="B15" s="19">
        <f>Fallas20!Y14*1000</f>
        <v>359.06370330685564</v>
      </c>
      <c r="C15" s="19">
        <f>Fallas20!AA14</f>
        <v>0.3608386952111684</v>
      </c>
      <c r="D15" s="20">
        <f>Fallas20!AB14*1000</f>
        <v>520.6423697949407</v>
      </c>
      <c r="E15" s="20">
        <f>Fallas20!AG14*1000</f>
        <v>295.9986261297157</v>
      </c>
      <c r="F15" s="20">
        <f>Fallas20!AM14</f>
        <v>0.6752347690116643</v>
      </c>
      <c r="G15" s="20">
        <f>Fallas20!AN14*1000</f>
        <v>432.15799414938493</v>
      </c>
      <c r="H15" s="20">
        <f>Fallas20!AS14*1000</f>
        <v>358.41473855132597</v>
      </c>
      <c r="I15" s="20">
        <f>Fallas20!AY14</f>
        <v>0.3585764662242462</v>
      </c>
      <c r="J15" s="20">
        <f>Fallas20!AZ14*1000</f>
        <v>512.5330761283961</v>
      </c>
      <c r="K15" s="20">
        <f>Fallas20!CI14*1000</f>
        <v>990.8976251436369</v>
      </c>
      <c r="L15" s="20">
        <f>Fallas20!CO14</f>
        <v>6.490952695918709</v>
      </c>
      <c r="M15" s="20">
        <f>Fallas20!CP14*1000</f>
        <v>1169.2591976694914</v>
      </c>
    </row>
    <row r="16" spans="1:13" ht="12.75">
      <c r="A16" s="17">
        <v>13</v>
      </c>
      <c r="B16" s="19">
        <f>Fallas20!Y15*1000</f>
        <v>358.4773049011843</v>
      </c>
      <c r="C16" s="19">
        <f>Fallas20!AA15</f>
        <v>0.3623558382721326</v>
      </c>
      <c r="D16" s="20">
        <f>Fallas20!AB15*1000</f>
        <v>519.7920921067172</v>
      </c>
      <c r="E16" s="20">
        <f>Fallas20!AG15*1000</f>
        <v>295.0669674377189</v>
      </c>
      <c r="F16" s="20">
        <f>Fallas20!AM15</f>
        <v>0.6773958440650302</v>
      </c>
      <c r="G16" s="20">
        <f>Fallas20!AN15*1000</f>
        <v>430.7977724590696</v>
      </c>
      <c r="H16" s="20">
        <f>Fallas20!AS15*1000</f>
        <v>357.47993424308095</v>
      </c>
      <c r="I16" s="20">
        <f>Fallas20!AY15</f>
        <v>0.3635096443962063</v>
      </c>
      <c r="J16" s="20">
        <f>Fallas20!AZ15*1000</f>
        <v>511.19630596760567</v>
      </c>
      <c r="K16" s="20">
        <f>Fallas20!CI15*1000</f>
        <v>985.4266394275546</v>
      </c>
      <c r="L16" s="20">
        <f>Fallas20!CO15</f>
        <v>6.433393820629933</v>
      </c>
      <c r="M16" s="20">
        <f>Fallas20!CP15*1000</f>
        <v>1162.8034345245144</v>
      </c>
    </row>
    <row r="17" spans="1:13" ht="12.75">
      <c r="A17" s="17">
        <v>14</v>
      </c>
      <c r="B17" s="19">
        <f>Fallas20!Y16*1000</f>
        <v>357.89217758008186</v>
      </c>
      <c r="C17" s="19">
        <f>Fallas20!AA16</f>
        <v>0.36386950000529966</v>
      </c>
      <c r="D17" s="20">
        <f>Fallas20!AB16*1000</f>
        <v>518.9436574911188</v>
      </c>
      <c r="E17" s="20">
        <f>Fallas20!AG16*1000</f>
        <v>294.1405144815822</v>
      </c>
      <c r="F17" s="20">
        <f>Fallas20!AM16</f>
        <v>0.6795476580199926</v>
      </c>
      <c r="G17" s="20">
        <f>Fallas20!AN16*1000</f>
        <v>429.44515114311</v>
      </c>
      <c r="H17" s="20">
        <f>Fallas20!AS16*1000</f>
        <v>356.54325541694374</v>
      </c>
      <c r="I17" s="20">
        <f>Fallas20!AY16</f>
        <v>0.3684326180301882</v>
      </c>
      <c r="J17" s="20">
        <f>Fallas20!AZ16*1000</f>
        <v>509.8568552462296</v>
      </c>
      <c r="K17" s="20">
        <f>Fallas20!CI16*1000</f>
        <v>980.0077168409402</v>
      </c>
      <c r="L17" s="20">
        <f>Fallas20!CO16</f>
        <v>6.3777910565780145</v>
      </c>
      <c r="M17" s="20">
        <f>Fallas20!CP16*1000</f>
        <v>1156.4091058723093</v>
      </c>
    </row>
    <row r="18" spans="1:13" ht="12.75">
      <c r="A18" s="17">
        <v>15</v>
      </c>
      <c r="B18" s="19">
        <f>Fallas20!Y17*1000</f>
        <v>357.26924795884116</v>
      </c>
      <c r="C18" s="19">
        <f>Fallas20!AA17</f>
        <v>0.3654807528605491</v>
      </c>
      <c r="D18" s="20">
        <f>Fallas20!AB17*1000</f>
        <v>518.0404095403197</v>
      </c>
      <c r="E18" s="20">
        <f>Fallas20!AG17*1000</f>
        <v>293.1576874174493</v>
      </c>
      <c r="F18" s="20">
        <f>Fallas20!AM17</f>
        <v>0.6818334997001315</v>
      </c>
      <c r="G18" s="20">
        <f>Fallas20!AN17*1000</f>
        <v>428.01022362947595</v>
      </c>
      <c r="H18" s="20">
        <f>Fallas20!AS17*1000</f>
        <v>355.5418866657796</v>
      </c>
      <c r="I18" s="20">
        <f>Fallas20!AY17</f>
        <v>0.37367421781362065</v>
      </c>
      <c r="J18" s="20">
        <f>Fallas20!AZ17*1000</f>
        <v>508.4248979320648</v>
      </c>
      <c r="K18" s="20">
        <f>Fallas20!CI17*1000</f>
        <v>974.2823232732868</v>
      </c>
      <c r="L18" s="20">
        <f>Fallas20!CO17</f>
        <v>6.320515779888792</v>
      </c>
      <c r="M18" s="20">
        <f>Fallas20!CP17*1000</f>
        <v>1149.6531414624785</v>
      </c>
    </row>
    <row r="19" spans="1:13" ht="12.75">
      <c r="A19" s="17">
        <v>16</v>
      </c>
      <c r="B19" s="19">
        <f>Fallas20!Y18*1000</f>
        <v>356.8101837282716</v>
      </c>
      <c r="C19" s="19">
        <f>Fallas20!AA18</f>
        <v>0.36666803180697866</v>
      </c>
      <c r="D19" s="20">
        <f>Fallas20!AB18*1000</f>
        <v>517.3747664059938</v>
      </c>
      <c r="E19" s="20">
        <f>Fallas20!AG18*1000</f>
        <v>292.43568448392944</v>
      </c>
      <c r="F19" s="20">
        <f>Fallas20!AM18</f>
        <v>0.683514763259934</v>
      </c>
      <c r="G19" s="20">
        <f>Fallas20!AN18*1000</f>
        <v>426.9560993465369</v>
      </c>
      <c r="H19" s="20">
        <f>Fallas20!AS18*1000</f>
        <v>354.80124314977604</v>
      </c>
      <c r="I19" s="20">
        <f>Fallas20!AY18</f>
        <v>0.37753738776463497</v>
      </c>
      <c r="J19" s="20">
        <f>Fallas20!AZ18*1000</f>
        <v>507.3657777041798</v>
      </c>
      <c r="K19" s="20">
        <f>Fallas20!CI18*1000</f>
        <v>970.0915079651477</v>
      </c>
      <c r="L19" s="20">
        <f>Fallas20!CO18</f>
        <v>6.27952163739688</v>
      </c>
      <c r="M19" s="20">
        <f>Fallas20!CP18*1000</f>
        <v>1144.7079793988742</v>
      </c>
    </row>
    <row r="20" spans="1:13" ht="12.75">
      <c r="A20" s="17">
        <v>17</v>
      </c>
      <c r="B20" s="19">
        <f>Fallas20!Y19*1000</f>
        <v>355.63778602831786</v>
      </c>
      <c r="C20" s="19">
        <f>Fallas20!AA19</f>
        <v>0.3696997675132968</v>
      </c>
      <c r="D20" s="20">
        <f>Fallas20!AB19*1000</f>
        <v>515.6747897410609</v>
      </c>
      <c r="E20" s="20">
        <f>Fallas20!AG19*1000</f>
        <v>290.6005148309845</v>
      </c>
      <c r="F20" s="20">
        <f>Fallas20!AM19</f>
        <v>0.6877960175815724</v>
      </c>
      <c r="G20" s="20">
        <f>Fallas20!AN19*1000</f>
        <v>424.2767516532373</v>
      </c>
      <c r="H20" s="20">
        <f>Fallas20!AS19*1000</f>
        <v>352.89969959330494</v>
      </c>
      <c r="I20" s="20">
        <f>Fallas20!AY19</f>
        <v>0.38740516720684265</v>
      </c>
      <c r="J20" s="20">
        <f>Fallas20!AZ19*1000</f>
        <v>504.646570418426</v>
      </c>
      <c r="K20" s="20">
        <f>Fallas20!CI19*1000</f>
        <v>959.4967161357648</v>
      </c>
      <c r="L20" s="20">
        <f>Fallas20!CO19</f>
        <v>6.179248972879971</v>
      </c>
      <c r="M20" s="20">
        <f>Fallas20!CP19*1000</f>
        <v>1132.2061250402026</v>
      </c>
    </row>
    <row r="21" spans="1:13" ht="12.75">
      <c r="A21" s="17">
        <v>18</v>
      </c>
      <c r="B21" s="19">
        <f>Fallas20!Y20*1000</f>
        <v>355.33178043364455</v>
      </c>
      <c r="C21" s="19">
        <f>Fallas20!AA20</f>
        <v>0.3704909797769412</v>
      </c>
      <c r="D21" s="20">
        <f>Fallas20!AB20*1000</f>
        <v>515.2310816287846</v>
      </c>
      <c r="E21" s="20">
        <f>Fallas20!AG20*1000</f>
        <v>290.12357657123584</v>
      </c>
      <c r="F21" s="20">
        <f>Fallas20!AM20</f>
        <v>0.6889105251648018</v>
      </c>
      <c r="G21" s="20">
        <f>Fallas20!AN20*1000</f>
        <v>423.5804217940043</v>
      </c>
      <c r="H21" s="20">
        <f>Fallas20!AS20*1000</f>
        <v>352.4010780683227</v>
      </c>
      <c r="I21" s="20">
        <f>Fallas20!AY20</f>
        <v>0.3899811638722998</v>
      </c>
      <c r="J21" s="20">
        <f>Fallas20!AZ20*1000</f>
        <v>503.9335416377014</v>
      </c>
      <c r="K21" s="20">
        <f>Fallas20!CI20*1000</f>
        <v>956.7566296161536</v>
      </c>
      <c r="L21" s="20">
        <f>Fallas20!CO20</f>
        <v>6.154074054139861</v>
      </c>
      <c r="M21" s="20">
        <f>Fallas20!CP20*1000</f>
        <v>1128.9728229470613</v>
      </c>
    </row>
    <row r="22" spans="1:13" ht="12.75">
      <c r="A22" s="17">
        <v>19</v>
      </c>
      <c r="B22" s="19">
        <f>Fallas20!Y21*1000</f>
        <v>354.845805818189</v>
      </c>
      <c r="C22" s="19">
        <f>Fallas20!AA21</f>
        <v>0.3717474473909866</v>
      </c>
      <c r="D22" s="20">
        <f>Fallas20!AB21*1000</f>
        <v>514.526418436374</v>
      </c>
      <c r="E22" s="20">
        <f>Fallas20!AG21*1000</f>
        <v>289.36787924121126</v>
      </c>
      <c r="F22" s="20">
        <f>Fallas20!AM21</f>
        <v>0.6906780213221076</v>
      </c>
      <c r="G22" s="20">
        <f>Fallas20!AN21*1000</f>
        <v>422.47710369216844</v>
      </c>
      <c r="H22" s="20">
        <f>Fallas20!AS21*1000</f>
        <v>351.6073050405686</v>
      </c>
      <c r="I22" s="20">
        <f>Fallas20!AY21</f>
        <v>0.39407254668432407</v>
      </c>
      <c r="J22" s="20">
        <f>Fallas20!AZ21*1000</f>
        <v>502.79844620801305</v>
      </c>
      <c r="K22" s="20">
        <f>Fallas20!CI21*1000</f>
        <v>952.4262390759626</v>
      </c>
      <c r="L22" s="20">
        <f>Fallas20!CO21</f>
        <v>6.114901790901516</v>
      </c>
      <c r="M22" s="20">
        <f>Fallas20!CP21*1000</f>
        <v>1238.1541107987514</v>
      </c>
    </row>
    <row r="23" spans="1:13" ht="12.75">
      <c r="A23" s="17">
        <v>20</v>
      </c>
      <c r="B23" s="19">
        <f>Fallas20!Y22*1000</f>
        <v>354.5315384030383</v>
      </c>
      <c r="C23" s="19">
        <f>Fallas20!AA22</f>
        <v>0.37255992646535757</v>
      </c>
      <c r="D23" s="20">
        <f>Fallas20!AB22*1000</f>
        <v>514.0707306844056</v>
      </c>
      <c r="E23" s="20">
        <f>Fallas20!AG22*1000</f>
        <v>288.8803219222354</v>
      </c>
      <c r="F23" s="20">
        <f>Fallas20!AM22</f>
        <v>0.6918194026969766</v>
      </c>
      <c r="G23" s="20">
        <f>Fallas20!AN22*1000</f>
        <v>421.7652700064637</v>
      </c>
      <c r="H23" s="20">
        <f>Fallas20!AS22*1000</f>
        <v>351.09277178121073</v>
      </c>
      <c r="I23" s="20">
        <f>Fallas20!AY22</f>
        <v>0.39671859778977403</v>
      </c>
      <c r="J23" s="20">
        <f>Fallas20!AZ22*1000</f>
        <v>502.0626636471314</v>
      </c>
      <c r="K23" s="20">
        <f>Fallas20!CI22*1000</f>
        <v>949.6396432053172</v>
      </c>
      <c r="L23" s="20">
        <f>Fallas20!CO22</f>
        <v>6.090084623603201</v>
      </c>
      <c r="M23" s="20">
        <f>Fallas20!CP22*1000</f>
        <v>1234.5315361669122</v>
      </c>
    </row>
    <row r="24" spans="1:13" ht="12.75">
      <c r="A24" s="17">
        <v>21</v>
      </c>
      <c r="B24" s="19">
        <f>Fallas20!Y23*1000</f>
        <v>354.234763923386</v>
      </c>
      <c r="C24" s="19">
        <f>Fallas20!AA23</f>
        <v>0.3733271490485916</v>
      </c>
      <c r="D24" s="20">
        <f>Fallas20!AB23*1000</f>
        <v>513.6404076889097</v>
      </c>
      <c r="E24" s="20">
        <f>Fallas20!AG23*1000</f>
        <v>288.4207175915687</v>
      </c>
      <c r="F24" s="20">
        <f>Fallas20!AM23</f>
        <v>0.692896093175872</v>
      </c>
      <c r="G24" s="20">
        <f>Fallas20!AN23*1000</f>
        <v>421.09424768369024</v>
      </c>
      <c r="H24" s="20">
        <f>Fallas20!AS23*1000</f>
        <v>350.6060140126002</v>
      </c>
      <c r="I24" s="20">
        <f>Fallas20!AY23</f>
        <v>0.3992175546227331</v>
      </c>
      <c r="J24" s="20">
        <f>Fallas20!AZ23*1000</f>
        <v>501.36660003801825</v>
      </c>
      <c r="K24" s="20">
        <f>Fallas20!CI23*1000</f>
        <v>947.0180070309287</v>
      </c>
      <c r="L24" s="20">
        <f>Fallas20!CO23</f>
        <v>6.067010294772005</v>
      </c>
      <c r="M24" s="20">
        <f>Fallas20!CP23*1000</f>
        <v>1231.1234091402075</v>
      </c>
    </row>
    <row r="25" spans="1:13" ht="12.75">
      <c r="A25" s="17">
        <v>22</v>
      </c>
      <c r="B25" s="19">
        <f>Fallas20!Y24*1000</f>
        <v>352.40559927506376</v>
      </c>
      <c r="C25" s="19">
        <f>Fallas20!AA24</f>
        <v>0.37805531429594263</v>
      </c>
      <c r="D25" s="20">
        <f>Fallas20!AB24*1000</f>
        <v>510.98811894884244</v>
      </c>
      <c r="E25" s="20">
        <f>Fallas20!AG24*1000</f>
        <v>285.6052913485523</v>
      </c>
      <c r="F25" s="20">
        <f>Fallas20!AM24</f>
        <v>0.6995076335359638</v>
      </c>
      <c r="G25" s="20">
        <f>Fallas20!AN24*1000</f>
        <v>416.9837253688864</v>
      </c>
      <c r="H25" s="20">
        <f>Fallas20!AS24*1000</f>
        <v>347.5880693596025</v>
      </c>
      <c r="I25" s="20">
        <f>Fallas20!AY24</f>
        <v>0.4146242194430402</v>
      </c>
      <c r="J25" s="20">
        <f>Fallas20!AZ24*1000</f>
        <v>497.0509391842316</v>
      </c>
      <c r="K25" s="20">
        <f>Fallas20!CI24*1000</f>
        <v>931.0675787159838</v>
      </c>
      <c r="L25" s="20">
        <f>Fallas20!CO24</f>
        <v>5.932116122202088</v>
      </c>
      <c r="M25" s="20">
        <f>Fallas20!CP24*1000</f>
        <v>1210.387852330779</v>
      </c>
    </row>
    <row r="26" spans="1:13" ht="12.75">
      <c r="A26" s="17">
        <v>23</v>
      </c>
      <c r="B26" s="19">
        <f>Fallas20!Y25*1000</f>
        <v>351.18607374523333</v>
      </c>
      <c r="C26" s="19">
        <f>Fallas20!AA25</f>
        <v>0.3812071740713042</v>
      </c>
      <c r="D26" s="20">
        <f>Fallas20!AB25*1000</f>
        <v>509.21980693058833</v>
      </c>
      <c r="E26" s="20">
        <f>Fallas20!AG25*1000</f>
        <v>283.7446284937204</v>
      </c>
      <c r="F26" s="20">
        <f>Fallas20!AM25</f>
        <v>0.7038923705292915</v>
      </c>
      <c r="G26" s="20">
        <f>Fallas20!AN25*1000</f>
        <v>414.2671576008318</v>
      </c>
      <c r="H26" s="20">
        <f>Fallas20!AS25*1000</f>
        <v>345.5598696988932</v>
      </c>
      <c r="I26" s="20">
        <f>Fallas20!AY25</f>
        <v>0.4249005728231843</v>
      </c>
      <c r="J26" s="20">
        <f>Fallas20!AZ25*1000</f>
        <v>494.1506136694173</v>
      </c>
      <c r="K26" s="20">
        <f>Fallas20!CI25*1000</f>
        <v>920.627930841279</v>
      </c>
      <c r="L26" s="20">
        <f>Fallas20!CO25</f>
        <v>5.848667504506047</v>
      </c>
      <c r="M26" s="20">
        <f>Fallas20!CP25*1000</f>
        <v>1196.8163100936627</v>
      </c>
    </row>
    <row r="27" spans="1:13" ht="12.75">
      <c r="A27" s="17">
        <v>24</v>
      </c>
      <c r="B27" s="19">
        <f>Fallas20!Y26*1000</f>
        <v>351.07932272949785</v>
      </c>
      <c r="C27" s="19">
        <f>Fallas20!AA26</f>
        <v>0.38148305796461535</v>
      </c>
      <c r="D27" s="20">
        <f>Fallas20!AB26*1000</f>
        <v>509.06501795777183</v>
      </c>
      <c r="E27" s="20">
        <f>Fallas20!AG26*1000</f>
        <v>283.5823749290821</v>
      </c>
      <c r="F27" s="20">
        <f>Fallas20!AM26</f>
        <v>0.7042753126216234</v>
      </c>
      <c r="G27" s="20">
        <f>Fallas20!AN26*1000</f>
        <v>414.03026739645986</v>
      </c>
      <c r="H27" s="20">
        <f>Fallas20!AS26*1000</f>
        <v>345.38175174407945</v>
      </c>
      <c r="I27" s="20">
        <f>Fallas20!AY26</f>
        <v>0.4258002981269434</v>
      </c>
      <c r="J27" s="20">
        <f>Fallas20!AZ26*1000</f>
        <v>493.8959049940336</v>
      </c>
      <c r="K27" s="20">
        <f>Fallas20!CI26*1000</f>
        <v>919.7213653339712</v>
      </c>
      <c r="L27" s="20">
        <f>Fallas20!CO26</f>
        <v>5.841592713770538</v>
      </c>
      <c r="M27" s="20">
        <f>Fallas20!CP26*1000</f>
        <v>1195.6377749341627</v>
      </c>
    </row>
    <row r="28" spans="1:13" ht="12.75">
      <c r="A28" s="17">
        <v>25</v>
      </c>
      <c r="B28" s="19">
        <f>Fallas20!Y27*1000</f>
        <v>350.8798332003959</v>
      </c>
      <c r="C28" s="19">
        <f>Fallas20!AA27</f>
        <v>0.3819986071600689</v>
      </c>
      <c r="D28" s="20">
        <f>Fallas20!AB27*1000</f>
        <v>508.77575814057406</v>
      </c>
      <c r="E28" s="20">
        <f>Fallas20!AG27*1000</f>
        <v>283.2794318003372</v>
      </c>
      <c r="F28" s="20">
        <f>Fallas20!AM27</f>
        <v>0.7049905549356752</v>
      </c>
      <c r="G28" s="20">
        <f>Fallas20!AN27*1000</f>
        <v>413.5879704284923</v>
      </c>
      <c r="H28" s="20">
        <f>Fallas20!AS27*1000</f>
        <v>345.04865293809337</v>
      </c>
      <c r="I28" s="20">
        <f>Fallas20!AY27</f>
        <v>0.42748173062603023</v>
      </c>
      <c r="J28" s="20">
        <f>Fallas20!AZ27*1000</f>
        <v>493.41957370147355</v>
      </c>
      <c r="K28" s="20">
        <f>Fallas20!CI27*1000</f>
        <v>918.0303394040171</v>
      </c>
      <c r="L28" s="20">
        <f>Fallas20!CO27</f>
        <v>5.828467660254009</v>
      </c>
      <c r="M28" s="20">
        <f>Fallas20!CP27*1000</f>
        <v>1193.4394412252223</v>
      </c>
    </row>
    <row r="29" spans="1:13" ht="12.75">
      <c r="A29" s="17">
        <v>26</v>
      </c>
      <c r="B29" s="19">
        <f>Fallas20!Y28*1000</f>
        <v>350.82794206357585</v>
      </c>
      <c r="C29" s="19">
        <f>Fallas20!AA28</f>
        <v>0.3821327105562386</v>
      </c>
      <c r="D29" s="20">
        <f>Fallas20!AB28*1000</f>
        <v>508.70051599218505</v>
      </c>
      <c r="E29" s="20">
        <f>Fallas20!AG28*1000</f>
        <v>283.2006871010842</v>
      </c>
      <c r="F29" s="20">
        <f>Fallas20!AM28</f>
        <v>0.7051765233908277</v>
      </c>
      <c r="G29" s="20">
        <f>Fallas20!AN28*1000</f>
        <v>413.47300316758293</v>
      </c>
      <c r="H29" s="20">
        <f>Fallas20!AS28*1000</f>
        <v>344.96195581049585</v>
      </c>
      <c r="I29" s="20">
        <f>Fallas20!AY28</f>
        <v>0.42791912201193605</v>
      </c>
      <c r="J29" s="20">
        <f>Fallas20!AZ28*1000</f>
        <v>493.2955968090091</v>
      </c>
      <c r="K29" s="20">
        <f>Fallas20!CI28*1000</f>
        <v>917.5911321769959</v>
      </c>
      <c r="L29" s="20">
        <f>Fallas20!CO28</f>
        <v>5.825073885269787</v>
      </c>
      <c r="M29" s="20">
        <f>Fallas20!CP28*1000</f>
        <v>1192.8684718300947</v>
      </c>
    </row>
    <row r="30" spans="1:13" ht="12.75">
      <c r="A30" s="17">
        <v>27</v>
      </c>
      <c r="B30" s="19">
        <f>Fallas20!Y29*1000</f>
        <v>357.688896687428</v>
      </c>
      <c r="C30" s="19">
        <f>Fallas20!AA29</f>
        <v>0.3643953228407403</v>
      </c>
      <c r="D30" s="20">
        <f>Fallas20!AB29*1000</f>
        <v>518.6489001967706</v>
      </c>
      <c r="E30" s="20">
        <f>Fallas20!AG29*1000</f>
        <v>293.8193945613567</v>
      </c>
      <c r="F30" s="20">
        <f>Fallas20!AM29</f>
        <v>0.680294161808063</v>
      </c>
      <c r="G30" s="20">
        <f>Fallas20!AN29*1000</f>
        <v>428.97631605958077</v>
      </c>
      <c r="H30" s="20">
        <f>Fallas20!AS29*1000</f>
        <v>356.2169463516432</v>
      </c>
      <c r="I30" s="20">
        <f>Fallas20!AY29</f>
        <v>0.3701430442649988</v>
      </c>
      <c r="J30" s="20">
        <f>Fallas20!AZ29*1000</f>
        <v>509.3902332828497</v>
      </c>
      <c r="K30" s="20">
        <f>Fallas20!CI29*1000</f>
        <v>978.1344274597362</v>
      </c>
      <c r="L30" s="20">
        <f>Fallas20!CO29</f>
        <v>6.358887136973274</v>
      </c>
      <c r="M30" s="20">
        <f>Fallas20!CP29*1000</f>
        <v>1154.1986244024886</v>
      </c>
    </row>
    <row r="31" spans="1:13" ht="12.75">
      <c r="A31" s="17">
        <v>28</v>
      </c>
      <c r="B31" s="19">
        <f>Fallas20!Y30*1000</f>
        <v>358.0095748790129</v>
      </c>
      <c r="C31" s="19">
        <f>Fallas20!AA30</f>
        <v>0.3635658206775223</v>
      </c>
      <c r="D31" s="20">
        <f>Fallas20!AB30*1000</f>
        <v>519.1138835745687</v>
      </c>
      <c r="E31" s="20">
        <f>Fallas20!AG30*1000</f>
        <v>294.3261393654718</v>
      </c>
      <c r="F31" s="20">
        <f>Fallas20!AM30</f>
        <v>0.6791162929701451</v>
      </c>
      <c r="G31" s="20">
        <f>Fallas20!AN30*1000</f>
        <v>429.71616347358884</v>
      </c>
      <c r="H31" s="20">
        <f>Fallas20!AS30*1000</f>
        <v>356.731494305171</v>
      </c>
      <c r="I31" s="20">
        <f>Fallas20!AY30</f>
        <v>0.3674448540203413</v>
      </c>
      <c r="J31" s="20">
        <f>Fallas20!AZ30*1000</f>
        <v>510.1260368563945</v>
      </c>
      <c r="K31" s="20">
        <f>Fallas20!CI30*1000</f>
        <v>981.0917467034251</v>
      </c>
      <c r="L31" s="20">
        <f>Fallas20!CO30</f>
        <v>6.388804208604473</v>
      </c>
      <c r="M31" s="20">
        <f>Fallas20!CP30*1000</f>
        <v>1157.6882611100416</v>
      </c>
    </row>
    <row r="32" spans="1:13" ht="12.75">
      <c r="A32" s="17">
        <v>29</v>
      </c>
      <c r="B32" s="19">
        <f>Fallas20!Y31*1000</f>
        <v>357.7567525261242</v>
      </c>
      <c r="C32" s="19">
        <f>Fallas20!AA31</f>
        <v>0.3642198038374684</v>
      </c>
      <c r="D32" s="20">
        <f>Fallas20!AB31*1000</f>
        <v>518.7472911628801</v>
      </c>
      <c r="E32" s="20">
        <f>Fallas20!AG31*1000</f>
        <v>293.9265430066184</v>
      </c>
      <c r="F32" s="20">
        <f>Fallas20!AM31</f>
        <v>0.6800450372332207</v>
      </c>
      <c r="G32" s="20">
        <f>Fallas20!AN31*1000</f>
        <v>429.1327527896628</v>
      </c>
      <c r="H32" s="20">
        <f>Fallas20!AS31*1000</f>
        <v>356.3259201740333</v>
      </c>
      <c r="I32" s="20">
        <f>Fallas20!AY31</f>
        <v>0.36957209117661377</v>
      </c>
      <c r="J32" s="20">
        <f>Fallas20!AZ31*1000</f>
        <v>509.5460658488676</v>
      </c>
      <c r="K32" s="20">
        <f>Fallas20!CI31*1000</f>
        <v>978.7592060940458</v>
      </c>
      <c r="L32" s="20">
        <f>Fallas20!CO31</f>
        <v>6.365174070779617</v>
      </c>
      <c r="M32" s="20">
        <f>Fallas20!CP31*1000</f>
        <v>1154.9358631909738</v>
      </c>
    </row>
    <row r="33" spans="1:13" ht="12.75">
      <c r="A33" s="17">
        <v>30</v>
      </c>
      <c r="B33" s="19">
        <f>Fallas20!Y32*1000</f>
        <v>357.5140710206023</v>
      </c>
      <c r="C33" s="19">
        <f>Fallas20!AA32</f>
        <v>0.36484752389335773</v>
      </c>
      <c r="D33" s="20">
        <f>Fallas20!AB32*1000</f>
        <v>518.3954029798733</v>
      </c>
      <c r="E33" s="20">
        <f>Fallas20!AG32*1000</f>
        <v>293.5435301200321</v>
      </c>
      <c r="F33" s="20">
        <f>Fallas20!AM32</f>
        <v>0.680935732619875</v>
      </c>
      <c r="G33" s="20">
        <f>Fallas20!AN32*1000</f>
        <v>428.5735539752468</v>
      </c>
      <c r="H33" s="20">
        <f>Fallas20!AS32*1000</f>
        <v>355.93595003068634</v>
      </c>
      <c r="I33" s="20">
        <f>Fallas20!AY32</f>
        <v>0.3716140969843884</v>
      </c>
      <c r="J33" s="20">
        <f>Fallas20!AZ32*1000</f>
        <v>508.9884085438815</v>
      </c>
      <c r="K33" s="20">
        <f>Fallas20!CI32*1000</f>
        <v>976.5271787404031</v>
      </c>
      <c r="L33" s="20">
        <f>Fallas20!CO32</f>
        <v>6.3427956567224175</v>
      </c>
      <c r="M33" s="20">
        <f>Fallas20!CP32*1000</f>
        <v>1152.3020709136756</v>
      </c>
    </row>
    <row r="34" spans="1:13" ht="12.75">
      <c r="A34" s="17">
        <v>31</v>
      </c>
      <c r="B34" s="19">
        <f>Fallas20!Y33*1000</f>
        <v>354.6391653273512</v>
      </c>
      <c r="C34" s="19">
        <f>Fallas20!AA33</f>
        <v>0.37228168135091655</v>
      </c>
      <c r="D34" s="20">
        <f>Fallas20!AB33*1000</f>
        <v>514.2267897246592</v>
      </c>
      <c r="E34" s="20">
        <f>Fallas20!AG33*1000</f>
        <v>289.047195324867</v>
      </c>
      <c r="F34" s="20">
        <f>Fallas20!AM33</f>
        <v>0.6914286569927288</v>
      </c>
      <c r="G34" s="20">
        <f>Fallas20!AN33*1000</f>
        <v>422.0089051743058</v>
      </c>
      <c r="H34" s="20">
        <f>Fallas20!AS33*1000</f>
        <v>351.26909034256846</v>
      </c>
      <c r="I34" s="20">
        <f>Fallas20!AY33</f>
        <v>0.3958123834076872</v>
      </c>
      <c r="J34" s="20">
        <f>Fallas20!AZ33*1000</f>
        <v>502.3147991898729</v>
      </c>
      <c r="K34" s="20">
        <f>Fallas20!CI33*1000</f>
        <v>950.5927553667508</v>
      </c>
      <c r="L34" s="20">
        <f>Fallas20!CO33</f>
        <v>6.098538985562751</v>
      </c>
      <c r="M34" s="20">
        <f>Fallas20!CP33*1000</f>
        <v>1235.7705819767762</v>
      </c>
    </row>
    <row r="35" spans="1:13" ht="12.75">
      <c r="A35" s="17">
        <v>32</v>
      </c>
      <c r="B35" s="19">
        <f>Fallas20!Y34*1000</f>
        <v>354.8606238049462</v>
      </c>
      <c r="C35" s="19">
        <f>Fallas20!AA34</f>
        <v>0.37170913740124717</v>
      </c>
      <c r="D35" s="20">
        <f>Fallas20!AB34*1000</f>
        <v>514.547904517172</v>
      </c>
      <c r="E35" s="20">
        <f>Fallas20!AG34*1000</f>
        <v>289.3908899371377</v>
      </c>
      <c r="F35" s="20">
        <f>Fallas20!AM34</f>
        <v>0.6906241729508225</v>
      </c>
      <c r="G35" s="20">
        <f>Fallas20!AN34*1000</f>
        <v>422.510699308221</v>
      </c>
      <c r="H35" s="20">
        <f>Fallas20!AS34*1000</f>
        <v>351.63154225132</v>
      </c>
      <c r="I35" s="20">
        <f>Fallas20!AY34</f>
        <v>0.39394778810137693</v>
      </c>
      <c r="J35" s="20">
        <f>Fallas20!AZ34*1000</f>
        <v>502.83310541938766</v>
      </c>
      <c r="K35" s="20">
        <f>Fallas20!CI34*1000</f>
        <v>952.5578954883845</v>
      </c>
      <c r="L35" s="20">
        <f>Fallas20!CO34</f>
        <v>6.116081807083743</v>
      </c>
      <c r="M35" s="20">
        <f>Fallas20!CP34*1000</f>
        <v>1238.3252641349</v>
      </c>
    </row>
    <row r="36" spans="1:13" ht="12.75">
      <c r="A36" s="17">
        <v>33</v>
      </c>
      <c r="B36" s="19">
        <f>Fallas20!Y35*1000</f>
        <v>353.27551754730047</v>
      </c>
      <c r="C36" s="19">
        <f>Fallas20!AA35</f>
        <v>0.37580680199142114</v>
      </c>
      <c r="D36" s="20">
        <f>Fallas20!AB35*1000</f>
        <v>512.2495004435856</v>
      </c>
      <c r="E36" s="20">
        <f>Fallas20!AG35*1000</f>
        <v>286.94055138921425</v>
      </c>
      <c r="F36" s="20">
        <f>Fallas20!AM35</f>
        <v>0.6963685616863063</v>
      </c>
      <c r="G36" s="20">
        <f>Fallas20!AN35*1000</f>
        <v>418.9332050282528</v>
      </c>
      <c r="H36" s="20">
        <f>Fallas20!AS35*1000</f>
        <v>349.0270950119206</v>
      </c>
      <c r="I36" s="20">
        <f>Fallas20!AY35</f>
        <v>0.40729611170497404</v>
      </c>
      <c r="J36" s="20">
        <f>Fallas20!AZ35*1000</f>
        <v>499.1087458670464</v>
      </c>
      <c r="K36" s="20">
        <f>Fallas20!CI35*1000</f>
        <v>938.6090444523229</v>
      </c>
      <c r="L36" s="20">
        <f>Fallas20!CO35</f>
        <v>5.994743227310627</v>
      </c>
      <c r="M36" s="20">
        <f>Fallas20!CP35*1000</f>
        <v>1220.19175778802</v>
      </c>
    </row>
    <row r="37" spans="1:13" ht="12.75">
      <c r="A37" s="17">
        <v>34</v>
      </c>
      <c r="B37" s="19">
        <f>Fallas20!Y36*1000</f>
        <v>353.0162874799443</v>
      </c>
      <c r="C37" s="19">
        <f>Fallas20!AA36</f>
        <v>0.3764768651744751</v>
      </c>
      <c r="D37" s="20">
        <f>Fallas20!AB36*1000</f>
        <v>511.87361684591923</v>
      </c>
      <c r="E37" s="20">
        <f>Fallas20!AG36*1000</f>
        <v>286.54195174658327</v>
      </c>
      <c r="F37" s="20">
        <f>Fallas20!AM36</f>
        <v>0.6973049782890497</v>
      </c>
      <c r="G37" s="20">
        <f>Fallas20!AN36*1000</f>
        <v>418.3512495500115</v>
      </c>
      <c r="H37" s="20">
        <f>Fallas20!AS36*1000</f>
        <v>348.59897043679325</v>
      </c>
      <c r="I37" s="20">
        <f>Fallas20!AY36</f>
        <v>0.4094796510553259</v>
      </c>
      <c r="J37" s="20">
        <f>Fallas20!AZ36*1000</f>
        <v>498.49652772461434</v>
      </c>
      <c r="K37" s="20">
        <f>Fallas20!CI36*1000</f>
        <v>936.3534012454231</v>
      </c>
      <c r="L37" s="20">
        <f>Fallas20!CO36</f>
        <v>5.975799305381668</v>
      </c>
      <c r="M37" s="20">
        <f>Fallas20!CP36*1000</f>
        <v>1217.25942161905</v>
      </c>
    </row>
    <row r="38" spans="1:13" ht="12.75">
      <c r="A38" s="17">
        <v>35</v>
      </c>
      <c r="B38" s="19">
        <f>Fallas20!Y37*1000</f>
        <v>352.891856115837</v>
      </c>
      <c r="C38" s="19">
        <f>Fallas20!AA37</f>
        <v>0.37679849139526755</v>
      </c>
      <c r="D38" s="20">
        <f>Fallas20!AB37*1000</f>
        <v>511.69319136796366</v>
      </c>
      <c r="E38" s="20">
        <f>Fallas20!AG37*1000</f>
        <v>286.35083409263285</v>
      </c>
      <c r="F38" s="20">
        <f>Fallas20!AM37</f>
        <v>0.6977541615431706</v>
      </c>
      <c r="G38" s="20">
        <f>Fallas20!AN37*1000</f>
        <v>418.0722177752439</v>
      </c>
      <c r="H38" s="20">
        <f>Fallas20!AS37*1000</f>
        <v>348.3932575167085</v>
      </c>
      <c r="I38" s="20">
        <f>Fallas20!AY37</f>
        <v>0.4105278143540085</v>
      </c>
      <c r="J38" s="20">
        <f>Fallas20!AZ37*1000</f>
        <v>498.2023582488931</v>
      </c>
      <c r="K38" s="20">
        <f>Fallas20!CI37*1000</f>
        <v>935.273205555548</v>
      </c>
      <c r="L38" s="20">
        <f>Fallas20!CO37</f>
        <v>5.966791971750142</v>
      </c>
      <c r="M38" s="20">
        <f>Fallas20!CP37*1000</f>
        <v>1215.8551672222125</v>
      </c>
    </row>
    <row r="39" spans="1:13" ht="12.75">
      <c r="A39" s="17">
        <v>36</v>
      </c>
      <c r="B39" s="19">
        <f>Fallas20!Y38*1000</f>
        <v>352.3809876232085</v>
      </c>
      <c r="C39" s="19">
        <f>Fallas20!AA38</f>
        <v>0.3781189262208283</v>
      </c>
      <c r="D39" s="20">
        <f>Fallas20!AB38*1000</f>
        <v>510.9524320536524</v>
      </c>
      <c r="E39" s="20">
        <f>Fallas20!AG38*1000</f>
        <v>285.5676115543196</v>
      </c>
      <c r="F39" s="20">
        <f>Fallas20!AM38</f>
        <v>0.6995963060654267</v>
      </c>
      <c r="G39" s="20">
        <f>Fallas20!AN38*1000</f>
        <v>416.92871286930665</v>
      </c>
      <c r="H39" s="20">
        <f>Fallas20!AS38*1000</f>
        <v>347.5472608524253</v>
      </c>
      <c r="I39" s="20">
        <f>Fallas20!AY38</f>
        <v>0.4148315724190013</v>
      </c>
      <c r="J39" s="20">
        <f>Fallas20!AZ38*1000</f>
        <v>496.9925830189682</v>
      </c>
      <c r="K39" s="20">
        <f>Fallas20!CI38*1000</f>
        <v>930.8553706949629</v>
      </c>
      <c r="L39" s="20">
        <f>Fallas20!CO38</f>
        <v>5.930382859577404</v>
      </c>
      <c r="M39" s="20">
        <f>Fallas20!CP38*1000</f>
        <v>1210.1119819034518</v>
      </c>
    </row>
    <row r="40" spans="1:13" ht="12.75">
      <c r="A40" s="17">
        <v>37</v>
      </c>
      <c r="B40" s="22">
        <f>Fallas20!Y39</f>
        <v>0</v>
      </c>
      <c r="C40" s="22">
        <f>Fallas0!AA39</f>
        <v>0</v>
      </c>
      <c r="D40" s="23">
        <f>Fallas0!AB39</f>
        <v>0</v>
      </c>
      <c r="E40" s="24">
        <f>Fallas20!AG39</f>
        <v>0</v>
      </c>
      <c r="F40" s="24">
        <f>Fallas20!AM39</f>
        <v>0</v>
      </c>
      <c r="G40" s="24">
        <f>Fallas20!AN39</f>
        <v>0</v>
      </c>
      <c r="H40" s="20">
        <f>Fallas20!AS39*1000</f>
        <v>367.4862257136481</v>
      </c>
      <c r="I40" s="20">
        <f>Fallas20!AY39</f>
        <v>0.30959536791971</v>
      </c>
      <c r="J40" s="20">
        <f>Fallas20!AZ39*1000</f>
        <v>525.5053027705168</v>
      </c>
      <c r="K40" s="24">
        <f>Fallas20!CI39</f>
        <v>0</v>
      </c>
      <c r="L40" s="24">
        <f>Fallas20!CO39</f>
        <v>0</v>
      </c>
      <c r="M40" s="24">
        <f>Fallas20!CP39</f>
        <v>0</v>
      </c>
    </row>
    <row r="41" spans="1:13" ht="12.75">
      <c r="A41" s="17">
        <v>38</v>
      </c>
      <c r="B41" s="22">
        <f>Fallas20!Y40</f>
        <v>0</v>
      </c>
      <c r="C41" s="22">
        <f>Fallas0!AA40</f>
        <v>0</v>
      </c>
      <c r="D41" s="23">
        <f>Fallas0!AB40</f>
        <v>0</v>
      </c>
      <c r="E41" s="24">
        <f>Fallas20!AG40</f>
        <v>0</v>
      </c>
      <c r="F41" s="24">
        <f>Fallas20!AM40</f>
        <v>0</v>
      </c>
      <c r="G41" s="24">
        <f>Fallas20!AN40</f>
        <v>0</v>
      </c>
      <c r="H41" s="20">
        <f>Fallas20!AS40*1000</f>
        <v>368.0349558492862</v>
      </c>
      <c r="I41" s="20">
        <f>Fallas20!AY40</f>
        <v>0.3064771641047693</v>
      </c>
      <c r="J41" s="20">
        <f>Fallas20!AZ40*1000</f>
        <v>526.2899868644793</v>
      </c>
      <c r="K41" s="24">
        <f>Fallas20!CI40</f>
        <v>0</v>
      </c>
      <c r="L41" s="24">
        <f>Fallas20!CO40</f>
        <v>0</v>
      </c>
      <c r="M41" s="24">
        <f>Fallas20!CP40</f>
        <v>0</v>
      </c>
    </row>
    <row r="42" spans="1:13" ht="12.75">
      <c r="A42" s="17">
        <v>39</v>
      </c>
      <c r="B42" s="22">
        <f>Fallas20!Y41</f>
        <v>0</v>
      </c>
      <c r="C42" s="22">
        <f>Fallas0!AA41</f>
        <v>0</v>
      </c>
      <c r="D42" s="23">
        <f>Fallas0!AB41</f>
        <v>0</v>
      </c>
      <c r="E42" s="24">
        <f>Fallas20!AG41</f>
        <v>0</v>
      </c>
      <c r="F42" s="24">
        <f>Fallas20!AM41</f>
        <v>0</v>
      </c>
      <c r="G42" s="24">
        <f>Fallas20!AN41</f>
        <v>0</v>
      </c>
      <c r="H42" s="20">
        <f>Fallas20!AS41*1000</f>
        <v>366.5300461973212</v>
      </c>
      <c r="I42" s="20">
        <f>Fallas20!AY41</f>
        <v>0.31489060755442677</v>
      </c>
      <c r="J42" s="20">
        <f>Fallas20!AZ41*1000</f>
        <v>524.1379660621693</v>
      </c>
      <c r="K42" s="24">
        <f>Fallas20!CI41</f>
        <v>0</v>
      </c>
      <c r="L42" s="24">
        <f>Fallas20!CO41</f>
        <v>0</v>
      </c>
      <c r="M42" s="24">
        <f>Fallas20!CP41</f>
        <v>0</v>
      </c>
    </row>
    <row r="43" spans="1:13" ht="12.75">
      <c r="A43" s="17">
        <v>40</v>
      </c>
      <c r="B43" s="22">
        <f>Fallas20!Y42</f>
        <v>0</v>
      </c>
      <c r="C43" s="22">
        <f>Fallas0!AA42</f>
        <v>0</v>
      </c>
      <c r="D43" s="23">
        <f>Fallas0!AB42</f>
        <v>0</v>
      </c>
      <c r="E43" s="24">
        <f>Fallas20!AG42</f>
        <v>0</v>
      </c>
      <c r="F43" s="24">
        <f>Fallas20!AM42</f>
        <v>0</v>
      </c>
      <c r="G43" s="24">
        <f>Fallas20!AN42</f>
        <v>0</v>
      </c>
      <c r="H43" s="20">
        <f>Fallas20!AS42*1000</f>
        <v>357.9125681541006</v>
      </c>
      <c r="I43" s="20">
        <f>Fallas20!AY42</f>
        <v>0.3615340277363367</v>
      </c>
      <c r="J43" s="20">
        <f>Fallas20!AZ42*1000</f>
        <v>511.8149724603639</v>
      </c>
      <c r="K43" s="24">
        <f>Fallas20!CI42</f>
        <v>0</v>
      </c>
      <c r="L43" s="24">
        <f>Fallas20!CO42</f>
        <v>0</v>
      </c>
      <c r="M43" s="24">
        <f>Fallas20!CP42</f>
        <v>0</v>
      </c>
    </row>
    <row r="44" spans="1:13" ht="12.75">
      <c r="A44" s="17">
        <v>41</v>
      </c>
      <c r="B44" s="22">
        <f>Fallas20!Y43</f>
        <v>0</v>
      </c>
      <c r="C44" s="22">
        <f>Fallas0!AA43</f>
        <v>0</v>
      </c>
      <c r="D44" s="23">
        <f>Fallas0!AB43</f>
        <v>0</v>
      </c>
      <c r="E44" s="24">
        <f>Fallas20!AG43</f>
        <v>0</v>
      </c>
      <c r="F44" s="24">
        <f>Fallas20!AM43</f>
        <v>0</v>
      </c>
      <c r="G44" s="24">
        <f>Fallas20!AN43</f>
        <v>0</v>
      </c>
      <c r="H44" s="20">
        <f>Fallas20!AS43*1000</f>
        <v>356.4013898931464</v>
      </c>
      <c r="I44" s="20">
        <f>Fallas20!AY43</f>
        <v>0.36964101227811136</v>
      </c>
      <c r="J44" s="20">
        <f>Fallas20!AZ43*1000</f>
        <v>509.6539875471994</v>
      </c>
      <c r="K44" s="24">
        <f>Fallas20!CI43</f>
        <v>0</v>
      </c>
      <c r="L44" s="24">
        <f>Fallas20!CO43</f>
        <v>0</v>
      </c>
      <c r="M44" s="24">
        <f>Fallas20!CP43</f>
        <v>0</v>
      </c>
    </row>
    <row r="45" spans="1:13" ht="12.75">
      <c r="A45" s="17">
        <v>42</v>
      </c>
      <c r="B45" s="22">
        <f>Fallas20!Y44</f>
        <v>0</v>
      </c>
      <c r="C45" s="22">
        <f>Fallas0!AA44</f>
        <v>0</v>
      </c>
      <c r="D45" s="23">
        <f>Fallas0!AB44</f>
        <v>0</v>
      </c>
      <c r="E45" s="24">
        <f>Fallas20!AG44</f>
        <v>0</v>
      </c>
      <c r="F45" s="24">
        <f>Fallas20!AM44</f>
        <v>0</v>
      </c>
      <c r="G45" s="24">
        <f>Fallas20!AN44</f>
        <v>0</v>
      </c>
      <c r="H45" s="20">
        <f>Fallas20!AS44*1000</f>
        <v>355.396769542595</v>
      </c>
      <c r="I45" s="20">
        <f>Fallas20!AY44</f>
        <v>0.37447609864747355</v>
      </c>
      <c r="J45" s="20">
        <f>Fallas20!AZ44*1000</f>
        <v>508.2173804459108</v>
      </c>
      <c r="K45" s="24">
        <f>Fallas20!CI44</f>
        <v>0</v>
      </c>
      <c r="L45" s="24">
        <f>Fallas20!CO44</f>
        <v>0</v>
      </c>
      <c r="M45" s="24">
        <f>Fallas20!CP44</f>
        <v>0</v>
      </c>
    </row>
    <row r="46" spans="1:13" ht="12.75">
      <c r="A46" s="17">
        <v>43</v>
      </c>
      <c r="B46" s="22">
        <f>Fallas20!Y45</f>
        <v>0</v>
      </c>
      <c r="C46" s="22">
        <f>Fallas0!AA45</f>
        <v>0</v>
      </c>
      <c r="D46" s="23">
        <f>Fallas0!AB45</f>
        <v>0</v>
      </c>
      <c r="E46" s="24">
        <f>Fallas20!AG45</f>
        <v>0</v>
      </c>
      <c r="F46" s="24">
        <f>Fallas20!AM45</f>
        <v>0</v>
      </c>
      <c r="G46" s="24">
        <f>Fallas20!AN45</f>
        <v>0</v>
      </c>
      <c r="H46" s="20">
        <f>Fallas20!AS45*1000</f>
        <v>355.806134136332</v>
      </c>
      <c r="I46" s="20">
        <f>Fallas20!AY45</f>
        <v>0.37230064312497796</v>
      </c>
      <c r="J46" s="20">
        <f>Fallas20!AZ45*1000</f>
        <v>508.8027718149547</v>
      </c>
      <c r="K46" s="24">
        <f>Fallas20!CI45</f>
        <v>0</v>
      </c>
      <c r="L46" s="24">
        <f>Fallas20!CO45</f>
        <v>0</v>
      </c>
      <c r="M46" s="24">
        <f>Fallas20!CP45</f>
        <v>0</v>
      </c>
    </row>
    <row r="47" spans="1:13" ht="12.75">
      <c r="A47" s="17">
        <v>44</v>
      </c>
      <c r="B47" s="22">
        <f>Fallas20!Y46</f>
        <v>0</v>
      </c>
      <c r="C47" s="22">
        <f>Fallas0!AA46</f>
        <v>0</v>
      </c>
      <c r="D47" s="23">
        <f>Fallas0!AB46</f>
        <v>0</v>
      </c>
      <c r="E47" s="24">
        <f>Fallas20!AG46</f>
        <v>0</v>
      </c>
      <c r="F47" s="24">
        <f>Fallas20!AM46</f>
        <v>0</v>
      </c>
      <c r="G47" s="24">
        <f>Fallas20!AN46</f>
        <v>0</v>
      </c>
      <c r="H47" s="20">
        <f>Fallas20!AS46*1000</f>
        <v>355.01067895484795</v>
      </c>
      <c r="I47" s="20">
        <f>Fallas20!AY46</f>
        <v>0.3765445774111219</v>
      </c>
      <c r="J47" s="20">
        <f>Fallas20!AZ46*1000</f>
        <v>507.6652709054326</v>
      </c>
      <c r="K47" s="24">
        <f>Fallas20!CI46</f>
        <v>0</v>
      </c>
      <c r="L47" s="24">
        <f>Fallas20!CO46</f>
        <v>0</v>
      </c>
      <c r="M47" s="24">
        <f>Fallas20!CP46</f>
        <v>0</v>
      </c>
    </row>
    <row r="48" spans="1:13" ht="12.75">
      <c r="A48" s="17">
        <v>45</v>
      </c>
      <c r="B48" s="22">
        <f>Fallas20!Y47</f>
        <v>0</v>
      </c>
      <c r="C48" s="22">
        <f>Fallas0!AA47</f>
        <v>0</v>
      </c>
      <c r="D48" s="23">
        <f>Fallas0!AB47</f>
        <v>0</v>
      </c>
      <c r="E48" s="24">
        <f>Fallas20!AG47</f>
        <v>0</v>
      </c>
      <c r="F48" s="24">
        <f>Fallas20!AM47</f>
        <v>0</v>
      </c>
      <c r="G48" s="24">
        <f>Fallas20!AN47</f>
        <v>0</v>
      </c>
      <c r="H48" s="20">
        <f>Fallas20!AS47*1000</f>
        <v>357.1736633083301</v>
      </c>
      <c r="I48" s="20">
        <f>Fallas20!AY47</f>
        <v>0.36515472256311987</v>
      </c>
      <c r="J48" s="20">
        <f>Fallas20!AZ47*1000</f>
        <v>510.758338530912</v>
      </c>
      <c r="K48" s="24">
        <f>Fallas20!CI47</f>
        <v>0</v>
      </c>
      <c r="L48" s="24">
        <f>Fallas20!CO47</f>
        <v>0</v>
      </c>
      <c r="M48" s="24">
        <f>Fallas20!CP47</f>
        <v>0</v>
      </c>
    </row>
    <row r="49" spans="1:13" ht="12.75">
      <c r="A49" s="17">
        <v>46</v>
      </c>
      <c r="B49" s="22">
        <f>Fallas20!Y48</f>
        <v>0</v>
      </c>
      <c r="C49" s="22">
        <f>Fallas0!AA48</f>
        <v>0</v>
      </c>
      <c r="D49" s="23">
        <f>Fallas0!AB48</f>
        <v>0</v>
      </c>
      <c r="E49" s="24">
        <f>Fallas20!AG48</f>
        <v>0</v>
      </c>
      <c r="F49" s="24">
        <f>Fallas20!AM48</f>
        <v>0</v>
      </c>
      <c r="G49" s="24">
        <f>Fallas20!AN48</f>
        <v>0</v>
      </c>
      <c r="H49" s="20">
        <f>Fallas20!AS48*1000</f>
        <v>356.8367995501694</v>
      </c>
      <c r="I49" s="20">
        <f>Fallas20!AY48</f>
        <v>0.36696147846723076</v>
      </c>
      <c r="J49" s="20">
        <f>Fallas20!AZ48*1000</f>
        <v>510.27662335674216</v>
      </c>
      <c r="K49" s="24">
        <f>Fallas20!CI48</f>
        <v>0</v>
      </c>
      <c r="L49" s="24">
        <f>Fallas20!CO48</f>
        <v>0</v>
      </c>
      <c r="M49" s="24">
        <f>Fallas20!CP48</f>
        <v>0</v>
      </c>
    </row>
    <row r="50" spans="1:13" ht="12.75">
      <c r="A50" s="17">
        <v>47</v>
      </c>
      <c r="B50" s="22">
        <f>Fallas20!Y49</f>
        <v>0</v>
      </c>
      <c r="C50" s="22">
        <f>Fallas0!AA49</f>
        <v>0</v>
      </c>
      <c r="D50" s="23">
        <f>Fallas0!AB49</f>
        <v>0</v>
      </c>
      <c r="E50" s="24">
        <f>Fallas20!AG49</f>
        <v>0</v>
      </c>
      <c r="F50" s="24">
        <f>Fallas20!AM49</f>
        <v>0</v>
      </c>
      <c r="G50" s="24">
        <f>Fallas20!AN49</f>
        <v>0</v>
      </c>
      <c r="H50" s="20">
        <f>Fallas20!AS49*1000</f>
        <v>355.2146133649342</v>
      </c>
      <c r="I50" s="20">
        <f>Fallas20!AY49</f>
        <v>0.37552433908185473</v>
      </c>
      <c r="J50" s="20">
        <f>Fallas20!AZ49*1000</f>
        <v>507.9568971118559</v>
      </c>
      <c r="K50" s="24">
        <f>Fallas20!CI49</f>
        <v>0</v>
      </c>
      <c r="L50" s="24">
        <f>Fallas20!CO49</f>
        <v>0</v>
      </c>
      <c r="M50" s="24">
        <f>Fallas20!CP49</f>
        <v>0</v>
      </c>
    </row>
    <row r="51" spans="1:13" ht="12.75">
      <c r="A51" s="17">
        <v>48</v>
      </c>
      <c r="B51" s="22">
        <f>Fallas20!Y50</f>
        <v>0</v>
      </c>
      <c r="C51" s="22">
        <f>Fallas0!AA50</f>
        <v>0</v>
      </c>
      <c r="D51" s="23">
        <f>Fallas0!AB50</f>
        <v>0</v>
      </c>
      <c r="E51" s="24">
        <f>Fallas20!AG50</f>
        <v>0</v>
      </c>
      <c r="F51" s="24">
        <f>Fallas20!AM50</f>
        <v>0</v>
      </c>
      <c r="G51" s="24">
        <f>Fallas20!AN50</f>
        <v>0</v>
      </c>
      <c r="H51" s="20">
        <f>Fallas20!AS50*1000</f>
        <v>353.8070841053858</v>
      </c>
      <c r="I51" s="20">
        <f>Fallas20!AY50</f>
        <v>0.3828880917056647</v>
      </c>
      <c r="J51" s="20">
        <f>Fallas20!AZ50*1000</f>
        <v>505.94413027070175</v>
      </c>
      <c r="K51" s="24">
        <f>Fallas20!CI50</f>
        <v>0</v>
      </c>
      <c r="L51" s="24">
        <f>Fallas20!CO50</f>
        <v>0</v>
      </c>
      <c r="M51" s="24">
        <f>Fallas20!CP50</f>
        <v>0</v>
      </c>
    </row>
    <row r="52" spans="1:13" ht="12.75">
      <c r="A52" s="17">
        <v>49</v>
      </c>
      <c r="B52" s="22">
        <f>Fallas20!Y51</f>
        <v>0</v>
      </c>
      <c r="C52" s="22">
        <f>Fallas0!AA51</f>
        <v>0</v>
      </c>
      <c r="D52" s="23">
        <f>Fallas0!AB51</f>
        <v>0</v>
      </c>
      <c r="E52" s="24">
        <f>Fallas20!AG51</f>
        <v>0</v>
      </c>
      <c r="F52" s="24">
        <f>Fallas20!AM51</f>
        <v>0</v>
      </c>
      <c r="G52" s="24">
        <f>Fallas20!AN51</f>
        <v>0</v>
      </c>
      <c r="H52" s="20">
        <f>Fallas20!AS51*1000</f>
        <v>352.6262691376102</v>
      </c>
      <c r="I52" s="20">
        <f>Fallas20!AY51</f>
        <v>0.38904536993441496</v>
      </c>
      <c r="J52" s="20">
        <f>Fallas20!AZ51*1000</f>
        <v>504.2555648667826</v>
      </c>
      <c r="K52" s="24">
        <f>Fallas20!CI51</f>
        <v>0</v>
      </c>
      <c r="L52" s="24">
        <f>Fallas20!CO51</f>
        <v>0</v>
      </c>
      <c r="M52" s="24">
        <f>Fallas20!CP51</f>
        <v>0</v>
      </c>
    </row>
    <row r="53" spans="1:13" ht="12.75">
      <c r="A53" s="17">
        <v>50</v>
      </c>
      <c r="B53" s="22">
        <f>Fallas20!Y52</f>
        <v>0</v>
      </c>
      <c r="C53" s="22">
        <f>Fallas0!AA52</f>
        <v>0</v>
      </c>
      <c r="D53" s="23">
        <f>Fallas0!AB52</f>
        <v>0</v>
      </c>
      <c r="E53" s="24">
        <f>Fallas20!AG52</f>
        <v>0</v>
      </c>
      <c r="F53" s="24">
        <f>Fallas20!AM52</f>
        <v>0</v>
      </c>
      <c r="G53" s="24">
        <f>Fallas20!AN52</f>
        <v>0</v>
      </c>
      <c r="H53" s="20">
        <f>Fallas20!AS52*1000</f>
        <v>351.67356265657713</v>
      </c>
      <c r="I53" s="20">
        <f>Fallas20!AY52</f>
        <v>0.3938583910589689</v>
      </c>
      <c r="J53" s="20">
        <f>Fallas20!AZ52*1000</f>
        <v>502.89319459890527</v>
      </c>
      <c r="K53" s="24">
        <f>Fallas20!CI52</f>
        <v>0</v>
      </c>
      <c r="L53" s="24">
        <f>Fallas20!CO52</f>
        <v>0</v>
      </c>
      <c r="M53" s="24">
        <f>Fallas20!CP52</f>
        <v>0</v>
      </c>
    </row>
    <row r="54" spans="1:13" ht="12.75">
      <c r="A54" s="17">
        <v>51</v>
      </c>
      <c r="B54" s="22">
        <f>Fallas20!Y53</f>
        <v>0</v>
      </c>
      <c r="C54" s="22">
        <f>Fallas0!AA53</f>
        <v>0</v>
      </c>
      <c r="D54" s="23">
        <f>Fallas0!AB53</f>
        <v>0</v>
      </c>
      <c r="E54" s="24">
        <f>Fallas20!AG53</f>
        <v>0</v>
      </c>
      <c r="F54" s="24">
        <f>Fallas20!AM53</f>
        <v>0</v>
      </c>
      <c r="G54" s="24">
        <f>Fallas20!AN53</f>
        <v>0</v>
      </c>
      <c r="H54" s="20">
        <f>Fallas20!AS53*1000</f>
        <v>351.7779071207715</v>
      </c>
      <c r="I54" s="20">
        <f>Fallas20!AY53</f>
        <v>0.3933103757496393</v>
      </c>
      <c r="J54" s="20">
        <f>Fallas20!AZ53*1000</f>
        <v>503.0424071827032</v>
      </c>
      <c r="K54" s="24">
        <f>Fallas20!CI53</f>
        <v>0</v>
      </c>
      <c r="L54" s="24">
        <f>Fallas20!CO53</f>
        <v>0</v>
      </c>
      <c r="M54" s="24">
        <f>Fallas20!CP53</f>
        <v>0</v>
      </c>
    </row>
    <row r="55" spans="1:13" ht="12.75">
      <c r="A55" s="17">
        <v>52</v>
      </c>
      <c r="B55" s="22">
        <f>Fallas20!Y54</f>
        <v>0</v>
      </c>
      <c r="C55" s="22">
        <f>Fallas0!AA54</f>
        <v>0</v>
      </c>
      <c r="D55" s="23">
        <f>Fallas0!AB54</f>
        <v>0</v>
      </c>
      <c r="E55" s="24">
        <f>Fallas20!AG54</f>
        <v>0</v>
      </c>
      <c r="F55" s="24">
        <f>Fallas20!AM54</f>
        <v>0</v>
      </c>
      <c r="G55" s="24">
        <f>Fallas20!AN54</f>
        <v>0</v>
      </c>
      <c r="H55" s="20">
        <f>Fallas20!AS54*1000</f>
        <v>350.72773017033137</v>
      </c>
      <c r="I55" s="20">
        <f>Fallas20!AY54</f>
        <v>0.3988163905989249</v>
      </c>
      <c r="J55" s="20">
        <f>Fallas20!AZ54*1000</f>
        <v>501.5406541435739</v>
      </c>
      <c r="K55" s="24">
        <f>Fallas20!CI54</f>
        <v>0</v>
      </c>
      <c r="L55" s="24">
        <f>Fallas20!CO54</f>
        <v>0</v>
      </c>
      <c r="M55" s="24">
        <f>Fallas20!CP54</f>
        <v>0</v>
      </c>
    </row>
    <row r="56" spans="1:13" ht="12.75">
      <c r="A56" s="17">
        <v>53</v>
      </c>
      <c r="B56" s="22">
        <f>Fallas20!Y55</f>
        <v>0</v>
      </c>
      <c r="C56" s="22">
        <f>Fallas0!AA55</f>
        <v>0</v>
      </c>
      <c r="D56" s="23">
        <f>Fallas0!AB55</f>
        <v>0</v>
      </c>
      <c r="E56" s="24">
        <f>Fallas20!AG55</f>
        <v>0</v>
      </c>
      <c r="F56" s="24">
        <f>Fallas20!AM55</f>
        <v>0</v>
      </c>
      <c r="G56" s="24">
        <f>Fallas20!AN55</f>
        <v>0</v>
      </c>
      <c r="H56" s="20">
        <f>Fallas20!AS55*1000</f>
        <v>350.78332980914354</v>
      </c>
      <c r="I56" s="20">
        <f>Fallas20!AY55</f>
        <v>0.3985254068385104</v>
      </c>
      <c r="J56" s="20">
        <f>Fallas20!AZ55*1000</f>
        <v>501.6201616270752</v>
      </c>
      <c r="K56" s="24">
        <f>Fallas20!CI55</f>
        <v>0</v>
      </c>
      <c r="L56" s="24">
        <f>Fallas20!CO55</f>
        <v>0</v>
      </c>
      <c r="M56" s="24">
        <f>Fallas20!CP55</f>
        <v>0</v>
      </c>
    </row>
    <row r="57" spans="1:13" ht="12.75">
      <c r="A57" s="17">
        <v>54</v>
      </c>
      <c r="B57" s="22">
        <f>Fallas20!Y56</f>
        <v>0</v>
      </c>
      <c r="C57" s="22">
        <f>Fallas0!AA56</f>
        <v>0</v>
      </c>
      <c r="D57" s="23">
        <f>Fallas0!AB56</f>
        <v>0</v>
      </c>
      <c r="E57" s="24">
        <f>Fallas20!AG56</f>
        <v>0</v>
      </c>
      <c r="F57" s="24">
        <f>Fallas20!AM56</f>
        <v>0</v>
      </c>
      <c r="G57" s="24">
        <f>Fallas20!AN56</f>
        <v>0</v>
      </c>
      <c r="H57" s="20">
        <f>Fallas20!AS56*1000</f>
        <v>350.4098940008087</v>
      </c>
      <c r="I57" s="20">
        <f>Fallas20!AY56</f>
        <v>0.4004787059618308</v>
      </c>
      <c r="J57" s="20">
        <f>Fallas20!AZ56*1000</f>
        <v>501.0861484211565</v>
      </c>
      <c r="K57" s="24">
        <f>Fallas20!CI56</f>
        <v>0</v>
      </c>
      <c r="L57" s="24">
        <f>Fallas20!CO56</f>
        <v>0</v>
      </c>
      <c r="M57" s="24">
        <f>Fallas20!CP56</f>
        <v>0</v>
      </c>
    </row>
    <row r="58" spans="1:13" ht="12.75">
      <c r="A58" s="17">
        <v>55</v>
      </c>
      <c r="B58" s="22">
        <f>Fallas20!Y57</f>
        <v>0</v>
      </c>
      <c r="C58" s="22">
        <f>Fallas0!AA57</f>
        <v>0</v>
      </c>
      <c r="D58" s="23">
        <f>Fallas0!AB57</f>
        <v>0</v>
      </c>
      <c r="E58" s="24">
        <f>Fallas20!AG57</f>
        <v>0</v>
      </c>
      <c r="F58" s="24">
        <f>Fallas20!AM57</f>
        <v>0</v>
      </c>
      <c r="G58" s="24">
        <f>Fallas20!AN57</f>
        <v>0</v>
      </c>
      <c r="H58" s="20">
        <f>Fallas20!AS57*1000</f>
        <v>349.4476596943078</v>
      </c>
      <c r="I58" s="20">
        <f>Fallas20!AY57</f>
        <v>0.4055001195307318</v>
      </c>
      <c r="J58" s="20">
        <f>Fallas20!AZ57*1000</f>
        <v>499.7101533628601</v>
      </c>
      <c r="K58" s="24">
        <f>Fallas20!CI57</f>
        <v>0</v>
      </c>
      <c r="L58" s="24">
        <f>Fallas20!CO57</f>
        <v>0</v>
      </c>
      <c r="M58" s="24">
        <f>Fallas20!CP57</f>
        <v>0</v>
      </c>
    </row>
    <row r="59" spans="1:13" ht="12.75">
      <c r="A59" s="17">
        <v>56</v>
      </c>
      <c r="B59" s="22">
        <f>Fallas20!Y58</f>
        <v>0</v>
      </c>
      <c r="C59" s="22">
        <f>Fallas0!AA58</f>
        <v>0</v>
      </c>
      <c r="D59" s="23">
        <f>Fallas0!AB58</f>
        <v>0</v>
      </c>
      <c r="E59" s="24">
        <f>Fallas20!AG58</f>
        <v>0</v>
      </c>
      <c r="F59" s="24">
        <f>Fallas20!AM58</f>
        <v>0</v>
      </c>
      <c r="G59" s="24">
        <f>Fallas20!AN58</f>
        <v>0</v>
      </c>
      <c r="H59" s="20">
        <f>Fallas20!AS58*1000</f>
        <v>350.77925502308545</v>
      </c>
      <c r="I59" s="20">
        <f>Fallas20!AY58</f>
        <v>0.39841372960441424</v>
      </c>
      <c r="J59" s="20">
        <f>Fallas20!AZ58*1000</f>
        <v>501.6143346830122</v>
      </c>
      <c r="K59" s="24">
        <f>Fallas20!CI58</f>
        <v>0</v>
      </c>
      <c r="L59" s="24">
        <f>Fallas20!CO58</f>
        <v>0</v>
      </c>
      <c r="M59" s="24">
        <f>Fallas20!CP58</f>
        <v>0</v>
      </c>
    </row>
    <row r="60" spans="1:13" ht="12.75">
      <c r="A60" s="17">
        <v>57</v>
      </c>
      <c r="B60" s="22">
        <f>Fallas20!Y59</f>
        <v>0</v>
      </c>
      <c r="C60" s="22">
        <f>Fallas0!AA59</f>
        <v>0</v>
      </c>
      <c r="D60" s="23">
        <f>Fallas0!AB59</f>
        <v>0</v>
      </c>
      <c r="E60" s="24">
        <f>Fallas20!AG59</f>
        <v>0</v>
      </c>
      <c r="F60" s="24">
        <f>Fallas20!AM59</f>
        <v>0</v>
      </c>
      <c r="G60" s="24">
        <f>Fallas20!AN59</f>
        <v>0</v>
      </c>
      <c r="H60" s="20">
        <f>Fallas20!AS59*1000</f>
        <v>350.8632650196125</v>
      </c>
      <c r="I60" s="20">
        <f>Fallas20!AY59</f>
        <v>0.3979738841727584</v>
      </c>
      <c r="J60" s="20">
        <f>Fallas20!AZ59*1000</f>
        <v>501.73446897804587</v>
      </c>
      <c r="K60" s="24">
        <f>Fallas20!CI59</f>
        <v>0</v>
      </c>
      <c r="L60" s="24">
        <f>Fallas20!CO59</f>
        <v>0</v>
      </c>
      <c r="M60" s="24">
        <f>Fallas20!CP59</f>
        <v>0</v>
      </c>
    </row>
    <row r="61" spans="1:13" ht="12.75">
      <c r="A61" s="17">
        <v>58</v>
      </c>
      <c r="B61" s="22">
        <f>Fallas20!Y60</f>
        <v>0</v>
      </c>
      <c r="C61" s="22">
        <f>Fallas0!AA60</f>
        <v>0</v>
      </c>
      <c r="D61" s="23">
        <f>Fallas0!AB60</f>
        <v>0</v>
      </c>
      <c r="E61" s="24">
        <f>Fallas20!AG60</f>
        <v>0</v>
      </c>
      <c r="F61" s="24">
        <f>Fallas20!AM60</f>
        <v>0</v>
      </c>
      <c r="G61" s="24">
        <f>Fallas20!AN60</f>
        <v>0</v>
      </c>
      <c r="H61" s="20">
        <f>Fallas20!AS60*1000</f>
        <v>350.2725756684935</v>
      </c>
      <c r="I61" s="20">
        <f>Fallas20!AY60</f>
        <v>0.40101102340724804</v>
      </c>
      <c r="J61" s="20">
        <f>Fallas20!AZ60*1000</f>
        <v>500.88978320594566</v>
      </c>
      <c r="K61" s="24">
        <f>Fallas20!CI60</f>
        <v>0</v>
      </c>
      <c r="L61" s="24">
        <f>Fallas20!CO60</f>
        <v>0</v>
      </c>
      <c r="M61" s="24">
        <f>Fallas20!CP60</f>
        <v>0</v>
      </c>
    </row>
    <row r="62" spans="1:13" ht="12.75">
      <c r="A62" s="17">
        <v>59</v>
      </c>
      <c r="B62" s="22">
        <f>Fallas20!Y61</f>
        <v>0</v>
      </c>
      <c r="C62" s="22">
        <f>Fallas0!AA61</f>
        <v>0</v>
      </c>
      <c r="D62" s="23">
        <f>Fallas0!AB61</f>
        <v>0</v>
      </c>
      <c r="E62" s="24">
        <f>Fallas20!AG61</f>
        <v>0</v>
      </c>
      <c r="F62" s="24">
        <f>Fallas20!AM61</f>
        <v>0</v>
      </c>
      <c r="G62" s="24">
        <f>Fallas20!AN61</f>
        <v>0</v>
      </c>
      <c r="H62" s="20">
        <f>Fallas20!AS61*1000</f>
        <v>346.4771369690019</v>
      </c>
      <c r="I62" s="20">
        <f>Fallas20!AY61</f>
        <v>0.4203669917384247</v>
      </c>
      <c r="J62" s="20">
        <f>Fallas20!AZ61*1000</f>
        <v>495.4623058656727</v>
      </c>
      <c r="K62" s="24">
        <f>Fallas20!CI61</f>
        <v>0</v>
      </c>
      <c r="L62" s="24">
        <f>Fallas20!CO61</f>
        <v>0</v>
      </c>
      <c r="M62" s="24">
        <f>Fallas20!CP61</f>
        <v>0</v>
      </c>
    </row>
    <row r="63" spans="1:13" ht="12.75">
      <c r="A63" s="17">
        <v>60</v>
      </c>
      <c r="B63" s="22">
        <f>Fallas20!Y62</f>
        <v>0</v>
      </c>
      <c r="C63" s="22">
        <f>Fallas0!AA62</f>
        <v>0</v>
      </c>
      <c r="D63" s="23">
        <f>Fallas0!AB62</f>
        <v>0</v>
      </c>
      <c r="E63" s="24">
        <f>Fallas20!AG62</f>
        <v>0</v>
      </c>
      <c r="F63" s="24">
        <f>Fallas20!AM62</f>
        <v>0</v>
      </c>
      <c r="G63" s="24">
        <f>Fallas20!AN62</f>
        <v>0</v>
      </c>
      <c r="H63" s="20">
        <f>Fallas20!AS62*1000</f>
        <v>346.31170036323886</v>
      </c>
      <c r="I63" s="20">
        <f>Fallas20!AY62</f>
        <v>0.4212211469988422</v>
      </c>
      <c r="J63" s="20">
        <f>Fallas20!AZ62*1000</f>
        <v>495.2257315194316</v>
      </c>
      <c r="K63" s="24">
        <f>Fallas20!CI62</f>
        <v>0</v>
      </c>
      <c r="L63" s="24">
        <f>Fallas20!CO62</f>
        <v>0</v>
      </c>
      <c r="M63" s="24">
        <f>Fallas20!CP62</f>
        <v>0</v>
      </c>
    </row>
    <row r="64" spans="1:13" ht="12.75">
      <c r="A64" s="17">
        <v>61</v>
      </c>
      <c r="B64" s="22">
        <f>Fallas20!Y63</f>
        <v>0</v>
      </c>
      <c r="C64" s="22">
        <f>Fallas0!AA63</f>
        <v>0</v>
      </c>
      <c r="D64" s="23">
        <f>Fallas0!AB63</f>
        <v>0</v>
      </c>
      <c r="E64" s="24">
        <f>Fallas20!AG63</f>
        <v>0</v>
      </c>
      <c r="F64" s="24">
        <f>Fallas20!AM63</f>
        <v>0</v>
      </c>
      <c r="G64" s="24">
        <f>Fallas20!AN63</f>
        <v>0</v>
      </c>
      <c r="H64" s="20">
        <f>Fallas20!AS63*1000</f>
        <v>345.83308288454685</v>
      </c>
      <c r="I64" s="20">
        <f>Fallas20!AY63</f>
        <v>0.4236899210378973</v>
      </c>
      <c r="J64" s="20">
        <f>Fallas20!AZ63*1000</f>
        <v>494.541308524902</v>
      </c>
      <c r="K64" s="24">
        <f>Fallas20!CI63</f>
        <v>0</v>
      </c>
      <c r="L64" s="24">
        <f>Fallas20!CO63</f>
        <v>0</v>
      </c>
      <c r="M64" s="24">
        <f>Fallas20!CP63</f>
        <v>0</v>
      </c>
    </row>
    <row r="65" spans="1:13" ht="12.75">
      <c r="A65" s="17">
        <v>62</v>
      </c>
      <c r="B65" s="22">
        <f>Fallas20!Y64</f>
        <v>0</v>
      </c>
      <c r="C65" s="22">
        <f>Fallas0!AA64</f>
        <v>0</v>
      </c>
      <c r="D65" s="23">
        <f>Fallas0!AB64</f>
        <v>0</v>
      </c>
      <c r="E65" s="24">
        <f>Fallas20!AG64</f>
        <v>0</v>
      </c>
      <c r="F65" s="24">
        <f>Fallas20!AM64</f>
        <v>0</v>
      </c>
      <c r="G65" s="24">
        <f>Fallas20!AN64</f>
        <v>0</v>
      </c>
      <c r="H65" s="20">
        <f>Fallas20!AS64*1000</f>
        <v>352.58096215189823</v>
      </c>
      <c r="I65" s="20">
        <f>Fallas20!AY64</f>
        <v>0.38930495713684554</v>
      </c>
      <c r="J65" s="20">
        <f>Fallas20!AZ64*1000</f>
        <v>504.1907758772144</v>
      </c>
      <c r="K65" s="24">
        <f>Fallas20!CI64</f>
        <v>0</v>
      </c>
      <c r="L65" s="24">
        <f>Fallas20!CO64</f>
        <v>0</v>
      </c>
      <c r="M65" s="24">
        <f>Fallas20!CP64</f>
        <v>0</v>
      </c>
    </row>
    <row r="66" spans="1:13" ht="12.75">
      <c r="A66" s="17">
        <v>63</v>
      </c>
      <c r="B66" s="22">
        <f>Fallas20!Y65</f>
        <v>0</v>
      </c>
      <c r="C66" s="22">
        <f>Fallas0!AA65</f>
        <v>0</v>
      </c>
      <c r="D66" s="23">
        <f>Fallas0!AB65</f>
        <v>0</v>
      </c>
      <c r="E66" s="24">
        <f>Fallas20!AG65</f>
        <v>0</v>
      </c>
      <c r="F66" s="24">
        <f>Fallas20!AM65</f>
        <v>0</v>
      </c>
      <c r="G66" s="24">
        <f>Fallas20!AN65</f>
        <v>0</v>
      </c>
      <c r="H66" s="20">
        <f>Fallas20!AS65*1000</f>
        <v>351.50076315516674</v>
      </c>
      <c r="I66" s="20">
        <f>Fallas20!AY65</f>
        <v>0.39498328476586686</v>
      </c>
      <c r="J66" s="20">
        <f>Fallas20!AZ65*1000</f>
        <v>502.6460913118884</v>
      </c>
      <c r="K66" s="24">
        <f>Fallas20!CI65</f>
        <v>0</v>
      </c>
      <c r="L66" s="24">
        <f>Fallas20!CO65</f>
        <v>0</v>
      </c>
      <c r="M66" s="24">
        <f>Fallas20!CP65</f>
        <v>0</v>
      </c>
    </row>
    <row r="67" spans="1:13" ht="12.75">
      <c r="A67" s="17">
        <v>64</v>
      </c>
      <c r="B67" s="22">
        <f>Fallas20!Y66</f>
        <v>0</v>
      </c>
      <c r="C67" s="22">
        <f>Fallas0!AA66</f>
        <v>0</v>
      </c>
      <c r="D67" s="23">
        <f>Fallas0!AB66</f>
        <v>0</v>
      </c>
      <c r="E67" s="24">
        <f>Fallas20!AG66</f>
        <v>0</v>
      </c>
      <c r="F67" s="24">
        <f>Fallas20!AM66</f>
        <v>0</v>
      </c>
      <c r="G67" s="24">
        <f>Fallas20!AN66</f>
        <v>0</v>
      </c>
      <c r="H67" s="20">
        <f>Fallas20!AS66*1000</f>
        <v>351.9669210815864</v>
      </c>
      <c r="I67" s="20">
        <f>Fallas20!AY66</f>
        <v>0.39253561926749647</v>
      </c>
      <c r="J67" s="20">
        <f>Fallas20!AZ66*1000</f>
        <v>503.3126971466685</v>
      </c>
      <c r="K67" s="24">
        <f>Fallas20!CI66</f>
        <v>0</v>
      </c>
      <c r="L67" s="24">
        <f>Fallas20!CO66</f>
        <v>0</v>
      </c>
      <c r="M67" s="24">
        <f>Fallas20!CP66</f>
        <v>0</v>
      </c>
    </row>
    <row r="68" spans="1:13" ht="12.75">
      <c r="A68" s="17">
        <v>65</v>
      </c>
      <c r="B68" s="22">
        <f>Fallas20!Y67</f>
        <v>0</v>
      </c>
      <c r="C68" s="22">
        <f>Fallas0!AA67</f>
        <v>0</v>
      </c>
      <c r="D68" s="23">
        <f>Fallas0!AB67</f>
        <v>0</v>
      </c>
      <c r="E68" s="24">
        <f>Fallas20!AG67</f>
        <v>0</v>
      </c>
      <c r="F68" s="24">
        <f>Fallas20!AM67</f>
        <v>0</v>
      </c>
      <c r="G68" s="24">
        <f>Fallas20!AN67</f>
        <v>0</v>
      </c>
      <c r="H68" s="20">
        <f>Fallas20!AS67*1000</f>
        <v>353.6259103109922</v>
      </c>
      <c r="I68" s="20">
        <f>Fallas20!AY67</f>
        <v>0.3837896262814841</v>
      </c>
      <c r="J68" s="20">
        <f>Fallas20!AZ67*1000</f>
        <v>505.6850517447189</v>
      </c>
      <c r="K68" s="24">
        <f>Fallas20!CI67</f>
        <v>0</v>
      </c>
      <c r="L68" s="24">
        <f>Fallas20!CO67</f>
        <v>0</v>
      </c>
      <c r="M68" s="24">
        <f>Fallas20!CP67</f>
        <v>0</v>
      </c>
    </row>
    <row r="69" spans="1:13" ht="12.75">
      <c r="A69" s="17">
        <v>66</v>
      </c>
      <c r="B69" s="22">
        <f>Fallas20!Y68</f>
        <v>0</v>
      </c>
      <c r="C69" s="22">
        <f>Fallas0!AA68</f>
        <v>0</v>
      </c>
      <c r="D69" s="23">
        <f>Fallas0!AB68</f>
        <v>0</v>
      </c>
      <c r="E69" s="24">
        <f>Fallas20!AG68</f>
        <v>0</v>
      </c>
      <c r="F69" s="24">
        <f>Fallas20!AM68</f>
        <v>0</v>
      </c>
      <c r="G69" s="24">
        <f>Fallas20!AN68</f>
        <v>0</v>
      </c>
      <c r="H69" s="20">
        <f>Fallas20!AS68*1000</f>
        <v>353.2307199243715</v>
      </c>
      <c r="I69" s="20">
        <f>Fallas20!AY68</f>
        <v>0.3858781215516447</v>
      </c>
      <c r="J69" s="20">
        <f>Fallas20!AZ68*1000</f>
        <v>505.1199294918512</v>
      </c>
      <c r="K69" s="24">
        <f>Fallas20!CI68</f>
        <v>0</v>
      </c>
      <c r="L69" s="24">
        <f>Fallas20!CO68</f>
        <v>0</v>
      </c>
      <c r="M69" s="24">
        <f>Fallas20!CP68</f>
        <v>0</v>
      </c>
    </row>
    <row r="70" spans="1:13" ht="12.75">
      <c r="A70" s="17">
        <v>67</v>
      </c>
      <c r="B70" s="22">
        <f>Fallas20!Y69</f>
        <v>0</v>
      </c>
      <c r="C70" s="22">
        <f>Fallas0!AA69</f>
        <v>0</v>
      </c>
      <c r="D70" s="23">
        <f>Fallas0!AB69</f>
        <v>0</v>
      </c>
      <c r="E70" s="24">
        <f>Fallas20!AG69</f>
        <v>0</v>
      </c>
      <c r="F70" s="24">
        <f>Fallas20!AM69</f>
        <v>0</v>
      </c>
      <c r="G70" s="24">
        <f>Fallas20!AN69</f>
        <v>0</v>
      </c>
      <c r="H70" s="20">
        <f>Fallas20!AS69*1000</f>
        <v>351.97722799411696</v>
      </c>
      <c r="I70" s="20">
        <f>Fallas20!AY69</f>
        <v>0.3924814528124075</v>
      </c>
      <c r="J70" s="20">
        <f>Fallas20!AZ69*1000</f>
        <v>503.32743603158724</v>
      </c>
      <c r="K70" s="24">
        <f>Fallas20!CI69</f>
        <v>0</v>
      </c>
      <c r="L70" s="24">
        <f>Fallas20!CO69</f>
        <v>0</v>
      </c>
      <c r="M70" s="24">
        <f>Fallas20!CP69</f>
        <v>0</v>
      </c>
    </row>
    <row r="71" spans="1:13" ht="12.75">
      <c r="A71" s="17">
        <v>68</v>
      </c>
      <c r="B71" s="22">
        <f>Fallas20!Y70</f>
        <v>0</v>
      </c>
      <c r="C71" s="22">
        <f>Fallas0!AA70</f>
        <v>0</v>
      </c>
      <c r="D71" s="23">
        <f>Fallas0!AB70</f>
        <v>0</v>
      </c>
      <c r="E71" s="24">
        <f>Fallas20!AG70</f>
        <v>0</v>
      </c>
      <c r="F71" s="24">
        <f>Fallas20!AM70</f>
        <v>0</v>
      </c>
      <c r="G71" s="24">
        <f>Fallas20!AN70</f>
        <v>0</v>
      </c>
      <c r="H71" s="20">
        <f>Fallas20!AS70*1000</f>
        <v>350.66221608204944</v>
      </c>
      <c r="I71" s="20">
        <f>Fallas20!AY70</f>
        <v>0.39937583135645743</v>
      </c>
      <c r="J71" s="20">
        <f>Fallas20!AZ70*1000</f>
        <v>501.44696899733066</v>
      </c>
      <c r="K71" s="24">
        <f>Fallas20!CI70</f>
        <v>0</v>
      </c>
      <c r="L71" s="24">
        <f>Fallas20!CO70</f>
        <v>0</v>
      </c>
      <c r="M71" s="24">
        <f>Fallas20!CP70</f>
        <v>0</v>
      </c>
    </row>
    <row r="72" spans="1:13" ht="12.75">
      <c r="A72" s="17">
        <v>69</v>
      </c>
      <c r="B72" s="22">
        <f>Fallas20!Y71</f>
        <v>0</v>
      </c>
      <c r="C72" s="22">
        <f>Fallas0!AA71</f>
        <v>0</v>
      </c>
      <c r="D72" s="23">
        <f>Fallas0!AB71</f>
        <v>0</v>
      </c>
      <c r="E72" s="24">
        <f>Fallas20!AG71</f>
        <v>0</v>
      </c>
      <c r="F72" s="24">
        <f>Fallas20!AM71</f>
        <v>0</v>
      </c>
      <c r="G72" s="24">
        <f>Fallas20!AN71</f>
        <v>0</v>
      </c>
      <c r="H72" s="20">
        <f>Fallas20!AS71*1000</f>
        <v>350.62362276412773</v>
      </c>
      <c r="I72" s="20">
        <f>Fallas20!AY71</f>
        <v>0.39957767763189883</v>
      </c>
      <c r="J72" s="20">
        <f>Fallas20!AZ71*1000</f>
        <v>501.39178055270264</v>
      </c>
      <c r="K72" s="24">
        <f>Fallas20!CI71</f>
        <v>0</v>
      </c>
      <c r="L72" s="24">
        <f>Fallas20!CO71</f>
        <v>0</v>
      </c>
      <c r="M72" s="24">
        <f>Fallas20!CP71</f>
        <v>0</v>
      </c>
    </row>
    <row r="73" spans="1:13" ht="12.75">
      <c r="A73" s="17">
        <v>70</v>
      </c>
      <c r="B73" s="22">
        <f>Fallas20!Y72</f>
        <v>0</v>
      </c>
      <c r="C73" s="22">
        <f>Fallas0!AA72</f>
        <v>0</v>
      </c>
      <c r="D73" s="23">
        <f>Fallas0!AB72</f>
        <v>0</v>
      </c>
      <c r="E73" s="24">
        <f>Fallas20!AG72</f>
        <v>0</v>
      </c>
      <c r="F73" s="24">
        <f>Fallas20!AM72</f>
        <v>0</v>
      </c>
      <c r="G73" s="24">
        <f>Fallas20!AN72</f>
        <v>0</v>
      </c>
      <c r="H73" s="20">
        <f>Fallas20!AS72*1000</f>
        <v>351.4525360548248</v>
      </c>
      <c r="I73" s="20">
        <f>Fallas20!AY72</f>
        <v>0.39523627259324756</v>
      </c>
      <c r="J73" s="20">
        <f>Fallas20!AZ72*1000</f>
        <v>502.57712655839947</v>
      </c>
      <c r="K73" s="24">
        <f>Fallas20!CI72</f>
        <v>0</v>
      </c>
      <c r="L73" s="24">
        <f>Fallas20!CO72</f>
        <v>0</v>
      </c>
      <c r="M73" s="24">
        <f>Fallas20!CP72</f>
        <v>0</v>
      </c>
    </row>
    <row r="74" spans="1:13" ht="12.75">
      <c r="A74" s="17">
        <v>71</v>
      </c>
      <c r="B74" s="22">
        <f>Fallas20!Y73</f>
        <v>0</v>
      </c>
      <c r="C74" s="22">
        <f>Fallas0!AA73</f>
        <v>0</v>
      </c>
      <c r="D74" s="23">
        <f>Fallas0!AB73</f>
        <v>0</v>
      </c>
      <c r="E74" s="24">
        <f>Fallas20!AG73</f>
        <v>0</v>
      </c>
      <c r="F74" s="24">
        <f>Fallas20!AM73</f>
        <v>0</v>
      </c>
      <c r="G74" s="24">
        <f>Fallas20!AN73</f>
        <v>0</v>
      </c>
      <c r="H74" s="20">
        <f>Fallas20!AS73*1000</f>
        <v>352.68644657478063</v>
      </c>
      <c r="I74" s="20">
        <f>Fallas20!AY73</f>
        <v>0.3887492134774842</v>
      </c>
      <c r="J74" s="20">
        <f>Fallas20!AZ73*1000</f>
        <v>504.34161860193626</v>
      </c>
      <c r="K74" s="24">
        <f>Fallas20!CI73</f>
        <v>0</v>
      </c>
      <c r="L74" s="24">
        <f>Fallas20!CO73</f>
        <v>0</v>
      </c>
      <c r="M74" s="24">
        <f>Fallas20!CP73</f>
        <v>0</v>
      </c>
    </row>
    <row r="75" spans="1:13" ht="12.75">
      <c r="A75" s="17">
        <v>72</v>
      </c>
      <c r="B75" s="22">
        <f>Fallas20!Y74</f>
        <v>0</v>
      </c>
      <c r="C75" s="22">
        <f>Fallas0!AA74</f>
        <v>0</v>
      </c>
      <c r="D75" s="23">
        <f>Fallas0!AB74</f>
        <v>0</v>
      </c>
      <c r="E75" s="24">
        <f>Fallas20!AG74</f>
        <v>0</v>
      </c>
      <c r="F75" s="24">
        <f>Fallas20!AM74</f>
        <v>0</v>
      </c>
      <c r="G75" s="24">
        <f>Fallas20!AN74</f>
        <v>0</v>
      </c>
      <c r="H75" s="20">
        <f>Fallas20!AS74*1000</f>
        <v>353.0420435226443</v>
      </c>
      <c r="I75" s="20">
        <f>Fallas20!AY74</f>
        <v>0.38687409313798937</v>
      </c>
      <c r="J75" s="20">
        <f>Fallas20!AZ74*1000</f>
        <v>504.85012223738136</v>
      </c>
      <c r="K75" s="24">
        <f>Fallas20!CI74</f>
        <v>0</v>
      </c>
      <c r="L75" s="24">
        <f>Fallas20!CO74</f>
        <v>0</v>
      </c>
      <c r="M75" s="24">
        <f>Fallas20!CP74</f>
        <v>0</v>
      </c>
    </row>
    <row r="76" spans="1:13" ht="12.75">
      <c r="A76" s="17">
        <v>73</v>
      </c>
      <c r="B76" s="22">
        <f>Fallas20!Y75</f>
        <v>0</v>
      </c>
      <c r="C76" s="22">
        <f>Fallas0!AA75</f>
        <v>0</v>
      </c>
      <c r="D76" s="23">
        <f>Fallas0!AB75</f>
        <v>0</v>
      </c>
      <c r="E76" s="24">
        <f>Fallas20!AG75</f>
        <v>0</v>
      </c>
      <c r="F76" s="24">
        <f>Fallas20!AM75</f>
        <v>0</v>
      </c>
      <c r="G76" s="24">
        <f>Fallas20!AN75</f>
        <v>0</v>
      </c>
      <c r="H76" s="20">
        <f>Fallas20!AS75*1000</f>
        <v>352.5798783090926</v>
      </c>
      <c r="I76" s="20">
        <f>Fallas20!AY75</f>
        <v>0.38931066618968946</v>
      </c>
      <c r="J76" s="20">
        <f>Fallas20!AZ75*1000</f>
        <v>504.1892259820024</v>
      </c>
      <c r="K76" s="24">
        <f>Fallas20!CI75</f>
        <v>0</v>
      </c>
      <c r="L76" s="24">
        <f>Fallas20!CO75</f>
        <v>0</v>
      </c>
      <c r="M76" s="24">
        <f>Fallas20!CP75</f>
        <v>0</v>
      </c>
    </row>
    <row r="77" spans="1:13" ht="12.75">
      <c r="A77" s="17">
        <v>74</v>
      </c>
      <c r="B77" s="22">
        <f>Fallas20!Y76</f>
        <v>0</v>
      </c>
      <c r="C77" s="22">
        <f>Fallas0!AA76</f>
        <v>0</v>
      </c>
      <c r="D77" s="23">
        <f>Fallas0!AB76</f>
        <v>0</v>
      </c>
      <c r="E77" s="24">
        <f>Fallas20!AG76</f>
        <v>0</v>
      </c>
      <c r="F77" s="24">
        <f>Fallas20!AM76</f>
        <v>0</v>
      </c>
      <c r="G77" s="24">
        <f>Fallas20!AN76</f>
        <v>0</v>
      </c>
      <c r="H77" s="20">
        <f>Fallas20!AS76*1000</f>
        <v>351.4143834172544</v>
      </c>
      <c r="I77" s="20">
        <f>Fallas20!AY76</f>
        <v>0.3952509806851371</v>
      </c>
      <c r="J77" s="20">
        <f>Fallas20!AZ76*1000</f>
        <v>502.52256828667373</v>
      </c>
      <c r="K77" s="24">
        <f>Fallas20!CI76</f>
        <v>0</v>
      </c>
      <c r="L77" s="24">
        <f>Fallas20!CO76</f>
        <v>0</v>
      </c>
      <c r="M77" s="24">
        <f>Fallas20!CP76</f>
        <v>0</v>
      </c>
    </row>
    <row r="78" spans="1:13" ht="12.75">
      <c r="A78" s="17">
        <v>75</v>
      </c>
      <c r="B78" s="22">
        <f>Fallas20!Y77</f>
        <v>0</v>
      </c>
      <c r="C78" s="22">
        <f>Fallas0!AA77</f>
        <v>0</v>
      </c>
      <c r="D78" s="23">
        <f>Fallas0!AB77</f>
        <v>0</v>
      </c>
      <c r="E78" s="24">
        <f>Fallas20!AG77</f>
        <v>0</v>
      </c>
      <c r="F78" s="24">
        <f>Fallas20!AM77</f>
        <v>0</v>
      </c>
      <c r="G78" s="24">
        <f>Fallas20!AN77</f>
        <v>0</v>
      </c>
      <c r="H78" s="20">
        <f>Fallas20!AS77*1000</f>
        <v>355.3090897577059</v>
      </c>
      <c r="I78" s="20">
        <f>Fallas20!AY77</f>
        <v>0.37499819021491027</v>
      </c>
      <c r="J78" s="20">
        <f>Fallas20!AZ77*1000</f>
        <v>508.0919983535195</v>
      </c>
      <c r="K78" s="24">
        <f>Fallas20!CI77</f>
        <v>0</v>
      </c>
      <c r="L78" s="24">
        <f>Fallas20!CO77</f>
        <v>0</v>
      </c>
      <c r="M78" s="24">
        <f>Fallas20!CP77</f>
        <v>0</v>
      </c>
    </row>
    <row r="79" spans="1:13" ht="12.75">
      <c r="A79" s="17">
        <v>76</v>
      </c>
      <c r="B79" s="22">
        <f>Fallas20!Y78</f>
        <v>0</v>
      </c>
      <c r="C79" s="22">
        <f>Fallas0!AA78</f>
        <v>0</v>
      </c>
      <c r="D79" s="23">
        <f>Fallas0!AB78</f>
        <v>0</v>
      </c>
      <c r="E79" s="24">
        <f>Fallas20!AG78</f>
        <v>0</v>
      </c>
      <c r="F79" s="24">
        <f>Fallas20!AM78</f>
        <v>0</v>
      </c>
      <c r="G79" s="24">
        <f>Fallas20!AN78</f>
        <v>0</v>
      </c>
      <c r="H79" s="20">
        <f>Fallas20!AS78*1000</f>
        <v>354.78897397904746</v>
      </c>
      <c r="I79" s="20">
        <f>Fallas20!AY78</f>
        <v>0.37778771281431267</v>
      </c>
      <c r="J79" s="20">
        <f>Fallas20!AZ78*1000</f>
        <v>507.3482327900378</v>
      </c>
      <c r="K79" s="24">
        <f>Fallas20!CI78</f>
        <v>0</v>
      </c>
      <c r="L79" s="24">
        <f>Fallas20!CO78</f>
        <v>0</v>
      </c>
      <c r="M79" s="24">
        <f>Fallas20!CP78</f>
        <v>0</v>
      </c>
    </row>
    <row r="80" spans="1:13" ht="12.75">
      <c r="A80" s="17">
        <v>77</v>
      </c>
      <c r="B80" s="22">
        <f>Fallas20!Y79</f>
        <v>0</v>
      </c>
      <c r="C80" s="22">
        <f>Fallas0!AA79</f>
        <v>0</v>
      </c>
      <c r="D80" s="23">
        <f>Fallas0!AB79</f>
        <v>0</v>
      </c>
      <c r="E80" s="24">
        <f>Fallas20!AG79</f>
        <v>0</v>
      </c>
      <c r="F80" s="24">
        <f>Fallas20!AM79</f>
        <v>0</v>
      </c>
      <c r="G80" s="24">
        <f>Fallas20!AN79</f>
        <v>0</v>
      </c>
      <c r="H80" s="20">
        <f>Fallas20!AS79*1000</f>
        <v>355.72042451872466</v>
      </c>
      <c r="I80" s="20">
        <f>Fallas20!AY79</f>
        <v>0.3728293410726657</v>
      </c>
      <c r="J80" s="20">
        <f>Fallas20!AZ79*1000</f>
        <v>508.6802070617762</v>
      </c>
      <c r="K80" s="24">
        <f>Fallas20!CI79</f>
        <v>0</v>
      </c>
      <c r="L80" s="24">
        <f>Fallas20!CO79</f>
        <v>0</v>
      </c>
      <c r="M80" s="24">
        <f>Fallas20!CP79</f>
        <v>0</v>
      </c>
    </row>
    <row r="81" spans="2:3" ht="12.75">
      <c r="B81" s="1"/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G30" sqref="G30"/>
    </sheetView>
  </sheetViews>
  <sheetFormatPr defaultColWidth="11.421875" defaultRowHeight="12.75"/>
  <cols>
    <col min="1" max="2" width="11.421875" style="3" customWidth="1"/>
    <col min="3" max="3" width="11.421875" style="28" customWidth="1"/>
  </cols>
  <sheetData>
    <row r="1" spans="5:7" ht="12.75">
      <c r="E1" s="3">
        <f>Resultados20!A4</f>
        <v>1</v>
      </c>
      <c r="F1" s="3">
        <f>Fallas20!M3</f>
        <v>0</v>
      </c>
      <c r="G1" s="28">
        <f>Resultados20!H4</f>
        <v>371.1544639032834</v>
      </c>
    </row>
    <row r="2" spans="5:7" ht="12.75">
      <c r="E2" s="3">
        <f>Resultados20!A5</f>
        <v>2</v>
      </c>
      <c r="F2" s="3">
        <f>Fallas20!M4</f>
        <v>0.31955</v>
      </c>
      <c r="G2" s="28">
        <f>Resultados20!H5</f>
        <v>368.3846332069821</v>
      </c>
    </row>
    <row r="3" spans="5:7" ht="12.75">
      <c r="E3" s="3">
        <f>Resultados20!A6</f>
        <v>3</v>
      </c>
      <c r="F3" s="3">
        <f>Fallas20!M5</f>
        <v>0.42510000000000003</v>
      </c>
      <c r="G3" s="28">
        <f>Resultados20!H6</f>
        <v>367.46238221198115</v>
      </c>
    </row>
    <row r="4" spans="5:7" ht="12.75">
      <c r="E4" s="3">
        <f>Resultados20!A7</f>
        <v>4</v>
      </c>
      <c r="F4" s="3">
        <f>Fallas20!M6</f>
        <v>1.18878</v>
      </c>
      <c r="G4" s="28">
        <f>Resultados20!H7</f>
        <v>360.6972267336844</v>
      </c>
    </row>
    <row r="5" spans="5:11" ht="12.75">
      <c r="E5" s="3">
        <f>Resultados20!A8</f>
        <v>5</v>
      </c>
      <c r="F5" s="3">
        <f>Fallas20!M7</f>
        <v>1.5075399999999999</v>
      </c>
      <c r="G5" s="28">
        <f>Resultados20!H8</f>
        <v>357.83351772540647</v>
      </c>
      <c r="I5" s="3">
        <f>Resultados20!A16</f>
        <v>13</v>
      </c>
      <c r="J5" s="3">
        <f>Fallas20!M15</f>
        <v>2.08956</v>
      </c>
      <c r="K5" s="28">
        <f>Resultados20!H16</f>
        <v>357.47993424308095</v>
      </c>
    </row>
    <row r="6" spans="5:11" ht="12.75">
      <c r="E6" s="3">
        <f>Resultados20!A14</f>
        <v>11</v>
      </c>
      <c r="F6" s="3">
        <f>Fallas20!M13</f>
        <v>1.73159</v>
      </c>
      <c r="G6" s="28">
        <f>Resultados20!H14</f>
        <v>355.8096063085338</v>
      </c>
      <c r="I6" s="3">
        <f>Resultados20!A31</f>
        <v>28</v>
      </c>
      <c r="J6" s="3">
        <f>Fallas20!M30</f>
        <v>2.17246</v>
      </c>
      <c r="K6" s="28">
        <f>Resultados20!H31</f>
        <v>356.731494305171</v>
      </c>
    </row>
    <row r="7" spans="5:11" ht="12.75">
      <c r="E7" s="3">
        <f>Resultados20!A9</f>
        <v>6</v>
      </c>
      <c r="F7" s="3">
        <f>Fallas20!M8</f>
        <v>1.82083</v>
      </c>
      <c r="G7" s="28">
        <f>Resultados20!H9</f>
        <v>355.00124888162435</v>
      </c>
      <c r="I7" s="3">
        <f>Resultados20!A17</f>
        <v>14</v>
      </c>
      <c r="J7" s="3">
        <f>Fallas20!M16</f>
        <v>2.19329</v>
      </c>
      <c r="K7" s="28">
        <f>Resultados20!H17</f>
        <v>356.54325541694374</v>
      </c>
    </row>
    <row r="8" spans="5:7" ht="12.75">
      <c r="E8" s="3">
        <f>Resultados20!A11</f>
        <v>8</v>
      </c>
      <c r="F8" s="3">
        <f>Fallas20!M10</f>
        <v>1.8583599999999998</v>
      </c>
      <c r="G8" s="28">
        <f>Resultados20!H11</f>
        <v>354.6609437723988</v>
      </c>
    </row>
    <row r="9" spans="5:7" ht="12.75">
      <c r="E9" s="3">
        <f>Resultados20!A13</f>
        <v>10</v>
      </c>
      <c r="F9" s="3">
        <f>Fallas20!M12</f>
        <v>1.9803999999999997</v>
      </c>
      <c r="G9" s="28">
        <f>Resultados20!H13</f>
        <v>353.5529941228446</v>
      </c>
    </row>
    <row r="10" spans="5:7" ht="12.75">
      <c r="E10" s="3">
        <f>Resultados20!A12</f>
        <v>9</v>
      </c>
      <c r="F10" s="3">
        <f>Fallas20!M11</f>
        <v>1.9842399999999998</v>
      </c>
      <c r="G10" s="28">
        <f>Resultados20!H12</f>
        <v>353.5181003278302</v>
      </c>
    </row>
    <row r="11" spans="5:7" ht="12.75">
      <c r="E11" s="3">
        <f>Resultados20!A10</f>
        <v>7</v>
      </c>
      <c r="F11" s="3">
        <f>Fallas20!M9</f>
        <v>2.01793</v>
      </c>
      <c r="G11" s="28">
        <f>Resultados20!H10</f>
        <v>353.21188138190104</v>
      </c>
    </row>
    <row r="12" spans="1:7" ht="12.75">
      <c r="A12" s="3">
        <f>Resultados20!A15</f>
        <v>12</v>
      </c>
      <c r="B12" s="26">
        <f>Fallas20!M14</f>
        <v>1.98583</v>
      </c>
      <c r="C12" s="28">
        <f>Resultados20!H15</f>
        <v>358.41473855132597</v>
      </c>
      <c r="E12" s="3">
        <f>Resultados20!A21</f>
        <v>18</v>
      </c>
      <c r="F12" s="3">
        <f>Fallas20!M20</f>
        <v>2.64987</v>
      </c>
      <c r="G12" s="28">
        <f>Resultados20!H21</f>
        <v>352.4010780683227</v>
      </c>
    </row>
    <row r="13" spans="5:7" ht="12.75">
      <c r="E13" s="3">
        <f>Resultados20!A22</f>
        <v>19</v>
      </c>
      <c r="F13" s="3">
        <f>Fallas20!M21</f>
        <v>2.73703</v>
      </c>
      <c r="G13" s="28">
        <f>Resultados20!H22</f>
        <v>351.6073050405686</v>
      </c>
    </row>
    <row r="14" spans="5:7" ht="12.75">
      <c r="E14" s="3">
        <f>Resultados20!A35</f>
        <v>32</v>
      </c>
      <c r="F14" s="3">
        <f>Fallas20!M34</f>
        <v>2.7343699999999997</v>
      </c>
      <c r="G14" s="28">
        <f>Resultados20!H35</f>
        <v>351.63154225132</v>
      </c>
    </row>
    <row r="15" spans="1:7" ht="12.75">
      <c r="A15" s="3">
        <f>Resultados20!A18</f>
        <v>15</v>
      </c>
      <c r="B15" s="3">
        <f>Fallas20!M17</f>
        <v>2.30397</v>
      </c>
      <c r="C15" s="28">
        <f>Resultados20!H18</f>
        <v>355.5418866657796</v>
      </c>
      <c r="E15" s="3">
        <f>Resultados20!A34</f>
        <v>31</v>
      </c>
      <c r="F15" s="3">
        <f>Fallas20!M33</f>
        <v>2.77414</v>
      </c>
      <c r="G15" s="28">
        <f>Resultados20!H34</f>
        <v>351.26909034256846</v>
      </c>
    </row>
    <row r="16" spans="1:7" ht="12.75">
      <c r="A16" s="3">
        <f>Resultados20!A19</f>
        <v>16</v>
      </c>
      <c r="B16" s="3">
        <f>Fallas20!M18</f>
        <v>2.3857</v>
      </c>
      <c r="C16" s="28">
        <f>Resultados20!H19</f>
        <v>354.80124314977604</v>
      </c>
      <c r="E16" s="3">
        <f>Resultados20!A23</f>
        <v>20</v>
      </c>
      <c r="F16" s="3">
        <f>Fallas20!M22</f>
        <v>2.7934799999999997</v>
      </c>
      <c r="G16" s="28">
        <f>Resultados20!H23</f>
        <v>351.09277178121073</v>
      </c>
    </row>
    <row r="17" spans="1:7" ht="12.75">
      <c r="A17" s="3">
        <f>Resultados20!A20</f>
        <v>17</v>
      </c>
      <c r="B17" s="3">
        <f>Fallas20!M19</f>
        <v>2.5950699999999998</v>
      </c>
      <c r="C17" s="28">
        <f>Resultados20!H20</f>
        <v>352.89969959330494</v>
      </c>
      <c r="E17" s="3">
        <f>Resultados20!A24</f>
        <v>21</v>
      </c>
      <c r="F17" s="3">
        <f>Fallas20!M23</f>
        <v>2.84685</v>
      </c>
      <c r="G17" s="28">
        <f>Resultados20!H24</f>
        <v>350.6060140126002</v>
      </c>
    </row>
    <row r="18" spans="5:7" ht="12.75">
      <c r="E18" s="3">
        <f>Resultados20!A36</f>
        <v>33</v>
      </c>
      <c r="F18" s="3">
        <f>Fallas20!M35</f>
        <v>3.01977</v>
      </c>
      <c r="G18" s="28">
        <f>Resultados20!H36</f>
        <v>349.0270950119206</v>
      </c>
    </row>
    <row r="19" spans="5:7" ht="12.75">
      <c r="E19" s="3">
        <f>Resultados20!A37</f>
        <v>34</v>
      </c>
      <c r="F19" s="3">
        <f>Fallas20!M36</f>
        <v>3.06661</v>
      </c>
      <c r="G19" s="28">
        <f>Resultados20!H37</f>
        <v>348.59897043679325</v>
      </c>
    </row>
    <row r="20" spans="5:7" ht="12.75">
      <c r="E20" s="3">
        <f>Resultados20!A38</f>
        <v>35</v>
      </c>
      <c r="F20" s="3">
        <f>Fallas20!M37</f>
        <v>3.08911</v>
      </c>
      <c r="G20" s="28">
        <f>Resultados20!H38</f>
        <v>348.3932575167085</v>
      </c>
    </row>
    <row r="21" spans="5:7" ht="12.75">
      <c r="E21" s="3">
        <f>Resultados20!A25</f>
        <v>22</v>
      </c>
      <c r="F21" s="3">
        <f>Fallas20!M24</f>
        <v>3.1771399999999996</v>
      </c>
      <c r="G21" s="28">
        <f>Resultados20!H25</f>
        <v>347.5880693596025</v>
      </c>
    </row>
    <row r="22" spans="5:7" ht="12.75">
      <c r="E22" s="3">
        <f>Resultados20!A39</f>
        <v>36</v>
      </c>
      <c r="F22" s="3">
        <f>Fallas20!M38</f>
        <v>3.1815999999999995</v>
      </c>
      <c r="G22" s="28">
        <f>Resultados20!H39</f>
        <v>347.5472608524253</v>
      </c>
    </row>
    <row r="23" spans="5:7" ht="12.75">
      <c r="E23" s="3">
        <f>Resultados20!A26</f>
        <v>23</v>
      </c>
      <c r="F23" s="3">
        <f>Fallas20!M25</f>
        <v>3.3986499999999995</v>
      </c>
      <c r="G23" s="28">
        <f>Resultados20!H26</f>
        <v>345.5598696988932</v>
      </c>
    </row>
    <row r="24" spans="5:7" ht="12.75">
      <c r="E24" s="3">
        <f>Resultados20!A27</f>
        <v>24</v>
      </c>
      <c r="F24" s="3">
        <f>Fallas20!M26</f>
        <v>3.4180899999999994</v>
      </c>
      <c r="G24" s="28">
        <f>Resultados20!H27</f>
        <v>345.38175174407945</v>
      </c>
    </row>
    <row r="25" spans="5:7" ht="12.75">
      <c r="E25" s="3">
        <f>Resultados20!A28</f>
        <v>25</v>
      </c>
      <c r="F25" s="3">
        <f>Fallas20!M27</f>
        <v>3.4544399999999995</v>
      </c>
      <c r="G25" s="28">
        <f>Resultados20!H28</f>
        <v>345.04865293809337</v>
      </c>
    </row>
    <row r="26" spans="5:7" ht="12.75">
      <c r="E26" s="3">
        <f>Resultados20!A29</f>
        <v>26</v>
      </c>
      <c r="F26" s="3">
        <f>Fallas20!M28</f>
        <v>3.4638999999999998</v>
      </c>
      <c r="G26" s="28">
        <f>Resultados20!H29</f>
        <v>344.96195581049585</v>
      </c>
    </row>
    <row r="28" spans="1:3" ht="12.75">
      <c r="A28" s="3">
        <f>Resultados20!A30</f>
        <v>27</v>
      </c>
      <c r="B28" s="3">
        <f>Fallas20!M29</f>
        <v>2.22938</v>
      </c>
      <c r="C28" s="28">
        <f>Resultados20!H30</f>
        <v>356.2169463516432</v>
      </c>
    </row>
    <row r="30" spans="1:3" ht="12.75">
      <c r="A30" s="3">
        <f>Resultados20!A32</f>
        <v>29</v>
      </c>
      <c r="B30" s="3">
        <f>Fallas20!M31</f>
        <v>2.21733</v>
      </c>
      <c r="C30" s="28">
        <f>Resultados20!H32</f>
        <v>356.3259201740333</v>
      </c>
    </row>
    <row r="31" spans="1:3" ht="12.75">
      <c r="A31" s="3">
        <f>Resultados20!A33</f>
        <v>30</v>
      </c>
      <c r="B31" s="3">
        <f>Fallas20!M32</f>
        <v>2.26044</v>
      </c>
      <c r="C31" s="28">
        <f>Resultados20!H33</f>
        <v>355.93595003068634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23" sqref="G23"/>
    </sheetView>
  </sheetViews>
  <sheetFormatPr defaultColWidth="11.421875" defaultRowHeight="12.75"/>
  <cols>
    <col min="1" max="2" width="11.421875" style="3" customWidth="1"/>
    <col min="3" max="3" width="11.421875" style="28" customWidth="1"/>
  </cols>
  <sheetData>
    <row r="1" spans="5:7" ht="12.75">
      <c r="E1" s="3">
        <f>Resultados20!A4</f>
        <v>1</v>
      </c>
      <c r="F1" s="3">
        <f>Fallas20!M3</f>
        <v>0</v>
      </c>
      <c r="G1" s="28">
        <f>Resultados20!K4</f>
        <v>1072.8339841054608</v>
      </c>
    </row>
    <row r="2" spans="5:7" ht="12.75">
      <c r="E2" s="3">
        <f>Resultados20!A5</f>
        <v>2</v>
      </c>
      <c r="F2" s="3">
        <f>Fallas20!M4</f>
        <v>0.31955</v>
      </c>
      <c r="G2" s="28">
        <f>Resultados20!K5</f>
        <v>1053.6979517622503</v>
      </c>
    </row>
    <row r="3" spans="5:7" ht="12.75">
      <c r="E3" s="3">
        <f>Resultados20!A6</f>
        <v>3</v>
      </c>
      <c r="F3" s="3">
        <f>Fallas20!M5</f>
        <v>0.42510000000000003</v>
      </c>
      <c r="G3" s="28">
        <f>Resultados20!K6</f>
        <v>1047.5069979723837</v>
      </c>
    </row>
    <row r="4" spans="5:7" ht="12.75">
      <c r="E4" s="3">
        <f>Resultados20!A7</f>
        <v>4</v>
      </c>
      <c r="F4" s="3">
        <f>Fallas20!M6</f>
        <v>1.18878</v>
      </c>
      <c r="G4" s="28">
        <f>Resultados20!K7</f>
        <v>1004.5317032565715</v>
      </c>
    </row>
    <row r="5" spans="5:7" ht="12.75">
      <c r="E5" s="3">
        <f>Resultados20!A8</f>
        <v>5</v>
      </c>
      <c r="F5" s="3">
        <f>Fallas20!M7</f>
        <v>1.5075399999999999</v>
      </c>
      <c r="G5" s="28">
        <f>Resultados20!K8</f>
        <v>987.4885154812463</v>
      </c>
    </row>
    <row r="6" spans="5:7" ht="12.75">
      <c r="E6" s="3">
        <f>Resultados20!A9</f>
        <v>6</v>
      </c>
      <c r="F6" s="3">
        <f>Fallas20!M8</f>
        <v>1.82083</v>
      </c>
      <c r="G6" s="28">
        <f>Resultados20!K9</f>
        <v>971.2195889533373</v>
      </c>
    </row>
    <row r="7" spans="5:7" ht="12.75">
      <c r="E7" s="3">
        <f>Resultados20!A11</f>
        <v>8</v>
      </c>
      <c r="F7" s="3">
        <f>Fallas20!M10</f>
        <v>1.8583599999999998</v>
      </c>
      <c r="G7" s="28">
        <f>Resultados20!K11</f>
        <v>969.3017699334195</v>
      </c>
    </row>
    <row r="8" spans="5:7" ht="12.75">
      <c r="E8" s="3">
        <f>Resultados20!A13</f>
        <v>10</v>
      </c>
      <c r="F8" s="3">
        <f>Fallas20!M12</f>
        <v>1.9803999999999997</v>
      </c>
      <c r="G8" s="28">
        <f>Resultados20!K13</f>
        <v>963.1104325326744</v>
      </c>
    </row>
    <row r="9" spans="5:7" ht="12.75">
      <c r="E9" s="3">
        <f>Resultados20!A12</f>
        <v>9</v>
      </c>
      <c r="F9" s="3">
        <f>Fallas20!M11</f>
        <v>1.9842399999999998</v>
      </c>
      <c r="G9" s="28">
        <f>Resultados20!K12</f>
        <v>962.9167310607717</v>
      </c>
    </row>
    <row r="10" spans="5:7" ht="12.75">
      <c r="E10" s="3">
        <f>Resultados20!A10</f>
        <v>7</v>
      </c>
      <c r="F10" s="3">
        <f>Fallas20!M9</f>
        <v>2.01793</v>
      </c>
      <c r="G10" s="28">
        <f>Resultados20!K10</f>
        <v>961.2201851970938</v>
      </c>
    </row>
    <row r="11" spans="5:7" ht="12.75">
      <c r="E11" s="3">
        <f>Resultados20!A20</f>
        <v>17</v>
      </c>
      <c r="F11" s="3">
        <f>Fallas20!M19</f>
        <v>2.5950699999999998</v>
      </c>
      <c r="G11" s="28">
        <f>Resultados20!K20</f>
        <v>959.4967161357648</v>
      </c>
    </row>
    <row r="12" spans="1:7" ht="12.75">
      <c r="A12" s="3">
        <f>Resultados20!A14</f>
        <v>11</v>
      </c>
      <c r="B12" s="26">
        <f>Fallas20!M13</f>
        <v>1.73159</v>
      </c>
      <c r="C12" s="28">
        <f>Resultados20!K14</f>
        <v>975.8062836841356</v>
      </c>
      <c r="E12" s="3">
        <f>Resultados20!A21</f>
        <v>18</v>
      </c>
      <c r="F12" s="3">
        <f>Fallas20!M20</f>
        <v>2.64987</v>
      </c>
      <c r="G12" s="28">
        <f>Resultados20!K21</f>
        <v>956.7566296161536</v>
      </c>
    </row>
    <row r="13" spans="1:7" ht="12.75">
      <c r="A13" s="3">
        <f>Resultados20!A15</f>
        <v>12</v>
      </c>
      <c r="B13" s="3">
        <f>Fallas20!M14</f>
        <v>1.98583</v>
      </c>
      <c r="C13" s="28">
        <f>Resultados20!K15</f>
        <v>990.8976251436369</v>
      </c>
      <c r="E13" s="3">
        <f>Resultados20!A22</f>
        <v>19</v>
      </c>
      <c r="F13" s="3">
        <f>Fallas20!M21</f>
        <v>2.73703</v>
      </c>
      <c r="G13" s="28">
        <f>Resultados20!K22</f>
        <v>952.4262390759626</v>
      </c>
    </row>
    <row r="14" spans="1:7" ht="12.75">
      <c r="A14" s="3">
        <f>Resultados20!A16</f>
        <v>13</v>
      </c>
      <c r="B14" s="3">
        <f>Fallas20!M15</f>
        <v>2.08956</v>
      </c>
      <c r="C14" s="28">
        <f>Resultados20!K16</f>
        <v>985.4266394275546</v>
      </c>
      <c r="E14" s="3">
        <f>Resultados20!A23</f>
        <v>20</v>
      </c>
      <c r="F14" s="3">
        <f>Fallas20!M22</f>
        <v>2.7934799999999997</v>
      </c>
      <c r="G14" s="28">
        <f>Resultados20!K23</f>
        <v>949.6396432053172</v>
      </c>
    </row>
    <row r="15" spans="5:7" ht="12.75">
      <c r="E15" s="3">
        <f>Resultados20!A24</f>
        <v>21</v>
      </c>
      <c r="F15" s="3">
        <f>Fallas20!M23</f>
        <v>2.84685</v>
      </c>
      <c r="G15" s="28">
        <f>Resultados20!K24</f>
        <v>947.0180070309287</v>
      </c>
    </row>
    <row r="16" spans="1:7" ht="12.75">
      <c r="A16" s="3">
        <f>Resultados20!A18</f>
        <v>15</v>
      </c>
      <c r="B16" s="3">
        <f>Fallas20!M17</f>
        <v>2.30397</v>
      </c>
      <c r="C16" s="28">
        <f>Resultados20!K18</f>
        <v>974.2823232732868</v>
      </c>
      <c r="E16" s="3">
        <f>Resultados20!A25</f>
        <v>22</v>
      </c>
      <c r="F16" s="3">
        <f>Fallas20!M24</f>
        <v>3.1771399999999996</v>
      </c>
      <c r="G16" s="28">
        <f>Resultados20!K25</f>
        <v>931.0675787159838</v>
      </c>
    </row>
    <row r="17" spans="1:7" ht="12.75">
      <c r="A17" s="3">
        <f>Resultados20!A19</f>
        <v>16</v>
      </c>
      <c r="B17" s="3">
        <f>Fallas20!M18</f>
        <v>2.3857</v>
      </c>
      <c r="C17" s="28">
        <f>Resultados20!K19</f>
        <v>970.0915079651477</v>
      </c>
      <c r="E17" s="3">
        <f>Resultados20!A27</f>
        <v>24</v>
      </c>
      <c r="F17" s="3">
        <f>Fallas20!M26</f>
        <v>3.4180899999999994</v>
      </c>
      <c r="G17" s="28">
        <f>Resultados20!K27</f>
        <v>919.7213653339712</v>
      </c>
    </row>
    <row r="18" spans="5:7" ht="12.75">
      <c r="E18" s="3">
        <f>Resultados20!A28</f>
        <v>25</v>
      </c>
      <c r="F18" s="3">
        <f>Fallas20!M27</f>
        <v>3.4544399999999995</v>
      </c>
      <c r="G18" s="28">
        <f>Resultados20!K28</f>
        <v>918.0303394040171</v>
      </c>
    </row>
    <row r="19" spans="5:7" ht="12.75">
      <c r="E19" s="3">
        <f>Resultados20!A29</f>
        <v>26</v>
      </c>
      <c r="F19" s="3">
        <f>Fallas20!M28</f>
        <v>3.4638999999999998</v>
      </c>
      <c r="G19" s="28">
        <f>Resultados20!K29</f>
        <v>917.5911321769959</v>
      </c>
    </row>
    <row r="24" spans="1:3" ht="12.75">
      <c r="A24" s="3">
        <f>Resultados20!A26</f>
        <v>23</v>
      </c>
      <c r="B24" s="3">
        <f>Fallas20!M25</f>
        <v>3.3986499999999995</v>
      </c>
      <c r="C24" s="28">
        <f>Resultados20!K26</f>
        <v>920.627930841279</v>
      </c>
    </row>
    <row r="29" spans="1:3" ht="12.75">
      <c r="A29" s="3">
        <f>Resultados20!A31</f>
        <v>28</v>
      </c>
      <c r="B29" s="3">
        <f>Fallas20!M30</f>
        <v>2.17246</v>
      </c>
      <c r="C29" s="28">
        <f>Resultados20!K31</f>
        <v>981.0917467034251</v>
      </c>
    </row>
    <row r="30" spans="1:3" ht="12.75">
      <c r="A30" s="3">
        <f>Resultados20!A32</f>
        <v>29</v>
      </c>
      <c r="B30" s="3">
        <f>Fallas20!M31</f>
        <v>2.21733</v>
      </c>
      <c r="C30" s="28">
        <f>Resultados20!K32</f>
        <v>978.7592060940458</v>
      </c>
    </row>
    <row r="31" spans="1:3" ht="12.75">
      <c r="A31" s="3">
        <f>Resultados20!A33</f>
        <v>30</v>
      </c>
      <c r="B31" s="3">
        <f>Fallas20!M32</f>
        <v>2.26044</v>
      </c>
      <c r="C31" s="28">
        <f>Resultados20!K33</f>
        <v>976.5271787404031</v>
      </c>
    </row>
    <row r="32" spans="1:3" ht="12.75">
      <c r="A32" s="3">
        <f>Resultados20!A34</f>
        <v>31</v>
      </c>
      <c r="B32" s="3">
        <f>Fallas20!M33</f>
        <v>2.77414</v>
      </c>
      <c r="C32" s="28">
        <f>Resultados20!K34</f>
        <v>950.5927553667508</v>
      </c>
    </row>
    <row r="33" spans="1:3" ht="12.75">
      <c r="A33" s="3">
        <f>Resultados20!A35</f>
        <v>32</v>
      </c>
      <c r="B33" s="3">
        <f>Fallas20!M34</f>
        <v>2.7343699999999997</v>
      </c>
      <c r="C33" s="28">
        <f>Resultados20!K35</f>
        <v>952.5578954883845</v>
      </c>
    </row>
    <row r="34" spans="1:3" ht="12.75">
      <c r="A34" s="3">
        <f>Resultados20!A36</f>
        <v>33</v>
      </c>
      <c r="B34" s="3">
        <f>Fallas20!M35</f>
        <v>3.01977</v>
      </c>
      <c r="C34" s="28">
        <f>Resultados20!K36</f>
        <v>938.6090444523229</v>
      </c>
    </row>
    <row r="35" spans="1:3" ht="12.75">
      <c r="A35" s="3">
        <f>Resultados20!A37</f>
        <v>34</v>
      </c>
      <c r="B35" s="3">
        <f>Fallas20!M36</f>
        <v>3.06661</v>
      </c>
      <c r="C35" s="28">
        <f>Resultados20!K37</f>
        <v>936.3534012454231</v>
      </c>
    </row>
    <row r="36" spans="1:3" ht="12.75">
      <c r="A36" s="3">
        <f>Resultados20!A38</f>
        <v>35</v>
      </c>
      <c r="B36" s="3">
        <f>Fallas20!M37</f>
        <v>3.08911</v>
      </c>
      <c r="C36" s="28">
        <f>Resultados20!K38</f>
        <v>935.273205555548</v>
      </c>
    </row>
    <row r="37" spans="1:3" ht="12.75">
      <c r="A37" s="3">
        <f>Resultados20!A39</f>
        <v>36</v>
      </c>
      <c r="B37" s="3">
        <f>Fallas20!M38</f>
        <v>3.1815999999999995</v>
      </c>
      <c r="C37" s="28">
        <f>Resultados20!K39</f>
        <v>930.8553706949629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F26" sqref="F26"/>
    </sheetView>
  </sheetViews>
  <sheetFormatPr defaultColWidth="11.421875" defaultRowHeight="12.75"/>
  <cols>
    <col min="1" max="2" width="11.421875" style="32" customWidth="1"/>
    <col min="3" max="3" width="11.421875" style="34" customWidth="1"/>
    <col min="4" max="16384" width="11.421875" style="32" customWidth="1"/>
  </cols>
  <sheetData>
    <row r="1" spans="5:7" ht="12.75">
      <c r="E1" s="27">
        <v>26</v>
      </c>
      <c r="F1" s="27">
        <f>Fallas0!M28</f>
        <v>3.4638999999999998</v>
      </c>
      <c r="G1" s="33">
        <f>Resultados0!E29</f>
        <v>480.0089550899438</v>
      </c>
    </row>
    <row r="2" spans="5:7" ht="12.75">
      <c r="E2" s="27">
        <v>25</v>
      </c>
      <c r="F2" s="27">
        <f>Fallas0!M27</f>
        <v>3.4544399999999995</v>
      </c>
      <c r="G2" s="33">
        <f>Resultados0!E28</f>
        <v>480.2441454097015</v>
      </c>
    </row>
    <row r="3" spans="5:7" ht="12.75">
      <c r="E3" s="27">
        <v>24</v>
      </c>
      <c r="F3" s="27">
        <f>Fallas0!M26</f>
        <v>3.4180899999999994</v>
      </c>
      <c r="G3" s="33">
        <f>Resultados0!E27</f>
        <v>481.14989222690957</v>
      </c>
    </row>
    <row r="4" spans="5:7" ht="12.75">
      <c r="E4" s="27">
        <v>23</v>
      </c>
      <c r="F4" s="27">
        <f>Fallas0!M25</f>
        <v>3.3986499999999995</v>
      </c>
      <c r="G4" s="33">
        <f>Resultados0!E26</f>
        <v>481.6356117521973</v>
      </c>
    </row>
    <row r="5" spans="1:7" ht="12.75">
      <c r="A5" s="27">
        <v>5</v>
      </c>
      <c r="B5" s="27">
        <f>Fallas0!M7</f>
        <v>1.5075399999999999</v>
      </c>
      <c r="C5" s="33">
        <f>Resultados0!E8</f>
        <v>517.7313339182192</v>
      </c>
      <c r="E5" s="27">
        <v>36</v>
      </c>
      <c r="F5" s="27">
        <f>Fallas0!M38</f>
        <v>3.1815999999999995</v>
      </c>
      <c r="G5" s="33">
        <f>Resultados0!E39</f>
        <v>487.12226156235005</v>
      </c>
    </row>
    <row r="6" spans="1:7" ht="12.75">
      <c r="A6" s="27">
        <v>6</v>
      </c>
      <c r="B6" s="27">
        <f>Fallas0!M8</f>
        <v>1.82083</v>
      </c>
      <c r="C6" s="33">
        <f>Resultados0!E9</f>
        <v>508.8995671299293</v>
      </c>
      <c r="D6" s="31"/>
      <c r="E6" s="27">
        <v>35</v>
      </c>
      <c r="F6" s="27">
        <f>Fallas0!M37</f>
        <v>3.08911</v>
      </c>
      <c r="G6" s="33">
        <f>Resultados0!E38</f>
        <v>489.4962245281096</v>
      </c>
    </row>
    <row r="7" spans="4:7" ht="12.75">
      <c r="D7" s="31"/>
      <c r="E7" s="27">
        <v>34</v>
      </c>
      <c r="F7" s="27">
        <f>Fallas0!M36</f>
        <v>3.06661</v>
      </c>
      <c r="G7" s="33">
        <f>Resultados0!E37</f>
        <v>490.07703859000566</v>
      </c>
    </row>
    <row r="8" spans="1:7" ht="12.75">
      <c r="A8" s="27">
        <v>8</v>
      </c>
      <c r="B8" s="27">
        <f>Fallas0!M10</f>
        <v>1.8583599999999998</v>
      </c>
      <c r="C8" s="33">
        <f>Resultados0!E11</f>
        <v>507.86048550516614</v>
      </c>
      <c r="D8" s="31"/>
      <c r="E8" s="27">
        <v>33</v>
      </c>
      <c r="F8" s="27">
        <f>Fallas0!M35</f>
        <v>3.01977</v>
      </c>
      <c r="G8" s="33">
        <f>Resultados0!E36</f>
        <v>491.29033957454754</v>
      </c>
    </row>
    <row r="9" spans="1:7" ht="12.75">
      <c r="A9" s="27">
        <v>9</v>
      </c>
      <c r="B9" s="27">
        <f>Fallas0!M11</f>
        <v>1.9842399999999998</v>
      </c>
      <c r="C9" s="33">
        <f>Resultados0!E12</f>
        <v>504.4041591464775</v>
      </c>
      <c r="D9" s="31"/>
      <c r="E9" s="27">
        <v>21</v>
      </c>
      <c r="F9" s="27">
        <f>Fallas0!M23</f>
        <v>2.84685</v>
      </c>
      <c r="G9" s="33">
        <f>Resultados0!E24</f>
        <v>495.8189058177649</v>
      </c>
    </row>
    <row r="10" spans="1:8" ht="12.75">
      <c r="A10" s="27">
        <v>10</v>
      </c>
      <c r="B10" s="27">
        <f>Fallas0!M12</f>
        <v>1.9803999999999997</v>
      </c>
      <c r="C10" s="33">
        <f>Resultados0!E13</f>
        <v>504.50894231610533</v>
      </c>
      <c r="D10" s="31"/>
      <c r="E10" s="27">
        <v>31</v>
      </c>
      <c r="F10" s="27">
        <f>Fallas0!M33</f>
        <v>2.77414</v>
      </c>
      <c r="G10" s="33">
        <f>Resultados0!E34</f>
        <v>497.74662929648593</v>
      </c>
      <c r="H10" s="33"/>
    </row>
    <row r="11" spans="1:8" ht="12.75">
      <c r="A11" s="27">
        <v>11</v>
      </c>
      <c r="B11" s="27">
        <f>Fallas0!M13</f>
        <v>1.73159</v>
      </c>
      <c r="C11" s="33">
        <f>Resultados0!E14</f>
        <v>511.38639824707866</v>
      </c>
      <c r="D11" s="31"/>
      <c r="E11" s="27">
        <v>19</v>
      </c>
      <c r="F11" s="27">
        <f>Fallas0!M21</f>
        <v>2.73703</v>
      </c>
      <c r="G11" s="33">
        <f>Resultados0!E22</f>
        <v>498.73594978291857</v>
      </c>
      <c r="H11" s="33"/>
    </row>
    <row r="12" spans="4:8" ht="12.75">
      <c r="D12" s="31"/>
      <c r="E12" s="27">
        <v>32</v>
      </c>
      <c r="F12" s="27">
        <f>Fallas0!M34</f>
        <v>2.7343699999999997</v>
      </c>
      <c r="G12" s="33">
        <f>Resultados0!E35</f>
        <v>498.80700508031805</v>
      </c>
      <c r="H12" s="33"/>
    </row>
    <row r="13" spans="4:8" ht="12.75">
      <c r="D13" s="31"/>
      <c r="E13" s="27">
        <v>18</v>
      </c>
      <c r="F13" s="27">
        <f>Fallas0!M20</f>
        <v>2.64987</v>
      </c>
      <c r="G13" s="33">
        <f>Resultados0!E21</f>
        <v>501.07415649200294</v>
      </c>
      <c r="H13" s="33"/>
    </row>
    <row r="14" spans="5:8" ht="12.75">
      <c r="E14" s="27">
        <v>17</v>
      </c>
      <c r="F14" s="27">
        <f>Fallas0!M19</f>
        <v>2.5950699999999998</v>
      </c>
      <c r="G14" s="33">
        <f>Resultados0!E20</f>
        <v>502.5548261841455</v>
      </c>
      <c r="H14" s="33"/>
    </row>
    <row r="15" spans="1:8" ht="12.75">
      <c r="A15" s="27">
        <v>15</v>
      </c>
      <c r="B15" s="26">
        <f>Fallas0!M17</f>
        <v>2.30397</v>
      </c>
      <c r="C15" s="33">
        <f>Resultados0!E18</f>
        <v>510.5598596796204</v>
      </c>
      <c r="E15" s="27">
        <v>16</v>
      </c>
      <c r="F15" s="27">
        <f>Fallas0!M18</f>
        <v>2.3857</v>
      </c>
      <c r="G15" s="33">
        <f>Resultados0!E19</f>
        <v>508.2883164182359</v>
      </c>
      <c r="H15" s="33"/>
    </row>
    <row r="16" spans="5:8" ht="12.75">
      <c r="E16" s="27">
        <v>14</v>
      </c>
      <c r="F16" s="27">
        <f>Fallas0!M16</f>
        <v>2.19329</v>
      </c>
      <c r="G16" s="33">
        <f>Resultados0!E17</f>
        <v>513.6664941815155</v>
      </c>
      <c r="H16" s="33"/>
    </row>
    <row r="17" spans="5:8" ht="12.75">
      <c r="E17" s="27">
        <v>13</v>
      </c>
      <c r="F17" s="27">
        <f>Fallas0!M15</f>
        <v>2.08956</v>
      </c>
      <c r="G17" s="33">
        <f>Resultados0!E16</f>
        <v>516.6103298384531</v>
      </c>
      <c r="H17" s="33"/>
    </row>
    <row r="18" spans="1:8" ht="12.75">
      <c r="A18" s="27">
        <v>7</v>
      </c>
      <c r="B18" s="27">
        <f>Fallas0!M9</f>
        <v>2.01793</v>
      </c>
      <c r="C18" s="33">
        <f>Resultados0!E10</f>
        <v>503.4865989337145</v>
      </c>
      <c r="E18" s="27">
        <v>12</v>
      </c>
      <c r="F18" s="27">
        <f>Fallas0!M14</f>
        <v>1.98583</v>
      </c>
      <c r="G18" s="33">
        <f>Resultados0!E15</f>
        <v>519.585872589312</v>
      </c>
      <c r="H18" s="33"/>
    </row>
    <row r="19" spans="5:8" ht="12.75">
      <c r="E19" s="27">
        <v>4</v>
      </c>
      <c r="F19" s="27">
        <f>Fallas0!M6</f>
        <v>1.18878</v>
      </c>
      <c r="G19" s="33">
        <f>Resultados0!E7</f>
        <v>527.0159465032691</v>
      </c>
      <c r="H19" s="33"/>
    </row>
    <row r="20" spans="1:8" ht="12.75">
      <c r="A20" s="27">
        <v>20</v>
      </c>
      <c r="B20" s="27">
        <f>Fallas0!M22</f>
        <v>2.7934799999999997</v>
      </c>
      <c r="C20" s="33">
        <f>Resultados0!E23</f>
        <v>497.23250303952767</v>
      </c>
      <c r="E20" s="27">
        <v>3</v>
      </c>
      <c r="F20" s="27">
        <f>Fallas0!M5</f>
        <v>0.42510000000000003</v>
      </c>
      <c r="G20" s="33">
        <f>Resultados0!E6</f>
        <v>550.5704672179197</v>
      </c>
      <c r="H20" s="33"/>
    </row>
    <row r="21" spans="5:8" ht="12.75">
      <c r="E21" s="27">
        <v>2</v>
      </c>
      <c r="F21" s="27">
        <f>Fallas0!M4</f>
        <v>0.31955</v>
      </c>
      <c r="G21" s="33">
        <f>Resultados0!E5</f>
        <v>553.9800354602148</v>
      </c>
      <c r="H21" s="33"/>
    </row>
    <row r="22" spans="1:12" ht="12.75">
      <c r="A22" s="27">
        <v>22</v>
      </c>
      <c r="B22" s="26">
        <f>Fallas0!M24</f>
        <v>3.1771399999999996</v>
      </c>
      <c r="C22" s="33">
        <f>Resultados0!E25</f>
        <v>487.2362390543046</v>
      </c>
      <c r="E22" s="27">
        <v>1</v>
      </c>
      <c r="F22" s="27">
        <f>Fallas0!M3</f>
        <v>0</v>
      </c>
      <c r="G22" s="33">
        <f>Resultados0!E4</f>
        <v>564.5440393741094</v>
      </c>
      <c r="H22" s="33"/>
      <c r="J22" s="27"/>
      <c r="K22" s="27"/>
      <c r="L22" s="31"/>
    </row>
    <row r="23" spans="4:12" ht="12.75">
      <c r="D23" s="31"/>
      <c r="F23" s="27"/>
      <c r="G23" s="27"/>
      <c r="H23" s="33"/>
      <c r="J23" s="27"/>
      <c r="K23" s="27"/>
      <c r="L23" s="31"/>
    </row>
    <row r="24" spans="4:8" ht="12.75">
      <c r="D24" s="31"/>
      <c r="F24" s="27"/>
      <c r="G24" s="27"/>
      <c r="H24" s="33"/>
    </row>
    <row r="25" spans="6:8" ht="12.75">
      <c r="F25" s="27"/>
      <c r="G25" s="27"/>
      <c r="H25" s="33"/>
    </row>
    <row r="26" spans="6:8" ht="12.75">
      <c r="F26" s="27"/>
      <c r="G26" s="27"/>
      <c r="H26" s="33"/>
    </row>
    <row r="27" spans="1:8" ht="12.75">
      <c r="A27" s="27">
        <v>27</v>
      </c>
      <c r="B27" s="27">
        <f>Fallas0!M29</f>
        <v>2.22938</v>
      </c>
      <c r="C27" s="33">
        <f>Resultados0!E30</f>
        <v>512.6496168302464</v>
      </c>
      <c r="F27" s="27"/>
      <c r="G27" s="27"/>
      <c r="H27" s="33"/>
    </row>
    <row r="28" spans="1:8" ht="12.75">
      <c r="A28" s="27">
        <v>28</v>
      </c>
      <c r="B28" s="27">
        <f>Fallas0!M30</f>
        <v>2.17246</v>
      </c>
      <c r="C28" s="33">
        <f>Resultados0!E31</f>
        <v>514.2551234546162</v>
      </c>
      <c r="F28" s="27"/>
      <c r="G28" s="27"/>
      <c r="H28" s="33"/>
    </row>
    <row r="29" spans="1:8" ht="12.75">
      <c r="A29" s="27">
        <v>29</v>
      </c>
      <c r="B29" s="27">
        <f>Fallas0!M31</f>
        <v>2.21733</v>
      </c>
      <c r="C29" s="33">
        <f>Resultados0!E32</f>
        <v>512.988720122254</v>
      </c>
      <c r="F29" s="27"/>
      <c r="G29" s="27"/>
      <c r="H29" s="33"/>
    </row>
    <row r="30" spans="1:8" ht="12.75">
      <c r="A30" s="27">
        <v>30</v>
      </c>
      <c r="B30" s="27">
        <f>Fallas0!M32</f>
        <v>2.26044</v>
      </c>
      <c r="C30" s="33">
        <f>Resultados0!E33</f>
        <v>511.777478631804</v>
      </c>
      <c r="D30" s="31"/>
      <c r="F30" s="27"/>
      <c r="G30" s="27"/>
      <c r="H30" s="33"/>
    </row>
    <row r="31" spans="4:8" ht="12.75">
      <c r="D31" s="31"/>
      <c r="F31" s="27"/>
      <c r="G31" s="27"/>
      <c r="H31" s="33"/>
    </row>
    <row r="32" spans="6:8" ht="12.75">
      <c r="F32" s="27"/>
      <c r="G32" s="27"/>
      <c r="H32" s="33"/>
    </row>
    <row r="33" spans="6:8" ht="12.75">
      <c r="F33" s="27"/>
      <c r="G33" s="27"/>
      <c r="H33" s="33"/>
    </row>
    <row r="34" ht="12.75">
      <c r="D34" s="31"/>
    </row>
    <row r="37" spans="1:3" ht="12.75">
      <c r="A37" s="27"/>
      <c r="B37" s="27"/>
      <c r="C37" s="33"/>
    </row>
    <row r="38" spans="1:3" ht="12.75">
      <c r="A38" s="27"/>
      <c r="B38" s="27"/>
      <c r="C38" s="33"/>
    </row>
    <row r="39" spans="1:3" ht="12.75">
      <c r="A39" s="27"/>
      <c r="B39" s="27"/>
      <c r="C39" s="33"/>
    </row>
    <row r="40" spans="1:3" ht="12.75">
      <c r="A40" s="27"/>
      <c r="B40" s="27"/>
      <c r="C40" s="33"/>
    </row>
    <row r="41" spans="1:3" ht="12.75">
      <c r="A41" s="27"/>
      <c r="B41" s="27"/>
      <c r="C41" s="33"/>
    </row>
    <row r="42" spans="1:3" ht="12.75">
      <c r="A42" s="27"/>
      <c r="B42" s="27"/>
      <c r="C42" s="33"/>
    </row>
    <row r="43" spans="1:3" ht="12.75">
      <c r="A43" s="27"/>
      <c r="B43" s="27"/>
      <c r="C43" s="33"/>
    </row>
    <row r="44" spans="1:3" ht="12.75">
      <c r="A44" s="27"/>
      <c r="B44" s="27"/>
      <c r="C44" s="33"/>
    </row>
    <row r="45" spans="1:3" ht="12.75">
      <c r="A45" s="27"/>
      <c r="B45" s="27"/>
      <c r="C45" s="33"/>
    </row>
    <row r="46" spans="1:4" ht="12.75">
      <c r="A46" s="27"/>
      <c r="B46" s="27"/>
      <c r="C46" s="33"/>
      <c r="D46" s="31"/>
    </row>
    <row r="47" spans="1:4" ht="12.75">
      <c r="A47" s="27"/>
      <c r="B47" s="27"/>
      <c r="C47" s="33"/>
      <c r="D47" s="31"/>
    </row>
    <row r="48" spans="1:4" ht="12.75">
      <c r="A48" s="27"/>
      <c r="B48" s="27"/>
      <c r="C48" s="33"/>
      <c r="D48" s="31"/>
    </row>
    <row r="49" spans="1:4" ht="12.75">
      <c r="A49" s="27"/>
      <c r="B49" s="27"/>
      <c r="C49" s="33"/>
      <c r="D49" s="31"/>
    </row>
    <row r="50" spans="1:4" ht="12.75">
      <c r="A50" s="27"/>
      <c r="B50" s="27"/>
      <c r="C50" s="33"/>
      <c r="D50" s="31"/>
    </row>
    <row r="51" spans="1:4" ht="12.75">
      <c r="A51" s="27"/>
      <c r="B51" s="27"/>
      <c r="C51" s="33"/>
      <c r="D51" s="31"/>
    </row>
    <row r="52" spans="1:4" ht="12.75">
      <c r="A52" s="27"/>
      <c r="B52" s="27"/>
      <c r="C52" s="33"/>
      <c r="D52" s="31"/>
    </row>
    <row r="53" spans="1:4" ht="12.75">
      <c r="A53" s="27"/>
      <c r="B53" s="27"/>
      <c r="C53" s="33"/>
      <c r="D53" s="31"/>
    </row>
    <row r="54" spans="1:4" ht="12.75">
      <c r="A54" s="27"/>
      <c r="B54" s="27"/>
      <c r="C54" s="33"/>
      <c r="D54" s="31"/>
    </row>
    <row r="55" spans="1:4" ht="12.75">
      <c r="A55" s="27"/>
      <c r="B55" s="27"/>
      <c r="C55" s="33"/>
      <c r="D55" s="31"/>
    </row>
    <row r="56" spans="1:4" ht="12.75">
      <c r="A56" s="27"/>
      <c r="B56" s="27"/>
      <c r="C56" s="33"/>
      <c r="D56" s="31"/>
    </row>
    <row r="57" spans="1:4" ht="12.75">
      <c r="A57" s="27"/>
      <c r="B57" s="27"/>
      <c r="C57" s="33"/>
      <c r="D57" s="31"/>
    </row>
    <row r="58" spans="1:4" ht="12.75">
      <c r="A58" s="27"/>
      <c r="B58" s="27"/>
      <c r="C58" s="33"/>
      <c r="D58" s="31"/>
    </row>
    <row r="59" spans="1:4" ht="12.75">
      <c r="A59" s="27"/>
      <c r="B59" s="27"/>
      <c r="C59" s="33"/>
      <c r="D59" s="31"/>
    </row>
    <row r="60" spans="1:4" ht="12.75">
      <c r="A60" s="27"/>
      <c r="B60" s="27"/>
      <c r="C60" s="33"/>
      <c r="D60" s="31"/>
    </row>
    <row r="61" spans="1:4" ht="12.75">
      <c r="A61" s="27"/>
      <c r="B61" s="27"/>
      <c r="C61" s="33"/>
      <c r="D61" s="31"/>
    </row>
    <row r="62" spans="1:4" ht="12.75">
      <c r="A62" s="27"/>
      <c r="B62" s="27"/>
      <c r="C62" s="33"/>
      <c r="D62" s="31"/>
    </row>
    <row r="63" spans="1:4" ht="12.75">
      <c r="A63" s="27"/>
      <c r="B63" s="27"/>
      <c r="C63" s="33"/>
      <c r="D63" s="31"/>
    </row>
    <row r="64" spans="1:4" ht="12.75">
      <c r="A64" s="27"/>
      <c r="B64" s="27"/>
      <c r="C64" s="33"/>
      <c r="D64" s="31"/>
    </row>
    <row r="65" spans="1:4" ht="12.75">
      <c r="A65" s="27"/>
      <c r="B65" s="27"/>
      <c r="C65" s="33"/>
      <c r="D65" s="31"/>
    </row>
    <row r="66" spans="1:4" ht="12.75">
      <c r="A66" s="27"/>
      <c r="B66" s="27"/>
      <c r="C66" s="33"/>
      <c r="D66" s="31"/>
    </row>
    <row r="67" spans="1:4" ht="12.75">
      <c r="A67" s="27"/>
      <c r="B67" s="27"/>
      <c r="C67" s="33"/>
      <c r="D67" s="31"/>
    </row>
    <row r="68" spans="1:4" ht="12.75">
      <c r="A68" s="27"/>
      <c r="B68" s="27"/>
      <c r="C68" s="33"/>
      <c r="D68" s="31"/>
    </row>
    <row r="69" spans="1:4" ht="12.75">
      <c r="A69" s="27"/>
      <c r="B69" s="27"/>
      <c r="C69" s="33"/>
      <c r="D69" s="31"/>
    </row>
    <row r="70" spans="1:4" ht="12.75">
      <c r="A70" s="27"/>
      <c r="B70" s="27"/>
      <c r="C70" s="33"/>
      <c r="D70" s="31"/>
    </row>
    <row r="71" spans="1:4" ht="12.75">
      <c r="A71" s="27"/>
      <c r="B71" s="27"/>
      <c r="C71" s="33"/>
      <c r="D71" s="31"/>
    </row>
    <row r="72" spans="1:4" ht="12.75">
      <c r="A72" s="27"/>
      <c r="B72" s="27"/>
      <c r="C72" s="33"/>
      <c r="D72" s="31"/>
    </row>
    <row r="73" spans="1:4" ht="12.75">
      <c r="A73" s="27"/>
      <c r="B73" s="27"/>
      <c r="C73" s="33"/>
      <c r="D73" s="31"/>
    </row>
    <row r="74" spans="1:4" ht="12.75">
      <c r="A74" s="27"/>
      <c r="B74" s="27"/>
      <c r="C74" s="33"/>
      <c r="D74" s="31"/>
    </row>
    <row r="75" spans="1:4" ht="12.75">
      <c r="A75" s="27"/>
      <c r="B75" s="27"/>
      <c r="C75" s="33"/>
      <c r="D75" s="31"/>
    </row>
    <row r="76" spans="1:4" ht="12.75">
      <c r="A76" s="27"/>
      <c r="B76" s="27"/>
      <c r="C76" s="33"/>
      <c r="D76" s="31"/>
    </row>
    <row r="77" spans="1:4" ht="12.75">
      <c r="A77" s="27"/>
      <c r="B77" s="27"/>
      <c r="C77" s="33"/>
      <c r="D77" s="31"/>
    </row>
    <row r="78" spans="1:4" ht="12.75">
      <c r="A78" s="27"/>
      <c r="B78" s="27"/>
      <c r="C78" s="33"/>
      <c r="D78" s="31"/>
    </row>
    <row r="79" spans="1:4" ht="12.75">
      <c r="A79" s="27"/>
      <c r="B79" s="27"/>
      <c r="C79" s="33"/>
      <c r="D79" s="31"/>
    </row>
    <row r="80" spans="1:4" ht="12.75">
      <c r="A80" s="27"/>
      <c r="B80" s="27"/>
      <c r="C80" s="33"/>
      <c r="D80" s="31"/>
    </row>
    <row r="81" spans="1:4" ht="12.75">
      <c r="A81" s="27"/>
      <c r="B81" s="27"/>
      <c r="C81" s="33"/>
      <c r="D81" s="31"/>
    </row>
    <row r="82" spans="1:4" ht="12.75">
      <c r="A82" s="27"/>
      <c r="B82" s="27"/>
      <c r="C82" s="33"/>
      <c r="D82" s="31"/>
    </row>
    <row r="83" spans="1:4" ht="12.75">
      <c r="A83" s="27"/>
      <c r="B83" s="27"/>
      <c r="C83" s="33"/>
      <c r="D83" s="31"/>
    </row>
    <row r="84" spans="1:4" ht="12.75">
      <c r="A84" s="27"/>
      <c r="B84" s="27"/>
      <c r="C84" s="33"/>
      <c r="D84" s="31"/>
    </row>
    <row r="85" spans="1:4" ht="12.75">
      <c r="A85" s="27"/>
      <c r="B85" s="27"/>
      <c r="C85" s="33"/>
      <c r="D85" s="31"/>
    </row>
    <row r="86" spans="1:4" ht="12.75">
      <c r="A86" s="27"/>
      <c r="B86" s="27"/>
      <c r="C86" s="33"/>
      <c r="D86" s="31"/>
    </row>
    <row r="87" spans="1:4" ht="12.75">
      <c r="A87" s="27"/>
      <c r="B87" s="27"/>
      <c r="C87" s="33"/>
      <c r="D87" s="31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K87"/>
  <sheetViews>
    <sheetView workbookViewId="0" topLeftCell="A1">
      <selection activeCell="F33" sqref="F33"/>
    </sheetView>
  </sheetViews>
  <sheetFormatPr defaultColWidth="11.421875" defaultRowHeight="12.75"/>
  <sheetData>
    <row r="6" spans="1:3" ht="12.75">
      <c r="A6" s="3">
        <v>6</v>
      </c>
      <c r="B6" s="3">
        <f>Fallas0!M8</f>
        <v>1.82083</v>
      </c>
      <c r="C6" s="25">
        <f>Resultados0!H9</f>
        <v>988.2974608369751</v>
      </c>
    </row>
    <row r="7" spans="1:3" ht="12.75">
      <c r="A7" s="3">
        <v>7</v>
      </c>
      <c r="B7" s="26">
        <f>Fallas0!M9</f>
        <v>2.01793</v>
      </c>
      <c r="C7" s="25">
        <f>Resultados0!H10</f>
        <v>962.6126828744254</v>
      </c>
    </row>
    <row r="8" spans="1:3" ht="12.75">
      <c r="A8" s="3">
        <v>8</v>
      </c>
      <c r="B8" s="3">
        <f>Fallas0!M10</f>
        <v>1.8583599999999998</v>
      </c>
      <c r="C8" s="25">
        <f>Resultados0!H11</f>
        <v>983.3016852504778</v>
      </c>
    </row>
    <row r="9" spans="1:3" ht="12.75">
      <c r="A9" s="3">
        <v>9</v>
      </c>
      <c r="B9" s="3">
        <f>Fallas0!M11</f>
        <v>1.9842399999999998</v>
      </c>
      <c r="C9" s="25">
        <f>Resultados0!H12</f>
        <v>966.9079253102104</v>
      </c>
    </row>
    <row r="10" spans="1:7" ht="12.75">
      <c r="A10" s="3">
        <v>10</v>
      </c>
      <c r="B10" s="3">
        <f>Fallas0!M12</f>
        <v>1.9803999999999997</v>
      </c>
      <c r="C10" s="25">
        <f>Resultados0!H13</f>
        <v>967.3999335319463</v>
      </c>
      <c r="E10" s="29">
        <v>26</v>
      </c>
      <c r="F10" s="29">
        <f>Fallas0!M28</f>
        <v>3.4638999999999998</v>
      </c>
      <c r="G10" s="30">
        <f>Resultados0!H29</f>
        <v>860.1763680162511</v>
      </c>
    </row>
    <row r="11" spans="1:7" ht="12.75">
      <c r="A11" s="3"/>
      <c r="B11" s="3"/>
      <c r="C11" s="25"/>
      <c r="E11" s="29">
        <v>24</v>
      </c>
      <c r="F11" s="29">
        <f>Fallas0!M26</f>
        <v>3.4180899999999994</v>
      </c>
      <c r="G11" s="30">
        <f>Resultados0!H27</f>
        <v>864.8444246087962</v>
      </c>
    </row>
    <row r="12" spans="1:7" ht="12.75">
      <c r="A12" s="3">
        <v>11</v>
      </c>
      <c r="B12" s="3">
        <f>Fallas0!M13</f>
        <v>1.73159</v>
      </c>
      <c r="C12" s="25">
        <f>Resultados0!H14</f>
        <v>1000.3829260899686</v>
      </c>
      <c r="E12" s="29">
        <v>23</v>
      </c>
      <c r="F12" s="29">
        <f>Fallas0!M25</f>
        <v>3.3986499999999995</v>
      </c>
      <c r="G12" s="30">
        <f>Resultados0!H26</f>
        <v>866.8407156861808</v>
      </c>
    </row>
    <row r="13" spans="1:7" ht="12.75">
      <c r="A13" s="3"/>
      <c r="B13" s="3"/>
      <c r="C13" s="25"/>
      <c r="E13" s="29">
        <v>22</v>
      </c>
      <c r="F13" s="29">
        <f>Fallas0!M24</f>
        <v>3.1771399999999996</v>
      </c>
      <c r="G13" s="30">
        <f>Resultados0!H25</f>
        <v>890.2559105452141</v>
      </c>
    </row>
    <row r="14" spans="5:7" ht="12.75">
      <c r="E14" s="29">
        <v>36</v>
      </c>
      <c r="F14" s="29">
        <f>Fallas0!M38</f>
        <v>3.1815999999999995</v>
      </c>
      <c r="G14" s="30">
        <f>Resultados0!H39</f>
        <v>889.7719848474958</v>
      </c>
    </row>
    <row r="15" spans="5:7" ht="12.75">
      <c r="E15" s="29">
        <v>35</v>
      </c>
      <c r="F15" s="29">
        <f>Fallas0!M37</f>
        <v>3.08911</v>
      </c>
      <c r="G15" s="30">
        <f>Resultados0!H38</f>
        <v>899.9163734473341</v>
      </c>
    </row>
    <row r="16" spans="5:7" ht="12.75">
      <c r="E16" s="29">
        <v>34</v>
      </c>
      <c r="F16" s="29">
        <f>Fallas0!M36</f>
        <v>3.06661</v>
      </c>
      <c r="G16" s="30">
        <f>Resultados0!H37</f>
        <v>902.4192718919745</v>
      </c>
    </row>
    <row r="17" spans="5:7" ht="12.75">
      <c r="E17" s="29">
        <v>33</v>
      </c>
      <c r="F17" s="29">
        <f>Fallas0!M35</f>
        <v>3.01977</v>
      </c>
      <c r="G17" s="30">
        <f>Resultados0!H36</f>
        <v>907.6746703102406</v>
      </c>
    </row>
    <row r="18" spans="5:7" ht="12.75">
      <c r="E18" s="29">
        <v>21</v>
      </c>
      <c r="F18" s="29">
        <f>Fallas0!M23</f>
        <v>2.84685</v>
      </c>
      <c r="G18" s="30">
        <f>Resultados0!H24</f>
        <v>927.6178629840433</v>
      </c>
    </row>
    <row r="19" spans="5:7" ht="12.75">
      <c r="E19" s="29">
        <v>31</v>
      </c>
      <c r="F19" s="29">
        <f>Fallas0!M33</f>
        <v>2.77414</v>
      </c>
      <c r="G19" s="30">
        <f>Resultados0!H34</f>
        <v>936.2678096273431</v>
      </c>
    </row>
    <row r="20" spans="5:7" ht="12.75">
      <c r="E20" s="29">
        <v>32</v>
      </c>
      <c r="F20" s="29">
        <f>Fallas0!M34</f>
        <v>2.7343699999999997</v>
      </c>
      <c r="G20" s="30">
        <f>Resultados0!H35</f>
        <v>941.0676477561476</v>
      </c>
    </row>
    <row r="21" spans="5:7" ht="12.75">
      <c r="E21" s="29">
        <v>18</v>
      </c>
      <c r="F21" s="29">
        <f>Fallas0!M20</f>
        <v>2.64987</v>
      </c>
      <c r="G21" s="30">
        <f>Resultados0!H21</f>
        <v>951.4311116616261</v>
      </c>
    </row>
    <row r="22" spans="5:11" ht="12.75">
      <c r="E22" s="29">
        <v>17</v>
      </c>
      <c r="F22" s="29">
        <f>Fallas0!M19</f>
        <v>2.5950699999999998</v>
      </c>
      <c r="G22" s="30">
        <f>Resultados0!H20</f>
        <v>958.2749231386894</v>
      </c>
      <c r="I22" s="3">
        <v>14</v>
      </c>
      <c r="J22" s="3">
        <f>Fallas0!M16</f>
        <v>2.19329</v>
      </c>
      <c r="K22" s="25">
        <f>Resultados0!H17</f>
        <v>1011.6266651596353</v>
      </c>
    </row>
    <row r="23" spans="1:11" ht="12.75">
      <c r="A23" s="3">
        <v>19</v>
      </c>
      <c r="B23" s="26">
        <f>Fallas0!M21</f>
        <v>2.73703</v>
      </c>
      <c r="C23" s="25">
        <f>Resultados0!H22</f>
        <v>940.7450773718607</v>
      </c>
      <c r="E23" s="29">
        <v>16</v>
      </c>
      <c r="F23" s="29">
        <f>Fallas0!M18</f>
        <v>2.3857</v>
      </c>
      <c r="G23" s="30">
        <f>Resultados0!H19</f>
        <v>985.3548303670168</v>
      </c>
      <c r="I23" s="3">
        <v>15</v>
      </c>
      <c r="J23" s="3">
        <f>Fallas0!M17</f>
        <v>2.30397</v>
      </c>
      <c r="K23" s="25">
        <f>Resultados0!H18</f>
        <v>996.3457516448487</v>
      </c>
    </row>
    <row r="24" spans="1:7" ht="12.75">
      <c r="A24" s="3">
        <v>20</v>
      </c>
      <c r="B24" s="26">
        <f>Fallas0!M22</f>
        <v>2.7934799999999997</v>
      </c>
      <c r="C24" s="25">
        <f>Resultados0!H23</f>
        <v>933.9513172350961</v>
      </c>
      <c r="E24" s="29">
        <v>30</v>
      </c>
      <c r="F24" s="29">
        <f>Fallas0!M32</f>
        <v>2.26044</v>
      </c>
      <c r="G24" s="30">
        <f>Resultados0!H33</f>
        <v>1002.3002671412618</v>
      </c>
    </row>
    <row r="25" spans="5:7" ht="12.75">
      <c r="E25" s="29">
        <v>27</v>
      </c>
      <c r="F25" s="29">
        <f>Fallas0!M29</f>
        <v>2.22938</v>
      </c>
      <c r="G25" s="30">
        <f>Resultados0!H30</f>
        <v>1006.5926939162028</v>
      </c>
    </row>
    <row r="26" spans="5:7" ht="12.75">
      <c r="E26" s="29">
        <v>29</v>
      </c>
      <c r="F26" s="29">
        <f>Fallas0!M31</f>
        <v>2.21733</v>
      </c>
      <c r="G26" s="30">
        <f>Resultados0!H32</f>
        <v>1008.2678935576555</v>
      </c>
    </row>
    <row r="27" spans="5:7" ht="12.75">
      <c r="E27" s="29">
        <v>28</v>
      </c>
      <c r="F27" s="29">
        <f>Fallas0!M30</f>
        <v>2.17246</v>
      </c>
      <c r="G27" s="30">
        <f>Resultados0!H31</f>
        <v>1014.5550959583518</v>
      </c>
    </row>
    <row r="28" spans="5:7" ht="12.75">
      <c r="E28" s="29">
        <v>13</v>
      </c>
      <c r="F28" s="29">
        <f>Fallas0!M15</f>
        <v>2.08956</v>
      </c>
      <c r="G28" s="30">
        <f>Resultados0!H16</f>
        <v>1026.3797379239204</v>
      </c>
    </row>
    <row r="29" spans="5:7" ht="12.75">
      <c r="E29" s="29">
        <v>12</v>
      </c>
      <c r="F29" s="29">
        <f>Fallas0!M14</f>
        <v>1.98583</v>
      </c>
      <c r="G29" s="30">
        <f>Resultados0!H15</f>
        <v>1041.5694801548725</v>
      </c>
    </row>
    <row r="30" spans="1:7" ht="12.75">
      <c r="A30" s="3"/>
      <c r="B30" s="3"/>
      <c r="C30" s="25"/>
      <c r="E30" s="29">
        <v>4</v>
      </c>
      <c r="F30" s="29">
        <f>Fallas0!M6</f>
        <v>1.18878</v>
      </c>
      <c r="G30" s="30">
        <f>Resultados0!H7</f>
        <v>1080.7721714529368</v>
      </c>
    </row>
    <row r="31" spans="1:7" ht="12.75">
      <c r="A31" s="3"/>
      <c r="B31" s="3"/>
      <c r="C31" s="25"/>
      <c r="E31" s="29">
        <v>3</v>
      </c>
      <c r="F31" s="29">
        <f>Fallas0!M5</f>
        <v>0.42510000000000003</v>
      </c>
      <c r="G31" s="30">
        <f>Resultados0!H6</f>
        <v>1218.535275371822</v>
      </c>
    </row>
    <row r="32" spans="5:7" ht="12.75">
      <c r="E32" s="29">
        <v>2</v>
      </c>
      <c r="F32" s="29">
        <f>Fallas0!M4</f>
        <v>0.31955</v>
      </c>
      <c r="G32" s="30">
        <f>Resultados0!H5</f>
        <v>1240.3878556690288</v>
      </c>
    </row>
    <row r="33" spans="5:7" ht="12.75">
      <c r="E33" s="29">
        <v>1</v>
      </c>
      <c r="F33" s="29">
        <f>Fallas0!M3</f>
        <v>0</v>
      </c>
      <c r="G33" s="30">
        <f>Resultados0!H4</f>
        <v>1311.5986700817755</v>
      </c>
    </row>
    <row r="34" spans="1:3" ht="12.75">
      <c r="A34" s="3">
        <v>25</v>
      </c>
      <c r="B34" s="26">
        <f>Fallas0!M27</f>
        <v>3.4544399999999995</v>
      </c>
      <c r="C34" s="25">
        <f>Resultados0!H28</f>
        <v>861.1362123946819</v>
      </c>
    </row>
    <row r="46" spans="1:3" ht="12.75">
      <c r="A46" s="3"/>
      <c r="B46" s="3"/>
      <c r="C46" s="25"/>
    </row>
    <row r="47" spans="1:3" ht="12.75">
      <c r="A47" s="3">
        <v>37</v>
      </c>
      <c r="B47" s="3">
        <f>Fallas0!M39</f>
        <v>0.42345</v>
      </c>
      <c r="C47" s="25">
        <f>Resultados0!H40</f>
        <v>1218.734383551145</v>
      </c>
    </row>
    <row r="48" spans="1:3" ht="12.75">
      <c r="A48" s="3">
        <v>38</v>
      </c>
      <c r="B48" s="3">
        <f>Fallas0!M40</f>
        <v>0.36004</v>
      </c>
      <c r="C48" s="25">
        <f>Resultados0!H41</f>
        <v>1231.8585986259486</v>
      </c>
    </row>
    <row r="49" spans="1:3" ht="12.75">
      <c r="A49" s="3">
        <v>39</v>
      </c>
      <c r="B49" s="3">
        <f>Fallas0!M41</f>
        <v>0.5325</v>
      </c>
      <c r="C49" s="25">
        <f>Resultados0!H42</f>
        <v>1196.9399118056094</v>
      </c>
    </row>
    <row r="50" spans="1:3" ht="12.75">
      <c r="A50" s="3">
        <v>40</v>
      </c>
      <c r="B50" s="3">
        <f>Fallas0!M42</f>
        <v>1.50146</v>
      </c>
      <c r="C50" s="25">
        <f>Resultados0!H43</f>
        <v>1032.6615409700378</v>
      </c>
    </row>
    <row r="51" spans="1:3" ht="12.75">
      <c r="A51" s="3">
        <v>41</v>
      </c>
      <c r="B51" s="3">
        <f>Fallas0!M43</f>
        <v>1.6702</v>
      </c>
      <c r="C51" s="25">
        <f>Resultados0!H44</f>
        <v>1008.4359047100639</v>
      </c>
    </row>
    <row r="52" spans="1:3" ht="12.75">
      <c r="A52" s="3">
        <v>42</v>
      </c>
      <c r="B52" s="3">
        <f>Fallas0!M44</f>
        <v>1.77756</v>
      </c>
      <c r="C52" s="25">
        <f>Resultados0!H45</f>
        <v>994.0804515455956</v>
      </c>
    </row>
    <row r="53" spans="1:3" ht="12.75">
      <c r="A53" s="3">
        <v>43</v>
      </c>
      <c r="B53" s="3">
        <f>Fallas0!M45</f>
        <v>2.27564</v>
      </c>
      <c r="C53" s="25">
        <f>Resultados0!H46</f>
        <v>1000.3145358401287</v>
      </c>
    </row>
    <row r="54" spans="1:3" ht="12.75">
      <c r="A54" s="3">
        <v>44</v>
      </c>
      <c r="B54" s="3">
        <f>Fallas0!M46</f>
        <v>2.36344</v>
      </c>
      <c r="C54" s="25">
        <f>Resultados0!H47</f>
        <v>988.2351175410279</v>
      </c>
    </row>
    <row r="55" spans="1:3" ht="12.75">
      <c r="A55" s="3">
        <v>45</v>
      </c>
      <c r="B55" s="3">
        <f>Fallas0!M47</f>
        <v>2.12379</v>
      </c>
      <c r="C55" s="25">
        <f>Resultados0!H48</f>
        <v>1021.4323844337314</v>
      </c>
    </row>
    <row r="56" spans="1:3" ht="12.75">
      <c r="A56" s="3">
        <v>46</v>
      </c>
      <c r="B56" s="3">
        <f>Fallas0!M48</f>
        <v>2.16141</v>
      </c>
      <c r="C56" s="25">
        <f>Resultados0!H49</f>
        <v>1016.049784943102</v>
      </c>
    </row>
    <row r="57" spans="1:3" ht="12.75">
      <c r="A57" s="3">
        <v>47</v>
      </c>
      <c r="B57" s="3">
        <f>Fallas0!M49</f>
        <v>2.34131</v>
      </c>
      <c r="C57" s="25">
        <f>Resultados0!H50</f>
        <v>991.1652443545759</v>
      </c>
    </row>
    <row r="58" spans="1:3" ht="12.75">
      <c r="A58" s="3">
        <v>48</v>
      </c>
      <c r="B58" s="3">
        <f>Fallas0!M50</f>
        <v>2.49678</v>
      </c>
      <c r="C58" s="25">
        <f>Resultados0!H51</f>
        <v>970.6390220167902</v>
      </c>
    </row>
    <row r="59" spans="1:3" ht="12.75">
      <c r="A59" s="3">
        <v>49</v>
      </c>
      <c r="B59" s="3">
        <f>Fallas0!M51</f>
        <v>2.62701</v>
      </c>
      <c r="C59" s="25">
        <f>Resultados0!H52</f>
        <v>954.0794701357779</v>
      </c>
    </row>
    <row r="60" spans="1:3" ht="12.75">
      <c r="A60" s="3">
        <v>50</v>
      </c>
      <c r="B60" s="3">
        <f>Fallas0!M52</f>
        <v>2.7308</v>
      </c>
      <c r="C60" s="25">
        <f>Resultados0!H53</f>
        <v>941.3943445643811</v>
      </c>
    </row>
    <row r="61" spans="1:3" ht="12.75">
      <c r="A61" s="3">
        <v>51</v>
      </c>
      <c r="B61" s="3">
        <f>Fallas0!M53</f>
        <v>2.71926</v>
      </c>
      <c r="C61" s="25">
        <f>Resultados0!H54</f>
        <v>942.8063948524565</v>
      </c>
    </row>
    <row r="62" spans="1:3" ht="12.75">
      <c r="A62" s="3">
        <v>52</v>
      </c>
      <c r="B62" s="3">
        <f>Fallas0!M54</f>
        <v>2.83532</v>
      </c>
      <c r="C62" s="25">
        <f>Resultados0!H55</f>
        <v>928.7951835608437</v>
      </c>
    </row>
    <row r="63" spans="1:3" ht="12.75">
      <c r="A63" s="3">
        <v>53</v>
      </c>
      <c r="B63" s="3">
        <f>Fallas0!M55</f>
        <v>2.8291799999999996</v>
      </c>
      <c r="C63" s="25">
        <f>Resultados0!H56</f>
        <v>929.5259875519466</v>
      </c>
    </row>
    <row r="64" spans="1:3" ht="12.75">
      <c r="A64" s="3">
        <v>54</v>
      </c>
      <c r="B64" s="3">
        <f>Fallas0!M56</f>
        <v>2.8704099999999997</v>
      </c>
      <c r="C64" s="25">
        <f>Resultados0!H57</f>
        <v>924.6406001761343</v>
      </c>
    </row>
    <row r="65" spans="1:3" ht="12.75">
      <c r="A65" s="3">
        <v>55</v>
      </c>
      <c r="B65" s="3">
        <f>Fallas0!M57</f>
        <v>2.9765499999999996</v>
      </c>
      <c r="C65" s="25">
        <f>Resultados0!H58</f>
        <v>912.2970520485786</v>
      </c>
    </row>
    <row r="66" spans="1:3" ht="12.75">
      <c r="A66" s="3">
        <v>56</v>
      </c>
      <c r="B66" s="3">
        <f>Fallas0!M58</f>
        <v>2.82855</v>
      </c>
      <c r="C66" s="25">
        <f>Resultados0!H59</f>
        <v>929.7097504122436</v>
      </c>
    </row>
    <row r="67" spans="1:3" ht="12.75">
      <c r="A67" s="3">
        <v>57</v>
      </c>
      <c r="B67" s="3">
        <f>Fallas0!M59</f>
        <v>2.81927</v>
      </c>
      <c r="C67" s="25">
        <f>Resultados0!H60</f>
        <v>930.8169088962159</v>
      </c>
    </row>
    <row r="68" spans="1:3" ht="12.75">
      <c r="A68" s="3">
        <v>58</v>
      </c>
      <c r="B68" s="3">
        <f>Fallas0!M60</f>
        <v>2.88407</v>
      </c>
      <c r="C68" s="25">
        <f>Resultados0!H61</f>
        <v>923.1831371451399</v>
      </c>
    </row>
    <row r="69" spans="1:3" ht="12.75">
      <c r="A69" s="3">
        <v>59</v>
      </c>
      <c r="B69" s="3">
        <f>Fallas0!M61</f>
        <v>3.2993299999999994</v>
      </c>
      <c r="C69" s="25">
        <f>Resultados0!H62</f>
        <v>877.1051469958863</v>
      </c>
    </row>
    <row r="70" spans="1:3" ht="12.75">
      <c r="A70" s="3">
        <v>60</v>
      </c>
      <c r="B70" s="3">
        <f>Fallas0!M62</f>
        <v>3.3175199999999996</v>
      </c>
      <c r="C70" s="25">
        <f>Resultados0!H63</f>
        <v>875.1801371113662</v>
      </c>
    </row>
    <row r="71" spans="1:3" ht="12.75">
      <c r="A71" s="3">
        <v>61</v>
      </c>
      <c r="B71" s="3">
        <f>Fallas0!M63</f>
        <v>3.3701299999999996</v>
      </c>
      <c r="C71" s="25">
        <f>Resultados0!H64</f>
        <v>869.6597880846017</v>
      </c>
    </row>
    <row r="72" spans="1:3" ht="12.75">
      <c r="A72" s="3">
        <v>62</v>
      </c>
      <c r="B72" s="3">
        <f>Fallas0!M64</f>
        <v>2.08939</v>
      </c>
      <c r="C72" s="25">
        <f>Resultados0!H65</f>
        <v>953.4108357920126</v>
      </c>
    </row>
    <row r="73" spans="1:3" ht="12.75">
      <c r="A73" s="3">
        <v>63</v>
      </c>
      <c r="B73" s="3">
        <f>Fallas0!M65</f>
        <v>2.2088799999999997</v>
      </c>
      <c r="C73" s="25">
        <f>Resultados0!H66</f>
        <v>938.6682010775536</v>
      </c>
    </row>
    <row r="74" spans="1:3" ht="12.75">
      <c r="A74" s="3">
        <v>64</v>
      </c>
      <c r="B74" s="3">
        <f>Fallas0!M66</f>
        <v>2.15734</v>
      </c>
      <c r="C74" s="25">
        <f>Resultados0!H67</f>
        <v>944.9708999558509</v>
      </c>
    </row>
    <row r="75" spans="1:3" ht="12.75">
      <c r="A75" s="3">
        <v>65</v>
      </c>
      <c r="B75" s="3">
        <f>Fallas0!M67</f>
        <v>1.97359</v>
      </c>
      <c r="C75" s="25">
        <f>Resultados0!H68</f>
        <v>968.1468609784795</v>
      </c>
    </row>
    <row r="76" spans="1:3" ht="12.75">
      <c r="A76" s="3">
        <v>66</v>
      </c>
      <c r="B76" s="3">
        <f>Fallas0!M68</f>
        <v>2.01741</v>
      </c>
      <c r="C76" s="25">
        <f>Resultados0!H69</f>
        <v>962.5173280350186</v>
      </c>
    </row>
    <row r="77" spans="1:3" ht="12.75">
      <c r="A77" s="3">
        <v>67</v>
      </c>
      <c r="B77" s="3">
        <f>Fallas0!M69</f>
        <v>2.1562</v>
      </c>
      <c r="C77" s="25">
        <f>Resultados0!H70</f>
        <v>945.1112645705535</v>
      </c>
    </row>
    <row r="78" spans="1:3" ht="12.75">
      <c r="A78" s="3">
        <v>68</v>
      </c>
      <c r="B78" s="3">
        <f>Fallas0!M70</f>
        <v>2.3015000000000003</v>
      </c>
      <c r="C78" s="25">
        <f>Resultados0!H71</f>
        <v>927.550713209075</v>
      </c>
    </row>
    <row r="79" spans="1:3" ht="12.75">
      <c r="A79" s="3">
        <v>69</v>
      </c>
      <c r="B79" s="3">
        <f>Fallas0!M71</f>
        <v>2.3057600000000003</v>
      </c>
      <c r="C79" s="25">
        <f>Resultados0!H72</f>
        <v>927.0457021776449</v>
      </c>
    </row>
    <row r="80" spans="1:3" ht="12.75">
      <c r="A80" s="3">
        <v>70</v>
      </c>
      <c r="B80" s="3">
        <f>Fallas0!M72</f>
        <v>2.21421</v>
      </c>
      <c r="C80" s="25">
        <f>Resultados0!H73</f>
        <v>938.0212018257304</v>
      </c>
    </row>
    <row r="81" spans="1:3" ht="12.75">
      <c r="A81" s="3">
        <v>71</v>
      </c>
      <c r="B81" s="3">
        <f>Fallas0!M73</f>
        <v>2.0777099999999997</v>
      </c>
      <c r="C81" s="25">
        <f>Resultados0!H74</f>
        <v>954.8767924594846</v>
      </c>
    </row>
    <row r="82" spans="1:3" ht="12.75">
      <c r="A82" s="3">
        <v>72</v>
      </c>
      <c r="B82" s="3">
        <f>Fallas0!M74</f>
        <v>2.03832</v>
      </c>
      <c r="C82" s="25">
        <f>Resultados0!H75</f>
        <v>959.8540394307721</v>
      </c>
    </row>
    <row r="83" spans="1:3" ht="12.75">
      <c r="A83" s="3">
        <v>73</v>
      </c>
      <c r="B83" s="3">
        <f>Fallas0!M75</f>
        <v>2.0895099999999998</v>
      </c>
      <c r="C83" s="25">
        <f>Resultados0!H76</f>
        <v>953.3957979514494</v>
      </c>
    </row>
    <row r="84" spans="1:3" ht="12.75">
      <c r="A84" s="3">
        <v>74</v>
      </c>
      <c r="B84" s="3">
        <f>Fallas0!M76</f>
        <v>2.21691</v>
      </c>
      <c r="C84" s="25">
        <f>Resultados0!H77</f>
        <v>937.847408680756</v>
      </c>
    </row>
    <row r="85" spans="1:3" ht="12.75">
      <c r="A85" s="3">
        <v>75</v>
      </c>
      <c r="B85" s="3">
        <f>Fallas0!M77</f>
        <v>2.3306</v>
      </c>
      <c r="C85" s="25">
        <f>Resultados0!H78</f>
        <v>992.6388973509337</v>
      </c>
    </row>
    <row r="86" spans="1:3" ht="12.75">
      <c r="A86" s="3">
        <v>76</v>
      </c>
      <c r="B86" s="3">
        <f>Fallas0!M78</f>
        <v>2.38864</v>
      </c>
      <c r="C86" s="25">
        <f>Resultados0!H79</f>
        <v>984.7961341121746</v>
      </c>
    </row>
    <row r="87" spans="1:3" ht="12.75">
      <c r="A87" s="3">
        <v>77</v>
      </c>
      <c r="B87" s="3">
        <f>Fallas0!M79</f>
        <v>2.28501</v>
      </c>
      <c r="C87" s="25">
        <f>Resultados0!H80</f>
        <v>998.8495383380566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cp:lastPrinted>2007-05-10T21:50:21Z</cp:lastPrinted>
  <dcterms:created xsi:type="dcterms:W3CDTF">2007-05-10T14:18:32Z</dcterms:created>
  <dcterms:modified xsi:type="dcterms:W3CDTF">2007-05-14T19:10:11Z</dcterms:modified>
  <cp:category/>
  <cp:version/>
  <cp:contentType/>
  <cp:contentStatus/>
</cp:coreProperties>
</file>