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365" windowHeight="6660" tabRatio="705" firstSheet="3" activeTab="5"/>
  </bookViews>
  <sheets>
    <sheet name="Fallas0" sheetId="1" r:id="rId1"/>
    <sheet name="Fallas20" sheetId="2" r:id="rId2"/>
    <sheet name="Resulatdos0" sheetId="3" r:id="rId3"/>
    <sheet name="Resultados20" sheetId="4" r:id="rId4"/>
    <sheet name="Gráficomax0" sheetId="5" r:id="rId5"/>
    <sheet name="Gráficomin20" sheetId="6" r:id="rId6"/>
    <sheet name="Gráficomin0" sheetId="7" r:id="rId7"/>
    <sheet name="Hoja1" sheetId="8" r:id="rId8"/>
    <sheet name="Gráficomax20" sheetId="9" r:id="rId9"/>
    <sheet name="Hoja2" sheetId="10" r:id="rId10"/>
    <sheet name="Datosmin0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<sst xmlns="http://schemas.openxmlformats.org/spreadsheetml/2006/main" count="460" uniqueCount="134">
  <si>
    <t>Seccion</t>
  </si>
  <si>
    <t>Tipo</t>
  </si>
  <si>
    <t>Distancia Km</t>
  </si>
  <si>
    <t>Real</t>
  </si>
  <si>
    <t>Imaginario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</si>
  <si>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</si>
  <si>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</si>
  <si>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</si>
  <si>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</si>
  <si>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</si>
  <si>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</si>
  <si>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</si>
  <si>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</si>
  <si>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</si>
  <si>
    <t>10 a 11</t>
  </si>
  <si>
    <t>4 a 12</t>
  </si>
  <si>
    <t>12 a 13</t>
  </si>
  <si>
    <t>13 a 14</t>
  </si>
  <si>
    <t>13 a 19</t>
  </si>
  <si>
    <t>14 a 15</t>
  </si>
  <si>
    <t>14 a 18</t>
  </si>
  <si>
    <t>15 a 16</t>
  </si>
  <si>
    <t>15 a 17</t>
  </si>
  <si>
    <t>19 a 20</t>
  </si>
  <si>
    <t>2 a 44</t>
  </si>
  <si>
    <t>44 a 45</t>
  </si>
  <si>
    <t>39 a 40</t>
  </si>
  <si>
    <t>39 a 41</t>
  </si>
  <si>
    <t>39 a42</t>
  </si>
  <si>
    <t>20 a 21</t>
  </si>
  <si>
    <t>21 a 22</t>
  </si>
  <si>
    <t>22 a 23</t>
  </si>
  <si>
    <t>23 a 24</t>
  </si>
  <si>
    <t>24 a 25</t>
  </si>
  <si>
    <t>25 a 26</t>
  </si>
  <si>
    <t>6 a 27</t>
  </si>
  <si>
    <t>8 a 28</t>
  </si>
  <si>
    <t>28 a 29</t>
  </si>
  <si>
    <t>28 a 33</t>
  </si>
  <si>
    <t>29 a 30</t>
  </si>
  <si>
    <t>29 a 32</t>
  </si>
  <si>
    <t>30 a 31</t>
  </si>
  <si>
    <t>33 a 34</t>
  </si>
  <si>
    <t>33 a 35</t>
  </si>
  <si>
    <t>9 a 36</t>
  </si>
  <si>
    <t>9 a 37</t>
  </si>
  <si>
    <t>37 a 38</t>
  </si>
  <si>
    <t>38 a 39</t>
  </si>
  <si>
    <t>3 a 46</t>
  </si>
  <si>
    <t>12 a 66</t>
  </si>
  <si>
    <t>66 a 67</t>
  </si>
  <si>
    <t>66 a 68</t>
  </si>
  <si>
    <t>68 a 69</t>
  </si>
  <si>
    <t>68 a 70</t>
  </si>
  <si>
    <t>19 a 71</t>
  </si>
  <si>
    <t>20 a 72</t>
  </si>
  <si>
    <t>21 a 73</t>
  </si>
  <si>
    <t>22 a 74</t>
  </si>
  <si>
    <t>23 a 75</t>
  </si>
  <si>
    <t>24 a 43</t>
  </si>
  <si>
    <t>43 a 76</t>
  </si>
  <si>
    <t>43 a 77</t>
  </si>
  <si>
    <t>77 a 81</t>
  </si>
  <si>
    <t>77 a 79</t>
  </si>
  <si>
    <t>79 a 78</t>
  </si>
  <si>
    <t>79 a 80</t>
  </si>
  <si>
    <t>5 a 47</t>
  </si>
  <si>
    <t>6 a 48</t>
  </si>
  <si>
    <t>7 a 49</t>
  </si>
  <si>
    <t>30 a 50</t>
  </si>
  <si>
    <t>50 a 51</t>
  </si>
  <si>
    <t>36 a 52</t>
  </si>
  <si>
    <t>52 a 53</t>
  </si>
  <si>
    <t>52 a 54</t>
  </si>
  <si>
    <t>10 a 55</t>
  </si>
  <si>
    <t>37 a 56</t>
  </si>
  <si>
    <t>56 a 57</t>
  </si>
  <si>
    <t>56 a 58</t>
  </si>
  <si>
    <t>38 a 59</t>
  </si>
  <si>
    <t>38 a 60</t>
  </si>
  <si>
    <t>60 a 61</t>
  </si>
  <si>
    <t>60 a 62</t>
  </si>
  <si>
    <t>62 a 63</t>
  </si>
  <si>
    <t>62 a 64</t>
  </si>
  <si>
    <t>40 a 65</t>
  </si>
  <si>
    <t>Punto</t>
  </si>
  <si>
    <t>Magnitud</t>
  </si>
  <si>
    <t>Angulo</t>
  </si>
  <si>
    <t xml:space="preserve">a                   </t>
  </si>
  <si>
    <t xml:space="preserve">a*Z2               </t>
  </si>
  <si>
    <t>X/R</t>
  </si>
  <si>
    <t>Distancia</t>
  </si>
  <si>
    <t>Km</t>
  </si>
  <si>
    <t>KA</t>
  </si>
  <si>
    <t xml:space="preserve">Z1 (ohm/Km)  </t>
  </si>
  <si>
    <t xml:space="preserve">Z0 (ohm/Km)  </t>
  </si>
  <si>
    <t xml:space="preserve">Z1 (ohm)  </t>
  </si>
  <si>
    <t xml:space="preserve">Z0 (ohm)  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</si>
  <si>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</si>
  <si>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</si>
  <si>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</si>
  <si>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</si>
  <si>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</si>
  <si>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I falla asi trifasica</t>
  </si>
  <si>
    <t>Z1+Z2+Zfalla (ohm)</t>
  </si>
  <si>
    <t>I falla linea a linea</t>
  </si>
  <si>
    <t>Z1+Z2+Zfalla/Raiz 3 (ohm)</t>
  </si>
  <si>
    <t>I falla asi linea a linea</t>
  </si>
  <si>
    <t>Z1+Z2+Z0+3Zfalla (ohm)</t>
  </si>
  <si>
    <t>I falla linea a tierra</t>
  </si>
  <si>
    <t>Z1+Z2+Z0+3Zfalla/3 (ohm)</t>
  </si>
  <si>
    <t>I falla asi linea a tierra</t>
  </si>
  <si>
    <t xml:space="preserve">Z2   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</si>
  <si>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</si>
  <si>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</si>
  <si>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</si>
  <si>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</si>
  <si>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</si>
  <si>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</si>
  <si>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</si>
  <si>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</si>
  <si>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</si>
  <si>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</si>
  <si>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 xml:space="preserve"> </t>
  </si>
  <si>
    <t>Nodo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</si>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</sst>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00000"/>
    <numFmt numFmtId="177" formatCode="0.000"/>
    <numFmt numFmtId="178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2"/>
      <name val="Symbol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.75"/>
      <name val="Symbol"/>
      <family val="1"/>
    </font>
    <font>
      <b/>
      <sz val="11.75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17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Perfil de Corriente - Alimentadora S2
(Corriente máxima - Falla de Línea a tierra - Zfalla = 0</a:t>
            </a:r>
            <a:r>
              <a:rPr lang="en-US" cap="none" sz="1075" b="1" i="0" u="none" baseline="0"/>
              <a:t>W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Fallas0!$M$3:$M$13</c:f>
              <c:numCache>
                <c:ptCount val="10"/>
                <c:pt idx="0">
                  <c:v>0</c:v>
                </c:pt>
                <c:pt idx="1">
                  <c:v>0.08367</c:v>
                </c:pt>
                <c:pt idx="2">
                  <c:v>0.45431999999999995</c:v>
                </c:pt>
                <c:pt idx="3">
                  <c:v>2.19152</c:v>
                </c:pt>
                <c:pt idx="4">
                  <c:v>2.3229800000000003</c:v>
                </c:pt>
                <c:pt idx="5">
                  <c:v>2.47324</c:v>
                </c:pt>
                <c:pt idx="6">
                  <c:v>3.65906</c:v>
                </c:pt>
                <c:pt idx="7">
                  <c:v>3.8711</c:v>
                </c:pt>
                <c:pt idx="8">
                  <c:v>4.79961</c:v>
                </c:pt>
                <c:pt idx="9">
                  <c:v>5.05644</c:v>
                </c:pt>
              </c:numCache>
            </c:numRef>
          </c:xVal>
          <c:yVal>
            <c:numRef>
              <c:f>Resulatdos0!$H$4:$H$13</c:f>
              <c:numCache>
                <c:ptCount val="10"/>
                <c:pt idx="0">
                  <c:v>1311.5986700817755</c:v>
                </c:pt>
                <c:pt idx="1">
                  <c:v>1292.174589878603</c:v>
                </c:pt>
                <c:pt idx="2">
                  <c:v>1212.6211246721214</c:v>
                </c:pt>
                <c:pt idx="3">
                  <c:v>941.0725001268733</c:v>
                </c:pt>
                <c:pt idx="4">
                  <c:v>925.3908416225821</c:v>
                </c:pt>
                <c:pt idx="5">
                  <c:v>908.0946753072893</c:v>
                </c:pt>
                <c:pt idx="6">
                  <c:v>791.3659760799083</c:v>
                </c:pt>
                <c:pt idx="7">
                  <c:v>773.5850726509659</c:v>
                </c:pt>
                <c:pt idx="8">
                  <c:v>704.2907940868797</c:v>
                </c:pt>
                <c:pt idx="9">
                  <c:v>687.262496811263</c:v>
                </c:pt>
              </c:numCache>
            </c:numRef>
          </c:yVal>
          <c:smooth val="1"/>
        </c:ser>
        <c:axId val="25889234"/>
        <c:axId val="31676515"/>
      </c:scatterChart>
      <c:valAx>
        <c:axId val="2588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6515"/>
        <c:crosses val="autoZero"/>
        <c:crossBetween val="midCat"/>
        <c:dispUnits/>
      </c:val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89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Perfil de Corriente - Alimentadora S2
(Corriente mínima - Falla Trifásica - Zfalla=20</a:t>
            </a:r>
            <a:r>
              <a:rPr lang="en-US" cap="none" sz="1175" b="1" i="0" u="none" baseline="0"/>
              <a:t>W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6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35"/>
          <c:w val="0.9585"/>
          <c:h val="0.85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Fallas20!$M$3:$M$13</c:f>
              <c:numCache>
                <c:ptCount val="10"/>
                <c:pt idx="0">
                  <c:v>0</c:v>
                </c:pt>
                <c:pt idx="1">
                  <c:v>0.08367</c:v>
                </c:pt>
                <c:pt idx="2">
                  <c:v>0.45431999999999995</c:v>
                </c:pt>
                <c:pt idx="3">
                  <c:v>2.19152</c:v>
                </c:pt>
                <c:pt idx="4">
                  <c:v>2.3229800000000003</c:v>
                </c:pt>
                <c:pt idx="5">
                  <c:v>2.47324</c:v>
                </c:pt>
                <c:pt idx="6">
                  <c:v>3.65906</c:v>
                </c:pt>
                <c:pt idx="7">
                  <c:v>3.8711</c:v>
                </c:pt>
                <c:pt idx="8">
                  <c:v>4.79961</c:v>
                </c:pt>
                <c:pt idx="9">
                  <c:v>5.05644</c:v>
                </c:pt>
              </c:numCache>
            </c:numRef>
          </c:xVal>
          <c:yVal>
            <c:numRef>
              <c:f>Resultados20!$E$4:$E$13</c:f>
              <c:numCache>
                <c:ptCount val="10"/>
                <c:pt idx="0">
                  <c:v>309.5200023502354</c:v>
                </c:pt>
                <c:pt idx="1">
                  <c:v>308.70645682787955</c:v>
                </c:pt>
                <c:pt idx="2">
                  <c:v>305.1472483987623</c:v>
                </c:pt>
                <c:pt idx="3">
                  <c:v>289.39123598763445</c:v>
                </c:pt>
                <c:pt idx="4">
                  <c:v>288.2579275189555</c:v>
                </c:pt>
                <c:pt idx="5">
                  <c:v>286.97225053747763</c:v>
                </c:pt>
                <c:pt idx="6">
                  <c:v>277.17727877064664</c:v>
                </c:pt>
                <c:pt idx="7">
                  <c:v>275.48925102884294</c:v>
                </c:pt>
                <c:pt idx="8">
                  <c:v>268.31240817493017</c:v>
                </c:pt>
                <c:pt idx="9">
                  <c:v>266.3871114919784</c:v>
                </c:pt>
              </c:numCache>
            </c:numRef>
          </c:yVal>
          <c:smooth val="1"/>
        </c:ser>
        <c:axId val="16653180"/>
        <c:axId val="15660893"/>
      </c:scatterChart>
      <c:valAx>
        <c:axId val="16653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Distancia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660893"/>
        <c:crosses val="autoZero"/>
        <c:crossBetween val="midCat"/>
        <c:dispUnits/>
      </c:valAx>
      <c:valAx>
        <c:axId val="15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6653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S2 
(Corriente mínima - Falla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Fallas0!$M$3:$M$13</c:f>
              <c:numCache>
                <c:ptCount val="10"/>
                <c:pt idx="0">
                  <c:v>0</c:v>
                </c:pt>
                <c:pt idx="1">
                  <c:v>0.08367</c:v>
                </c:pt>
                <c:pt idx="2">
                  <c:v>0.45431999999999995</c:v>
                </c:pt>
                <c:pt idx="3">
                  <c:v>2.19152</c:v>
                </c:pt>
                <c:pt idx="4">
                  <c:v>2.3229800000000003</c:v>
                </c:pt>
                <c:pt idx="5">
                  <c:v>2.47324</c:v>
                </c:pt>
                <c:pt idx="6">
                  <c:v>3.65906</c:v>
                </c:pt>
                <c:pt idx="7">
                  <c:v>3.8711</c:v>
                </c:pt>
                <c:pt idx="8">
                  <c:v>4.79961</c:v>
                </c:pt>
                <c:pt idx="9">
                  <c:v>5.05644</c:v>
                </c:pt>
              </c:numCache>
            </c:numRef>
          </c:xVal>
          <c:yVal>
            <c:numRef>
              <c:f>Resulatdos0!$E$4:$E$13</c:f>
              <c:numCache>
                <c:ptCount val="10"/>
                <c:pt idx="0">
                  <c:v>564.5440393741094</c:v>
                </c:pt>
                <c:pt idx="1">
                  <c:v>561.7422962199789</c:v>
                </c:pt>
                <c:pt idx="2">
                  <c:v>549.6334270763286</c:v>
                </c:pt>
                <c:pt idx="3">
                  <c:v>498.80807372626873</c:v>
                </c:pt>
                <c:pt idx="4">
                  <c:v>495.3190631379686</c:v>
                </c:pt>
                <c:pt idx="5">
                  <c:v>491.3869416902361</c:v>
                </c:pt>
                <c:pt idx="6">
                  <c:v>462.310683576766</c:v>
                </c:pt>
                <c:pt idx="7">
                  <c:v>457.45238712658136</c:v>
                </c:pt>
                <c:pt idx="8">
                  <c:v>437.2757099873993</c:v>
                </c:pt>
                <c:pt idx="9">
                  <c:v>431.99154234812806</c:v>
                </c:pt>
              </c:numCache>
            </c:numRef>
          </c:yVal>
          <c:smooth val="1"/>
        </c:ser>
        <c:axId val="6730310"/>
        <c:axId val="60572791"/>
      </c:scatterChart>
      <c:val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2791"/>
        <c:crosses val="autoZero"/>
        <c:crossBetween val="midCat"/>
        <c:dispUnits/>
      </c:val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0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S2 
(Corriente máxima - Falla doble Línea a Tierra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Fallas20!$M$3:$M$13</c:f>
              <c:numCache>
                <c:ptCount val="10"/>
                <c:pt idx="0">
                  <c:v>0</c:v>
                </c:pt>
                <c:pt idx="1">
                  <c:v>0.08367</c:v>
                </c:pt>
                <c:pt idx="2">
                  <c:v>0.45431999999999995</c:v>
                </c:pt>
                <c:pt idx="3">
                  <c:v>2.19152</c:v>
                </c:pt>
                <c:pt idx="4">
                  <c:v>2.3229800000000003</c:v>
                </c:pt>
                <c:pt idx="5">
                  <c:v>2.47324</c:v>
                </c:pt>
                <c:pt idx="6">
                  <c:v>3.65906</c:v>
                </c:pt>
                <c:pt idx="7">
                  <c:v>3.8711</c:v>
                </c:pt>
                <c:pt idx="8">
                  <c:v>4.79961</c:v>
                </c:pt>
                <c:pt idx="9">
                  <c:v>5.05644</c:v>
                </c:pt>
              </c:numCache>
            </c:numRef>
          </c:xVal>
          <c:yVal>
            <c:numRef>
              <c:f>Resultados20!$K$4:$K$13</c:f>
              <c:numCache>
                <c:ptCount val="10"/>
                <c:pt idx="0">
                  <c:v>1072.8339841054608</c:v>
                </c:pt>
                <c:pt idx="1">
                  <c:v>1067.7654316514995</c:v>
                </c:pt>
                <c:pt idx="2">
                  <c:v>1045.8042753676627</c:v>
                </c:pt>
                <c:pt idx="3">
                  <c:v>952.559875523893</c:v>
                </c:pt>
                <c:pt idx="4">
                  <c:v>946.0906399406697</c:v>
                </c:pt>
                <c:pt idx="5">
                  <c:v>938.7885878084614</c:v>
                </c:pt>
                <c:pt idx="6">
                  <c:v>884.410686114415</c:v>
                </c:pt>
                <c:pt idx="7">
                  <c:v>875.256728193753</c:v>
                </c:pt>
                <c:pt idx="8">
                  <c:v>837.0221905138446</c:v>
                </c:pt>
                <c:pt idx="9">
                  <c:v>826.9495613266139</c:v>
                </c:pt>
              </c:numCache>
            </c:numRef>
          </c:yVal>
          <c:smooth val="1"/>
        </c:ser>
        <c:axId val="8284208"/>
        <c:axId val="7449009"/>
      </c:scatterChart>
      <c:valAx>
        <c:axId val="828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49009"/>
        <c:crosses val="autoZero"/>
        <c:crossBetween val="midCat"/>
        <c:dispUnits/>
      </c:valAx>
      <c:valAx>
        <c:axId val="744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84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9"/>
  <sheetViews>
    <sheetView workbookViewId="0" topLeftCell="J1">
      <selection activeCell="AD52" sqref="AD52"/>
    </sheetView>
  </sheetViews>
  <sheetFormatPr defaultColWidth="11.421875" defaultRowHeight="12.75"/>
  <cols>
    <col min="1" max="1" width="9.28125" style="0" customWidth="1"/>
    <col min="2" max="2" width="4.421875" style="0" customWidth="1"/>
    <col min="3" max="3" width="11.140625" style="0" customWidth="1"/>
    <col min="4" max="4" width="13.140625" style="0" customWidth="1"/>
    <col min="5" max="5" width="10.421875" style="0" customWidth="1"/>
    <col min="6" max="6" width="10.00390625" style="0" customWidth="1"/>
    <col min="7" max="7" width="9.8515625" style="0" customWidth="1"/>
    <col min="28" max="28" width="17.28125" style="0" customWidth="1"/>
    <col min="40" max="40" width="20.8515625" style="0" customWidth="1"/>
    <col min="45" max="45" width="11.421875" style="6" customWidth="1"/>
    <col min="52" max="52" width="21.57421875" style="0" customWidth="1"/>
    <col min="94" max="94" width="27.14062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t="s">
        <v>94</v>
      </c>
      <c r="F1" t="s">
        <v>95</v>
      </c>
      <c r="H1" t="s">
        <v>96</v>
      </c>
      <c r="J1" t="s">
        <v>97</v>
      </c>
      <c r="L1" s="4" t="s">
        <v>85</v>
      </c>
      <c r="M1" s="4" t="s">
        <v>91</v>
      </c>
      <c r="N1" s="4" t="s">
        <v>93</v>
      </c>
      <c r="O1" t="s">
        <v>98</v>
      </c>
      <c r="Q1" t="s">
        <v>99</v>
      </c>
      <c r="S1" t="s">
        <v>100</v>
      </c>
      <c r="U1" t="s">
        <v>101</v>
      </c>
      <c r="W1" t="s">
        <v>101</v>
      </c>
      <c r="Y1" s="5" t="s">
        <v>102</v>
      </c>
      <c r="Z1" s="5"/>
      <c r="AA1" s="5" t="s">
        <v>90</v>
      </c>
      <c r="AB1" s="5" t="s">
        <v>103</v>
      </c>
      <c r="AC1" t="s">
        <v>104</v>
      </c>
      <c r="AE1" t="s">
        <v>104</v>
      </c>
      <c r="AG1" s="5" t="s">
        <v>105</v>
      </c>
      <c r="AH1" s="5"/>
      <c r="AI1" t="s">
        <v>106</v>
      </c>
      <c r="AK1" t="s">
        <v>106</v>
      </c>
      <c r="AM1" s="5" t="s">
        <v>90</v>
      </c>
      <c r="AN1" s="5" t="s">
        <v>107</v>
      </c>
      <c r="AO1" s="6" t="s">
        <v>108</v>
      </c>
      <c r="AP1" s="6"/>
      <c r="AQ1" s="6" t="s">
        <v>108</v>
      </c>
      <c r="AR1" s="6"/>
      <c r="AS1" s="5" t="s">
        <v>109</v>
      </c>
      <c r="AT1" s="5"/>
      <c r="AU1" s="6" t="s">
        <v>110</v>
      </c>
      <c r="AV1" s="6"/>
      <c r="AW1" s="6" t="s">
        <v>110</v>
      </c>
      <c r="AX1" s="6"/>
      <c r="AY1" t="s">
        <v>90</v>
      </c>
      <c r="AZ1" s="5" t="s">
        <v>111</v>
      </c>
      <c r="BA1" t="s">
        <v>88</v>
      </c>
      <c r="BC1" t="s">
        <v>112</v>
      </c>
      <c r="BE1" t="s">
        <v>89</v>
      </c>
      <c r="BG1" t="s">
        <v>89</v>
      </c>
      <c r="BI1" t="s">
        <v>113</v>
      </c>
      <c r="BK1" t="s">
        <v>113</v>
      </c>
      <c r="BM1" t="s">
        <v>114</v>
      </c>
      <c r="BO1" t="s">
        <v>114</v>
      </c>
      <c r="BQ1" t="s">
        <v>115</v>
      </c>
      <c r="BS1" t="s">
        <v>115</v>
      </c>
      <c r="BU1" t="s">
        <v>116</v>
      </c>
      <c r="BW1" t="s">
        <v>116</v>
      </c>
      <c r="BY1" t="s">
        <v>117</v>
      </c>
      <c r="CA1" t="s">
        <v>117</v>
      </c>
      <c r="CC1" t="s">
        <v>118</v>
      </c>
      <c r="CE1" t="s">
        <v>118</v>
      </c>
      <c r="CG1" t="s">
        <v>119</v>
      </c>
      <c r="CI1" s="5" t="s">
        <v>120</v>
      </c>
      <c r="CJ1" s="5"/>
      <c r="CK1" t="s">
        <v>121</v>
      </c>
      <c r="CM1" t="s">
        <v>121</v>
      </c>
      <c r="CO1" t="s">
        <v>90</v>
      </c>
      <c r="CP1" s="5" t="s">
        <v>122</v>
      </c>
    </row>
    <row r="2" spans="1:94" ht="12.75">
      <c r="A2" s="1"/>
      <c r="B2" s="1"/>
      <c r="C2" s="1"/>
      <c r="D2" t="s">
        <v>3</v>
      </c>
      <c r="E2" t="s">
        <v>4</v>
      </c>
      <c r="F2" t="s">
        <v>3</v>
      </c>
      <c r="G2" t="s">
        <v>4</v>
      </c>
      <c r="H2" t="s">
        <v>3</v>
      </c>
      <c r="I2" t="s">
        <v>4</v>
      </c>
      <c r="J2" t="s">
        <v>3</v>
      </c>
      <c r="K2" t="s">
        <v>4</v>
      </c>
      <c r="L2" s="5" t="s">
        <v>123</v>
      </c>
      <c r="M2" s="4" t="s">
        <v>92</v>
      </c>
      <c r="N2" s="4" t="str">
        <f>AS2</f>
        <v>Magnitud</v>
      </c>
      <c r="O2" t="s">
        <v>3</v>
      </c>
      <c r="P2" t="s">
        <v>4</v>
      </c>
      <c r="Q2" t="s">
        <v>3</v>
      </c>
      <c r="R2" t="s">
        <v>4</v>
      </c>
      <c r="S2" t="s">
        <v>3</v>
      </c>
      <c r="T2" t="s">
        <v>4</v>
      </c>
      <c r="U2" t="s">
        <v>3</v>
      </c>
      <c r="V2" t="s">
        <v>4</v>
      </c>
      <c r="W2" t="s">
        <v>86</v>
      </c>
      <c r="X2" t="s">
        <v>87</v>
      </c>
      <c r="Y2" s="5" t="s">
        <v>86</v>
      </c>
      <c r="Z2" s="5" t="s">
        <v>87</v>
      </c>
      <c r="AA2" s="5"/>
      <c r="AB2" s="5" t="s">
        <v>86</v>
      </c>
      <c r="AC2" t="s">
        <v>3</v>
      </c>
      <c r="AD2" t="s">
        <v>4</v>
      </c>
      <c r="AE2" t="s">
        <v>86</v>
      </c>
      <c r="AF2" t="s">
        <v>87</v>
      </c>
      <c r="AG2" s="5" t="s">
        <v>86</v>
      </c>
      <c r="AH2" s="5" t="s">
        <v>87</v>
      </c>
      <c r="AI2" t="s">
        <v>86</v>
      </c>
      <c r="AJ2" t="s">
        <v>87</v>
      </c>
      <c r="AK2" t="s">
        <v>3</v>
      </c>
      <c r="AL2" t="s">
        <v>4</v>
      </c>
      <c r="AM2" s="5"/>
      <c r="AN2" s="5" t="s">
        <v>86</v>
      </c>
      <c r="AO2" t="s">
        <v>3</v>
      </c>
      <c r="AP2" t="s">
        <v>4</v>
      </c>
      <c r="AQ2" t="s">
        <v>86</v>
      </c>
      <c r="AR2" t="s">
        <v>87</v>
      </c>
      <c r="AS2" s="5" t="s">
        <v>86</v>
      </c>
      <c r="AT2" s="5" t="s">
        <v>87</v>
      </c>
      <c r="AU2" t="s">
        <v>86</v>
      </c>
      <c r="AV2" t="s">
        <v>87</v>
      </c>
      <c r="AW2" t="s">
        <v>3</v>
      </c>
      <c r="AX2" t="s">
        <v>4</v>
      </c>
      <c r="AZ2" s="5" t="s">
        <v>86</v>
      </c>
      <c r="BA2" t="s">
        <v>86</v>
      </c>
      <c r="BB2" t="s">
        <v>87</v>
      </c>
      <c r="BC2" t="s">
        <v>86</v>
      </c>
      <c r="BD2" t="s">
        <v>87</v>
      </c>
      <c r="BE2" t="s">
        <v>86</v>
      </c>
      <c r="BF2" t="s">
        <v>87</v>
      </c>
      <c r="BG2" t="s">
        <v>3</v>
      </c>
      <c r="BH2" t="s">
        <v>4</v>
      </c>
      <c r="BI2" t="s">
        <v>3</v>
      </c>
      <c r="BJ2" t="s">
        <v>4</v>
      </c>
      <c r="BK2" t="s">
        <v>86</v>
      </c>
      <c r="BL2" t="s">
        <v>87</v>
      </c>
      <c r="BM2" t="s">
        <v>86</v>
      </c>
      <c r="BN2" t="s">
        <v>87</v>
      </c>
      <c r="BO2" t="s">
        <v>3</v>
      </c>
      <c r="BP2" t="s">
        <v>4</v>
      </c>
      <c r="BQ2" t="s">
        <v>3</v>
      </c>
      <c r="BR2" t="s">
        <v>4</v>
      </c>
      <c r="BS2" t="s">
        <v>86</v>
      </c>
      <c r="BT2" t="s">
        <v>87</v>
      </c>
      <c r="BU2" t="s">
        <v>3</v>
      </c>
      <c r="BV2" t="s">
        <v>4</v>
      </c>
      <c r="BW2" t="s">
        <v>86</v>
      </c>
      <c r="BX2" t="s">
        <v>87</v>
      </c>
      <c r="BY2" t="s">
        <v>86</v>
      </c>
      <c r="BZ2" t="s">
        <v>87</v>
      </c>
      <c r="CA2" t="s">
        <v>3</v>
      </c>
      <c r="CB2" t="s">
        <v>4</v>
      </c>
      <c r="CC2" t="s">
        <v>3</v>
      </c>
      <c r="CD2" t="s">
        <v>4</v>
      </c>
      <c r="CE2" t="s">
        <v>86</v>
      </c>
      <c r="CF2" t="s">
        <v>87</v>
      </c>
      <c r="CG2" t="s">
        <v>86</v>
      </c>
      <c r="CH2" t="s">
        <v>87</v>
      </c>
      <c r="CI2" s="5" t="s">
        <v>86</v>
      </c>
      <c r="CJ2" s="5" t="s">
        <v>87</v>
      </c>
      <c r="CK2" t="s">
        <v>86</v>
      </c>
      <c r="CL2" t="s">
        <v>87</v>
      </c>
      <c r="CM2" t="s">
        <v>3</v>
      </c>
      <c r="CN2" t="s">
        <v>4</v>
      </c>
      <c r="CP2" s="5" t="s">
        <v>86</v>
      </c>
    </row>
    <row r="3" spans="1:94" ht="12.75">
      <c r="A3" s="1" t="s">
        <v>5</v>
      </c>
      <c r="B3" s="1">
        <v>3</v>
      </c>
      <c r="C3" s="1">
        <v>0.08367</v>
      </c>
      <c r="D3">
        <v>0.2381</v>
      </c>
      <c r="E3">
        <v>0.4004</v>
      </c>
      <c r="F3">
        <v>0.1692</v>
      </c>
      <c r="G3">
        <v>2.5058</v>
      </c>
      <c r="H3" s="3">
        <f>C3*D3</f>
        <v>0.019921827</v>
      </c>
      <c r="I3" s="3">
        <f>C3*E3</f>
        <v>0.03350146799999999</v>
      </c>
      <c r="J3" s="3">
        <f>C3*F3</f>
        <v>0.014156963999999998</v>
      </c>
      <c r="K3" s="3">
        <f>C3*G3</f>
        <v>0.20966028599999997</v>
      </c>
      <c r="L3" s="4">
        <v>1</v>
      </c>
      <c r="M3" s="4">
        <v>0</v>
      </c>
      <c r="N3" s="7">
        <f>AS3</f>
        <v>1.3115986700817754</v>
      </c>
      <c r="O3" s="3">
        <f>0.767+0.180918+0.1857</f>
        <v>1.133618</v>
      </c>
      <c r="P3" s="3">
        <f>1.216+1.99962+3.9564</f>
        <v>7.17202</v>
      </c>
      <c r="Q3">
        <f>1.2201+0.14283+0.0333</f>
        <v>1.39623</v>
      </c>
      <c r="R3" s="3">
        <f>1.11867+1.675872+1.2521</f>
        <v>4.046642</v>
      </c>
      <c r="S3">
        <v>0</v>
      </c>
      <c r="T3">
        <v>0</v>
      </c>
      <c r="U3" s="3">
        <f>O3+S3</f>
        <v>1.133618</v>
      </c>
      <c r="V3" s="3">
        <f>P3+T3</f>
        <v>7.17202</v>
      </c>
      <c r="W3" s="3">
        <f>SQRT(U3*U3+V3*V3)</f>
        <v>7.261057818963019</v>
      </c>
      <c r="X3" s="3">
        <f>DEGREES(ATAN(V3/U3))</f>
        <v>81.01806866693288</v>
      </c>
      <c r="Y3" s="3">
        <f>14.2/((SQRT(3))*W3)</f>
        <v>1.1290880787482187</v>
      </c>
      <c r="Z3" s="3">
        <f>0-X3</f>
        <v>-81.01806866693288</v>
      </c>
      <c r="AA3" s="3">
        <f>V3/U3</f>
        <v>6.326663832084529</v>
      </c>
      <c r="AB3" s="3">
        <f>1.48*Y3</f>
        <v>1.6710503565473636</v>
      </c>
      <c r="AC3" s="3">
        <f>O3+O3+S3</f>
        <v>2.267236</v>
      </c>
      <c r="AD3" s="3">
        <f>P3+P3+T3</f>
        <v>14.34404</v>
      </c>
      <c r="AE3" s="3">
        <f>SQRT(AC3*AC3+AD3*AD3)</f>
        <v>14.522115637926039</v>
      </c>
      <c r="AF3" s="3">
        <f>DEGREES(ATAN(AD3/AC3))</f>
        <v>81.01806866693288</v>
      </c>
      <c r="AG3" s="3">
        <f>14.2/(SQRT(3)*AE3)</f>
        <v>0.5645440393741094</v>
      </c>
      <c r="AH3" s="3">
        <f>0-AF3</f>
        <v>-81.01806866693288</v>
      </c>
      <c r="AI3" s="3">
        <f>AE3/SQRT(3)</f>
        <v>8.384347372759473</v>
      </c>
      <c r="AJ3" s="3">
        <f>AF3</f>
        <v>81.01806866693288</v>
      </c>
      <c r="AK3" s="3">
        <f>AI3*COS(AJ3*PI()/180)</f>
        <v>1.3089893149164125</v>
      </c>
      <c r="AL3" s="3">
        <f>AI3*SIN(AJ3*PI()/180)</f>
        <v>8.28153535526676</v>
      </c>
      <c r="AM3">
        <f>AL3/AK3</f>
        <v>6.326663832084519</v>
      </c>
      <c r="AN3" s="3">
        <f>1.43*AG3</f>
        <v>0.8072979763049764</v>
      </c>
      <c r="AO3" s="3">
        <f>O3+O3+Q3+(3*S3)</f>
        <v>3.663466</v>
      </c>
      <c r="AP3" s="3">
        <f>P3+P3+R3+(3*T3)</f>
        <v>18.390681999999998</v>
      </c>
      <c r="AQ3" s="8">
        <f>SQRT(AO3*AO3+AP3*AP3)</f>
        <v>18.752017692991867</v>
      </c>
      <c r="AR3" s="3">
        <f>DEGREES(ATAN(AP3/AO3))</f>
        <v>78.73402168313491</v>
      </c>
      <c r="AS3" s="14">
        <f>((SQRT(3))*14.2)/AQ3</f>
        <v>1.3115986700817754</v>
      </c>
      <c r="AT3" s="3">
        <f>0-AR3</f>
        <v>-78.73402168313491</v>
      </c>
      <c r="AU3" s="3">
        <f>AQ3/3</f>
        <v>6.250672564330622</v>
      </c>
      <c r="AV3" s="3">
        <f>AR3</f>
        <v>78.73402168313491</v>
      </c>
      <c r="AW3" s="3">
        <f>AU3*COS(AV3*PI()/180)</f>
        <v>1.221155333333334</v>
      </c>
      <c r="AX3" s="3">
        <f>AU3*SIN(AV3*PI()/180)</f>
        <v>6.130227333333333</v>
      </c>
      <c r="AY3" s="3">
        <f>AX3/AW3</f>
        <v>5.0200225687914095</v>
      </c>
      <c r="AZ3" s="3">
        <f>1.43*AS3</f>
        <v>1.8755860982169388</v>
      </c>
      <c r="BA3" s="1">
        <v>1</v>
      </c>
      <c r="BB3" s="1">
        <v>120</v>
      </c>
      <c r="BC3" s="3">
        <f>SQRT(O3*O3+P3*P3)</f>
        <v>7.261057818963019</v>
      </c>
      <c r="BD3" s="3">
        <f>DEGREES(ATAN(P3/O3))</f>
        <v>81.01806866693288</v>
      </c>
      <c r="BE3" s="3">
        <f>BA3*BC3</f>
        <v>7.261057818963019</v>
      </c>
      <c r="BF3" s="3">
        <f>BB3+BD3</f>
        <v>201.0180686669329</v>
      </c>
      <c r="BG3" s="3">
        <f>BE3*COS(BF3*PI()/180)</f>
        <v>-6.7779605164500705</v>
      </c>
      <c r="BH3" s="3">
        <f>BE3*SIN(BF3*PI()/180)</f>
        <v>-2.6042680138126917</v>
      </c>
      <c r="BI3" s="3">
        <f aca="true" t="shared" si="0" ref="BI3:BI34">Q3+(3*S3)-BG3</f>
        <v>8.174190516450071</v>
      </c>
      <c r="BJ3" s="3">
        <f aca="true" t="shared" si="1" ref="BJ3:BJ34">R3+(3*T3)-BH3</f>
        <v>6.650910013812692</v>
      </c>
      <c r="BK3" s="3">
        <f>SQRT(BI3*BI3+BJ3*BJ3)</f>
        <v>10.538121018998417</v>
      </c>
      <c r="BL3" s="3">
        <f>DEGREES(ATAN(BJ3/BI3))</f>
        <v>39.13344090951994</v>
      </c>
      <c r="BM3" s="3">
        <f>BC3*BC3</f>
        <v>52.722960650324</v>
      </c>
      <c r="BN3" s="3">
        <f>BD3+BD3</f>
        <v>162.03613733386575</v>
      </c>
      <c r="BO3" s="3">
        <f>BM3*COS(BN3*PI()/180)</f>
        <v>-50.15278111047599</v>
      </c>
      <c r="BP3" s="3">
        <f>BM3*SIN(BN3*PI()/180)</f>
        <v>16.260661936720023</v>
      </c>
      <c r="BQ3" s="3">
        <f>O3+O3</f>
        <v>2.267236</v>
      </c>
      <c r="BR3" s="3">
        <f>P3+P3</f>
        <v>14.34404</v>
      </c>
      <c r="BS3" s="3">
        <f>SQRT(BQ3*BQ3+BR3*BR3)</f>
        <v>14.522115637926039</v>
      </c>
      <c r="BT3" s="3">
        <f>DEGREES(ATAN(BR3/BQ3))</f>
        <v>81.01806866693288</v>
      </c>
      <c r="BU3" s="3">
        <f>Q3+(3*S3)</f>
        <v>1.39623</v>
      </c>
      <c r="BV3" s="3">
        <f>R3+(3*T3)</f>
        <v>4.046642</v>
      </c>
      <c r="BW3" s="3">
        <f>SQRT(BU3*BU3+BV3*BV3)</f>
        <v>4.2807440578787235</v>
      </c>
      <c r="BX3" s="3">
        <f>DEGREES(ATAN(BV3/BU3))</f>
        <v>70.96381311862044</v>
      </c>
      <c r="BY3" s="3">
        <f>BS3*BW3</f>
        <v>62.165460224879574</v>
      </c>
      <c r="BZ3" s="3">
        <f>BT3+BX3</f>
        <v>151.9818817855533</v>
      </c>
      <c r="CA3" s="3">
        <f>BY3*COS(BZ3*PI()/180)</f>
        <v>-54.879611793399995</v>
      </c>
      <c r="CB3" s="3">
        <f>BY3*SIN(BZ3*PI()/180)</f>
        <v>29.202271390712003</v>
      </c>
      <c r="CC3" s="3">
        <f>BO3+CA3</f>
        <v>-105.03239290387599</v>
      </c>
      <c r="CD3" s="3">
        <f>BP3+CB3</f>
        <v>45.462933327432026</v>
      </c>
      <c r="CE3" s="3">
        <f>SQRT(CC3*CC3+CD3*CD3)</f>
        <v>114.44947298196138</v>
      </c>
      <c r="CF3" s="3">
        <f>DEGREES(ATAN(CD3/CC3))</f>
        <v>-23.405218504769735</v>
      </c>
      <c r="CG3" s="3">
        <f>BK3/CE3</f>
        <v>0.09207662337300018</v>
      </c>
      <c r="CH3" s="3">
        <f>BL3-CF3</f>
        <v>62.538659414289675</v>
      </c>
      <c r="CI3" s="3">
        <f>14.2*CG3</f>
        <v>1.3074880518966026</v>
      </c>
      <c r="CJ3" s="3">
        <f>0+CH3</f>
        <v>62.538659414289675</v>
      </c>
      <c r="CK3" s="3">
        <f>(CE3/(SQRT(3)*BK3))</f>
        <v>6.270324084874332</v>
      </c>
      <c r="CL3" s="3">
        <f>CH3</f>
        <v>62.538659414289675</v>
      </c>
      <c r="CM3" s="3">
        <f>CK3*COS(CL3*PI()/180)</f>
        <v>2.8915600253843707</v>
      </c>
      <c r="CN3" s="3">
        <f>CK3*SIN(CL3*PI()/180)</f>
        <v>5.563797691231617</v>
      </c>
      <c r="CO3" s="3">
        <f>CN3/CM3</f>
        <v>1.924150853652789</v>
      </c>
      <c r="CP3" s="3">
        <f>1.1*CI3</f>
        <v>1.438236857086263</v>
      </c>
    </row>
    <row r="4" spans="1:94" ht="12.75">
      <c r="A4" s="1" t="s">
        <v>6</v>
      </c>
      <c r="B4" s="1">
        <v>3</v>
      </c>
      <c r="C4" s="1">
        <v>0.37065</v>
      </c>
      <c r="D4">
        <v>0.2381</v>
      </c>
      <c r="E4">
        <v>0.4004</v>
      </c>
      <c r="F4">
        <v>0.1692</v>
      </c>
      <c r="G4">
        <v>2.5058</v>
      </c>
      <c r="H4" s="3">
        <f aca="true" t="shared" si="2" ref="H4:H67">C4*D4</f>
        <v>0.088251765</v>
      </c>
      <c r="I4" s="3">
        <f aca="true" t="shared" si="3" ref="I4:I67">C4*E4</f>
        <v>0.14840826</v>
      </c>
      <c r="J4" s="3">
        <f aca="true" t="shared" si="4" ref="J4:J67">C4*F4</f>
        <v>0.06271397999999999</v>
      </c>
      <c r="K4" s="3">
        <f aca="true" t="shared" si="5" ref="K4:K67">C4*G4</f>
        <v>0.9287747699999999</v>
      </c>
      <c r="L4" s="4">
        <v>2</v>
      </c>
      <c r="M4" s="7">
        <f>M3+C3</f>
        <v>0.08367</v>
      </c>
      <c r="N4" s="7">
        <f aca="true" t="shared" si="6" ref="N4:N67">AS4</f>
        <v>1.292174589878603</v>
      </c>
      <c r="O4" s="3">
        <f aca="true" t="shared" si="7" ref="O4:R13">O3+H3</f>
        <v>1.153539827</v>
      </c>
      <c r="P4" s="3">
        <f t="shared" si="7"/>
        <v>7.205521468</v>
      </c>
      <c r="Q4" s="3">
        <f t="shared" si="7"/>
        <v>1.4103869640000002</v>
      </c>
      <c r="R4" s="3">
        <f t="shared" si="7"/>
        <v>4.256302286</v>
      </c>
      <c r="S4">
        <v>0</v>
      </c>
      <c r="T4">
        <v>0</v>
      </c>
      <c r="U4" s="3">
        <f aca="true" t="shared" si="8" ref="U4:V38">O4+S4</f>
        <v>1.153539827</v>
      </c>
      <c r="V4" s="3">
        <f t="shared" si="8"/>
        <v>7.205521468</v>
      </c>
      <c r="W4" s="3">
        <f aca="true" t="shared" si="9" ref="W4:W38">SQRT(U4*U4+V4*V4)</f>
        <v>7.297273035750003</v>
      </c>
      <c r="X4" s="3">
        <f aca="true" t="shared" si="10" ref="X4:X38">DEGREES(ATAN(V4/U4))</f>
        <v>80.90463403302621</v>
      </c>
      <c r="Y4" s="3">
        <f aca="true" t="shared" si="11" ref="Y4:Y38">14.2/((SQRT(3))*W4)</f>
        <v>1.123484592439958</v>
      </c>
      <c r="Z4" s="3">
        <f aca="true" t="shared" si="12" ref="Z4:Z38">0-X4</f>
        <v>-80.90463403302621</v>
      </c>
      <c r="AA4" s="3">
        <f aca="true" t="shared" si="13" ref="AA4:AA38">V4/U4</f>
        <v>6.24644359851825</v>
      </c>
      <c r="AB4" s="3">
        <f>1.48*Y4</f>
        <v>1.6627571968111376</v>
      </c>
      <c r="AC4" s="3">
        <f aca="true" t="shared" si="14" ref="AC4:AD38">O4+O4+S4</f>
        <v>2.307079654</v>
      </c>
      <c r="AD4" s="3">
        <f t="shared" si="14"/>
        <v>14.411042936</v>
      </c>
      <c r="AE4" s="3">
        <f aca="true" t="shared" si="15" ref="AE4:AE38">SQRT(AC4*AC4+AD4*AD4)</f>
        <v>14.594546071500005</v>
      </c>
      <c r="AF4" s="3">
        <f aca="true" t="shared" si="16" ref="AF4:AF38">DEGREES(ATAN(AD4/AC4))</f>
        <v>80.90463403302621</v>
      </c>
      <c r="AG4" s="3">
        <f aca="true" t="shared" si="17" ref="AG4:AG45">14.2/(SQRT(3)*AE4)</f>
        <v>0.561742296219979</v>
      </c>
      <c r="AH4" s="3">
        <f aca="true" t="shared" si="18" ref="AH4:AH38">0-AF4</f>
        <v>-80.90463403302621</v>
      </c>
      <c r="AI4" s="3">
        <f aca="true" t="shared" si="19" ref="AI4:AI38">AE4/SQRT(3)</f>
        <v>8.426165103080924</v>
      </c>
      <c r="AJ4" s="3">
        <f aca="true" t="shared" si="20" ref="AJ4:AJ38">AF4</f>
        <v>80.90463403302621</v>
      </c>
      <c r="AK4" s="3">
        <f aca="true" t="shared" si="21" ref="AK4:AK38">AI4*COS(AJ4*PI()/180)</f>
        <v>1.3319930592788096</v>
      </c>
      <c r="AL4" s="3">
        <f aca="true" t="shared" si="22" ref="AL4:AL38">AI4*SIN(AJ4*PI()/180)</f>
        <v>8.320219518402856</v>
      </c>
      <c r="AM4">
        <f aca="true" t="shared" si="23" ref="AM4:AM38">AL4/AK4</f>
        <v>6.246443598518247</v>
      </c>
      <c r="AN4" s="3">
        <f aca="true" t="shared" si="24" ref="AN4:AN45">1.43*AG4</f>
        <v>0.8032914835945699</v>
      </c>
      <c r="AO4" s="3">
        <f aca="true" t="shared" si="25" ref="AO4:AP38">O4+O4+Q4+(3*S4)</f>
        <v>3.717466618</v>
      </c>
      <c r="AP4" s="3">
        <f t="shared" si="25"/>
        <v>18.667345222</v>
      </c>
      <c r="AQ4" s="8">
        <f aca="true" t="shared" si="26" ref="AQ4:AQ38">SQRT(AO4*AO4+AP4*AP4)</f>
        <v>19.033899644930113</v>
      </c>
      <c r="AR4" s="3">
        <f aca="true" t="shared" si="27" ref="AR4:AR38">DEGREES(ATAN(AP4/AO4))</f>
        <v>78.73730254289154</v>
      </c>
      <c r="AS4" s="14">
        <f aca="true" t="shared" si="28" ref="AS4:AS38">((SQRT(3))*14.2)/AQ4</f>
        <v>1.292174589878603</v>
      </c>
      <c r="AT4" s="3">
        <f aca="true" t="shared" si="29" ref="AT4:AT38">0-AR4</f>
        <v>-78.73730254289154</v>
      </c>
      <c r="AU4" s="3">
        <f aca="true" t="shared" si="30" ref="AU4:AU38">AQ4/3</f>
        <v>6.344633214976704</v>
      </c>
      <c r="AV4" s="3">
        <f aca="true" t="shared" si="31" ref="AV4:AV38">AR4</f>
        <v>78.73730254289154</v>
      </c>
      <c r="AW4" s="3">
        <f aca="true" t="shared" si="32" ref="AW4:AW38">AU4*COS(AV4*PI()/180)</f>
        <v>1.239155539333333</v>
      </c>
      <c r="AX4" s="3">
        <f aca="true" t="shared" si="33" ref="AX4:AX38">AU4*SIN(AV4*PI()/180)</f>
        <v>6.222448407333334</v>
      </c>
      <c r="AY4" s="3">
        <f aca="true" t="shared" si="34" ref="AY4:AY38">AX4/AW4</f>
        <v>5.021523295357271</v>
      </c>
      <c r="AZ4" s="3">
        <f aca="true" t="shared" si="35" ref="AZ4:AZ67">1.43*AS4</f>
        <v>1.8478096635264023</v>
      </c>
      <c r="BA4" s="1">
        <v>1</v>
      </c>
      <c r="BB4" s="1">
        <v>120</v>
      </c>
      <c r="BC4" s="3">
        <f aca="true" t="shared" si="36" ref="BC4:BC38">SQRT(O4*O4+P4*P4)</f>
        <v>7.297273035750003</v>
      </c>
      <c r="BD4" s="3">
        <f aca="true" t="shared" si="37" ref="BD4:BD38">DEGREES(ATAN(P4/O4))</f>
        <v>80.90463403302621</v>
      </c>
      <c r="BE4" s="3">
        <f aca="true" t="shared" si="38" ref="BE4:BE38">BA4*BC4</f>
        <v>7.297273035750003</v>
      </c>
      <c r="BF4" s="3">
        <f aca="true" t="shared" si="39" ref="BF4:BF38">BB4+BD4</f>
        <v>200.9046340330262</v>
      </c>
      <c r="BG4" s="3">
        <f aca="true" t="shared" si="40" ref="BG4:BG38">BE4*COS(BF4*PI()/180)</f>
        <v>-6.816934552302142</v>
      </c>
      <c r="BH4" s="3">
        <f aca="true" t="shared" si="41" ref="BH4:BH38">BE4*SIN(BF4*PI()/180)</f>
        <v>-2.6037659395408927</v>
      </c>
      <c r="BI4" s="3">
        <f t="shared" si="0"/>
        <v>8.227321516302142</v>
      </c>
      <c r="BJ4" s="3">
        <f t="shared" si="1"/>
        <v>6.860068225540893</v>
      </c>
      <c r="BK4" s="3">
        <f aca="true" t="shared" si="42" ref="BK4:BK38">SQRT(BI4*BI4+BJ4*BJ4)</f>
        <v>10.712112555032455</v>
      </c>
      <c r="BL4" s="3">
        <f aca="true" t="shared" si="43" ref="BL4:BL38">DEGREES(ATAN(BJ4/BI4))</f>
        <v>39.821871252714345</v>
      </c>
      <c r="BM4" s="3">
        <f aca="true" t="shared" si="44" ref="BM4:BM38">BC4*BC4</f>
        <v>53.25019375828406</v>
      </c>
      <c r="BN4" s="3">
        <f aca="true" t="shared" si="45" ref="BN4:BN38">BD4+BD4</f>
        <v>161.80926806605243</v>
      </c>
      <c r="BO4" s="3">
        <f aca="true" t="shared" si="46" ref="BO4:BO38">BM4*COS(BN4*PI()/180)</f>
        <v>-50.58888549333368</v>
      </c>
      <c r="BP4" s="3">
        <f aca="true" t="shared" si="47" ref="BP4:BP38">BM4*SIN(BN4*PI()/180)</f>
        <v>16.62371197528302</v>
      </c>
      <c r="BQ4" s="3">
        <f aca="true" t="shared" si="48" ref="BQ4:BR38">O4+O4</f>
        <v>2.307079654</v>
      </c>
      <c r="BR4" s="3">
        <f t="shared" si="48"/>
        <v>14.411042936</v>
      </c>
      <c r="BS4" s="3">
        <f aca="true" t="shared" si="49" ref="BS4:BS38">SQRT(BQ4*BQ4+BR4*BR4)</f>
        <v>14.594546071500005</v>
      </c>
      <c r="BT4" s="3">
        <f aca="true" t="shared" si="50" ref="BT4:BT38">DEGREES(ATAN(BR4/BQ4))</f>
        <v>80.90463403302621</v>
      </c>
      <c r="BU4" s="3">
        <f aca="true" t="shared" si="51" ref="BU4:BV38">Q4+(3*S4)</f>
        <v>1.4103869640000002</v>
      </c>
      <c r="BV4" s="3">
        <f t="shared" si="51"/>
        <v>4.256302286</v>
      </c>
      <c r="BW4" s="3">
        <f aca="true" t="shared" si="52" ref="BW4:BW38">SQRT(BU4*BU4+BV4*BV4)</f>
        <v>4.483893457479779</v>
      </c>
      <c r="BX4" s="3">
        <f aca="true" t="shared" si="53" ref="BX4:BX38">DEGREES(ATAN(BV4/BU4))</f>
        <v>71.666642573361</v>
      </c>
      <c r="BY4" s="3">
        <f aca="true" t="shared" si="54" ref="BY4:BY38">BS4*BW4</f>
        <v>65.44038964488608</v>
      </c>
      <c r="BZ4" s="3">
        <f aca="true" t="shared" si="55" ref="BZ4:BZ38">BT4+BX4</f>
        <v>152.57127660638722</v>
      </c>
      <c r="CA4" s="3">
        <f aca="true" t="shared" si="56" ref="CA4:CA38">BY4*COS(BZ4*PI()/180)</f>
        <v>-58.083879923229716</v>
      </c>
      <c r="CB4" s="3">
        <f aca="true" t="shared" si="57" ref="CB4:CB38">BY4*SIN(BZ4*PI()/180)</f>
        <v>30.144775499882993</v>
      </c>
      <c r="CC4" s="3">
        <f aca="true" t="shared" si="58" ref="CC4:CD38">BO4+CA4</f>
        <v>-108.6727654165634</v>
      </c>
      <c r="CD4" s="3">
        <f t="shared" si="58"/>
        <v>46.76848747516601</v>
      </c>
      <c r="CE4" s="3">
        <f aca="true" t="shared" si="59" ref="CE4:CE38">SQRT(CC4*CC4+CD4*CD4)</f>
        <v>118.309177006681</v>
      </c>
      <c r="CF4" s="3">
        <f aca="true" t="shared" si="60" ref="CF4:CF38">DEGREES(ATAN(CD4/CC4))</f>
        <v>-23.285144192373238</v>
      </c>
      <c r="CG4" s="3">
        <f aca="true" t="shared" si="61" ref="CG4:CG38">BK4/CE4</f>
        <v>0.09054337817283215</v>
      </c>
      <c r="CH4" s="3">
        <f aca="true" t="shared" si="62" ref="CH4:CH38">BL4-CF4</f>
        <v>63.10701544508758</v>
      </c>
      <c r="CI4" s="3">
        <f aca="true" t="shared" si="63" ref="CI4:CI38">14.2*CG4</f>
        <v>1.2857159700542165</v>
      </c>
      <c r="CJ4" s="3">
        <f aca="true" t="shared" si="64" ref="CJ4:CJ38">0+CH4</f>
        <v>63.10701544508758</v>
      </c>
      <c r="CK4" s="3">
        <f aca="true" t="shared" si="65" ref="CK4:CK12">(CE4/(SQRT(3)*BK4))</f>
        <v>6.376504619559929</v>
      </c>
      <c r="CL4" s="3">
        <f aca="true" t="shared" si="66" ref="CL4:CL38">CH4</f>
        <v>63.10701544508758</v>
      </c>
      <c r="CM4" s="3">
        <f aca="true" t="shared" si="67" ref="CM4:CM38">CK4*COS(CL4*PI()/180)</f>
        <v>2.88425571616715</v>
      </c>
      <c r="CN4" s="3">
        <f aca="true" t="shared" si="68" ref="CN4:CN38">CK4*SIN(CL4*PI()/180)</f>
        <v>5.686904265681482</v>
      </c>
      <c r="CO4" s="3">
        <f aca="true" t="shared" si="69" ref="CO4:CO38">CN4/CM4</f>
        <v>1.9717059877196796</v>
      </c>
      <c r="CP4" s="3">
        <f>1.1*CI4</f>
        <v>1.4142875670596382</v>
      </c>
    </row>
    <row r="5" spans="1:94" ht="12.75">
      <c r="A5" s="1" t="s">
        <v>7</v>
      </c>
      <c r="B5" s="1">
        <v>3</v>
      </c>
      <c r="C5" s="1">
        <v>1.7372</v>
      </c>
      <c r="D5">
        <v>0.2381</v>
      </c>
      <c r="E5">
        <v>0.4004</v>
      </c>
      <c r="F5">
        <v>0.1692</v>
      </c>
      <c r="G5">
        <v>2.5058</v>
      </c>
      <c r="H5" s="3">
        <f t="shared" si="2"/>
        <v>0.41362732</v>
      </c>
      <c r="I5" s="3">
        <f t="shared" si="3"/>
        <v>0.69557488</v>
      </c>
      <c r="J5" s="3">
        <f t="shared" si="4"/>
        <v>0.29393424</v>
      </c>
      <c r="K5" s="3">
        <f t="shared" si="5"/>
        <v>4.35307576</v>
      </c>
      <c r="L5" s="4">
        <v>3</v>
      </c>
      <c r="M5" s="7">
        <f aca="true" t="shared" si="70" ref="M5:M13">M4+C4</f>
        <v>0.45431999999999995</v>
      </c>
      <c r="N5" s="7">
        <f t="shared" si="6"/>
        <v>1.2126211246721215</v>
      </c>
      <c r="O5" s="3">
        <f t="shared" si="7"/>
        <v>1.241791592</v>
      </c>
      <c r="P5" s="3">
        <f t="shared" si="7"/>
        <v>7.353929728</v>
      </c>
      <c r="Q5" s="3">
        <f t="shared" si="7"/>
        <v>1.4731009440000002</v>
      </c>
      <c r="R5" s="3">
        <f t="shared" si="7"/>
        <v>5.185077056</v>
      </c>
      <c r="S5">
        <v>0</v>
      </c>
      <c r="T5">
        <v>0</v>
      </c>
      <c r="U5" s="3">
        <f t="shared" si="8"/>
        <v>1.241791592</v>
      </c>
      <c r="V5" s="3">
        <f t="shared" si="8"/>
        <v>7.353929728</v>
      </c>
      <c r="W5" s="3">
        <f t="shared" si="9"/>
        <v>7.458037865439143</v>
      </c>
      <c r="X5" s="3">
        <f t="shared" si="10"/>
        <v>80.41539599705614</v>
      </c>
      <c r="Y5" s="3">
        <f t="shared" si="11"/>
        <v>1.0992668541526573</v>
      </c>
      <c r="Z5" s="3">
        <f t="shared" si="12"/>
        <v>-80.41539599705614</v>
      </c>
      <c r="AA5" s="3">
        <f t="shared" si="13"/>
        <v>5.922032147242949</v>
      </c>
      <c r="AB5" s="3">
        <f>1.48*Y5</f>
        <v>1.626914944145933</v>
      </c>
      <c r="AC5" s="3">
        <f t="shared" si="14"/>
        <v>2.483583184</v>
      </c>
      <c r="AD5" s="3">
        <f t="shared" si="14"/>
        <v>14.707859456</v>
      </c>
      <c r="AE5" s="3">
        <f t="shared" si="15"/>
        <v>14.916075730878285</v>
      </c>
      <c r="AF5" s="3">
        <f t="shared" si="16"/>
        <v>80.41539599705614</v>
      </c>
      <c r="AG5" s="3">
        <f t="shared" si="17"/>
        <v>0.5496334270763287</v>
      </c>
      <c r="AH5" s="3">
        <f t="shared" si="18"/>
        <v>-80.41539599705614</v>
      </c>
      <c r="AI5" s="3">
        <f t="shared" si="19"/>
        <v>8.611800338475422</v>
      </c>
      <c r="AJ5" s="3">
        <f t="shared" si="20"/>
        <v>80.41539599705614</v>
      </c>
      <c r="AK5" s="3">
        <f t="shared" si="21"/>
        <v>1.4338974198372303</v>
      </c>
      <c r="AL5" s="3">
        <f t="shared" si="22"/>
        <v>8.491586616124783</v>
      </c>
      <c r="AM5">
        <f t="shared" si="23"/>
        <v>5.922032147242939</v>
      </c>
      <c r="AN5" s="3">
        <f t="shared" si="24"/>
        <v>0.78597580071915</v>
      </c>
      <c r="AO5" s="3">
        <f t="shared" si="25"/>
        <v>3.956684128</v>
      </c>
      <c r="AP5" s="3">
        <f t="shared" si="25"/>
        <v>19.892936512</v>
      </c>
      <c r="AQ5" s="8">
        <f t="shared" si="26"/>
        <v>20.2826100973033</v>
      </c>
      <c r="AR5" s="3">
        <f t="shared" si="27"/>
        <v>78.75073965893324</v>
      </c>
      <c r="AS5" s="14">
        <f t="shared" si="28"/>
        <v>1.2126211246721215</v>
      </c>
      <c r="AT5" s="3">
        <f t="shared" si="29"/>
        <v>-78.75073965893324</v>
      </c>
      <c r="AU5" s="3">
        <f t="shared" si="30"/>
        <v>6.7608700324344335</v>
      </c>
      <c r="AV5" s="3">
        <f t="shared" si="31"/>
        <v>78.75073965893324</v>
      </c>
      <c r="AW5" s="3">
        <f t="shared" si="32"/>
        <v>1.318894709333334</v>
      </c>
      <c r="AX5" s="3">
        <f t="shared" si="33"/>
        <v>6.630978837333332</v>
      </c>
      <c r="AY5" s="3">
        <f t="shared" si="34"/>
        <v>5.027678699753913</v>
      </c>
      <c r="AZ5" s="3">
        <f t="shared" si="35"/>
        <v>1.7340482082811337</v>
      </c>
      <c r="BA5" s="1">
        <v>1</v>
      </c>
      <c r="BB5" s="1">
        <v>120</v>
      </c>
      <c r="BC5" s="3">
        <f t="shared" si="36"/>
        <v>7.458037865439143</v>
      </c>
      <c r="BD5" s="3">
        <f t="shared" si="37"/>
        <v>80.41539599705614</v>
      </c>
      <c r="BE5" s="3">
        <f t="shared" si="38"/>
        <v>7.458037865439143</v>
      </c>
      <c r="BF5" s="3">
        <f t="shared" si="39"/>
        <v>200.41539599705612</v>
      </c>
      <c r="BG5" s="3">
        <f t="shared" si="40"/>
        <v>-6.98958575809359</v>
      </c>
      <c r="BH5" s="3">
        <f t="shared" si="41"/>
        <v>-2.6015417991220726</v>
      </c>
      <c r="BI5" s="3">
        <f t="shared" si="0"/>
        <v>8.46268670209359</v>
      </c>
      <c r="BJ5" s="3">
        <f t="shared" si="1"/>
        <v>7.7866188551220725</v>
      </c>
      <c r="BK5" s="3">
        <f t="shared" si="42"/>
        <v>11.49993475689033</v>
      </c>
      <c r="BL5" s="3">
        <f t="shared" si="43"/>
        <v>42.6175285734648</v>
      </c>
      <c r="BM5" s="3">
        <f t="shared" si="44"/>
        <v>55.62232880232404</v>
      </c>
      <c r="BN5" s="3">
        <f t="shared" si="45"/>
        <v>160.83079199411227</v>
      </c>
      <c r="BO5" s="3">
        <f t="shared" si="46"/>
        <v>-52.53823608640025</v>
      </c>
      <c r="BP5" s="3">
        <f t="shared" si="47"/>
        <v>18.264096208778522</v>
      </c>
      <c r="BQ5" s="3">
        <f t="shared" si="48"/>
        <v>2.483583184</v>
      </c>
      <c r="BR5" s="3">
        <f t="shared" si="48"/>
        <v>14.707859456</v>
      </c>
      <c r="BS5" s="3">
        <f t="shared" si="49"/>
        <v>14.916075730878285</v>
      </c>
      <c r="BT5" s="3">
        <f t="shared" si="50"/>
        <v>80.41539599705614</v>
      </c>
      <c r="BU5" s="3">
        <f t="shared" si="51"/>
        <v>1.4731009440000002</v>
      </c>
      <c r="BV5" s="3">
        <f t="shared" si="51"/>
        <v>5.185077056</v>
      </c>
      <c r="BW5" s="3">
        <f t="shared" si="52"/>
        <v>5.390273691369606</v>
      </c>
      <c r="BX5" s="3">
        <f t="shared" si="53"/>
        <v>74.139941617667</v>
      </c>
      <c r="BY5" s="3">
        <f t="shared" si="54"/>
        <v>80.40173059062988</v>
      </c>
      <c r="BZ5" s="3">
        <f t="shared" si="55"/>
        <v>154.55533761472316</v>
      </c>
      <c r="CA5" s="3">
        <f t="shared" si="56"/>
        <v>-72.60281587532532</v>
      </c>
      <c r="CB5" s="3">
        <f t="shared" si="57"/>
        <v>34.54373183287871</v>
      </c>
      <c r="CC5" s="3">
        <f t="shared" si="58"/>
        <v>-125.14105196172557</v>
      </c>
      <c r="CD5" s="3">
        <f t="shared" si="58"/>
        <v>52.80782804165723</v>
      </c>
      <c r="CE5" s="3">
        <f t="shared" si="59"/>
        <v>135.82691039909778</v>
      </c>
      <c r="CF5" s="3">
        <f t="shared" si="60"/>
        <v>-22.879085711186278</v>
      </c>
      <c r="CG5" s="3">
        <f t="shared" si="61"/>
        <v>0.08466609984060064</v>
      </c>
      <c r="CH5" s="3">
        <f t="shared" si="62"/>
        <v>65.49661428465109</v>
      </c>
      <c r="CI5" s="3">
        <f t="shared" si="63"/>
        <v>1.202258617736529</v>
      </c>
      <c r="CJ5" s="3">
        <f t="shared" si="64"/>
        <v>65.49661428465109</v>
      </c>
      <c r="CK5" s="3">
        <f t="shared" si="65"/>
        <v>6.819143320367809</v>
      </c>
      <c r="CL5" s="3">
        <f t="shared" si="66"/>
        <v>65.49661428465109</v>
      </c>
      <c r="CM5" s="3">
        <f t="shared" si="67"/>
        <v>2.828219325078613</v>
      </c>
      <c r="CN5" s="3">
        <f t="shared" si="68"/>
        <v>6.2049892081266975</v>
      </c>
      <c r="CO5" s="3">
        <f t="shared" si="69"/>
        <v>2.1939561593067833</v>
      </c>
      <c r="CP5" s="3">
        <f>1.1*CI5</f>
        <v>1.322484479510182</v>
      </c>
    </row>
    <row r="6" spans="1:94" ht="12.75">
      <c r="A6" s="1" t="s">
        <v>8</v>
      </c>
      <c r="B6" s="1">
        <v>3</v>
      </c>
      <c r="C6" s="1">
        <v>0.13146</v>
      </c>
      <c r="D6">
        <v>0.2381</v>
      </c>
      <c r="E6">
        <v>0.4004</v>
      </c>
      <c r="F6">
        <v>0.1692</v>
      </c>
      <c r="G6">
        <v>2.5058</v>
      </c>
      <c r="H6" s="3">
        <f t="shared" si="2"/>
        <v>0.031300626</v>
      </c>
      <c r="I6" s="3">
        <f t="shared" si="3"/>
        <v>0.05263658399999999</v>
      </c>
      <c r="J6" s="3">
        <f t="shared" si="4"/>
        <v>0.022243031999999996</v>
      </c>
      <c r="K6" s="3">
        <f t="shared" si="5"/>
        <v>0.32941246799999996</v>
      </c>
      <c r="L6" s="4">
        <v>4</v>
      </c>
      <c r="M6" s="7">
        <f t="shared" si="70"/>
        <v>2.19152</v>
      </c>
      <c r="N6" s="7">
        <f t="shared" si="6"/>
        <v>0.9410725001268733</v>
      </c>
      <c r="O6" s="3">
        <f t="shared" si="7"/>
        <v>1.655418912</v>
      </c>
      <c r="P6" s="3">
        <f t="shared" si="7"/>
        <v>8.049504608</v>
      </c>
      <c r="Q6" s="3">
        <f t="shared" si="7"/>
        <v>1.7670351840000003</v>
      </c>
      <c r="R6" s="3">
        <f t="shared" si="7"/>
        <v>9.538152816</v>
      </c>
      <c r="S6">
        <v>0</v>
      </c>
      <c r="T6">
        <v>0</v>
      </c>
      <c r="U6" s="3">
        <f t="shared" si="8"/>
        <v>1.655418912</v>
      </c>
      <c r="V6" s="3">
        <f t="shared" si="8"/>
        <v>8.049504608</v>
      </c>
      <c r="W6" s="3">
        <f t="shared" si="9"/>
        <v>8.217964237475147</v>
      </c>
      <c r="X6" s="3">
        <f t="shared" si="10"/>
        <v>78.37887659571722</v>
      </c>
      <c r="Y6" s="3">
        <f t="shared" si="11"/>
        <v>0.9976161474525375</v>
      </c>
      <c r="Z6" s="3">
        <f t="shared" si="12"/>
        <v>-78.37887659571722</v>
      </c>
      <c r="AA6" s="3">
        <f t="shared" si="13"/>
        <v>4.8625182119461</v>
      </c>
      <c r="AB6" s="3">
        <f>1.38*Y6</f>
        <v>1.3767102834845015</v>
      </c>
      <c r="AC6" s="3">
        <f t="shared" si="14"/>
        <v>3.310837824</v>
      </c>
      <c r="AD6" s="3">
        <f t="shared" si="14"/>
        <v>16.099009216</v>
      </c>
      <c r="AE6" s="3">
        <f t="shared" si="15"/>
        <v>16.435928474950295</v>
      </c>
      <c r="AF6" s="3">
        <f t="shared" si="16"/>
        <v>78.37887659571722</v>
      </c>
      <c r="AG6" s="3">
        <f t="shared" si="17"/>
        <v>0.49880807372626873</v>
      </c>
      <c r="AH6" s="3">
        <f t="shared" si="18"/>
        <v>-78.37887659571722</v>
      </c>
      <c r="AI6" s="3">
        <f t="shared" si="19"/>
        <v>9.489287729393988</v>
      </c>
      <c r="AJ6" s="3">
        <f t="shared" si="20"/>
        <v>78.37887659571722</v>
      </c>
      <c r="AK6" s="3">
        <f t="shared" si="21"/>
        <v>1.911513108929593</v>
      </c>
      <c r="AL6" s="3">
        <f t="shared" si="22"/>
        <v>9.294767304543864</v>
      </c>
      <c r="AM6">
        <f t="shared" si="23"/>
        <v>4.862518211946105</v>
      </c>
      <c r="AN6" s="3">
        <f t="shared" si="24"/>
        <v>0.7132955454285642</v>
      </c>
      <c r="AO6" s="3">
        <f t="shared" si="25"/>
        <v>5.077873008</v>
      </c>
      <c r="AP6" s="3">
        <f t="shared" si="25"/>
        <v>25.637162032</v>
      </c>
      <c r="AQ6" s="8">
        <f t="shared" si="26"/>
        <v>26.135203678953744</v>
      </c>
      <c r="AR6" s="3">
        <f t="shared" si="27"/>
        <v>78.79660597004083</v>
      </c>
      <c r="AS6" s="14">
        <f t="shared" si="28"/>
        <v>0.9410725001268733</v>
      </c>
      <c r="AT6" s="3">
        <f t="shared" si="29"/>
        <v>-78.79660597004083</v>
      </c>
      <c r="AU6" s="3">
        <f t="shared" si="30"/>
        <v>8.711734559651248</v>
      </c>
      <c r="AV6" s="3">
        <f t="shared" si="31"/>
        <v>78.79660597004083</v>
      </c>
      <c r="AW6" s="3">
        <f t="shared" si="32"/>
        <v>1.6926243359999993</v>
      </c>
      <c r="AX6" s="3">
        <f t="shared" si="33"/>
        <v>8.545720677333334</v>
      </c>
      <c r="AY6" s="3">
        <f t="shared" si="34"/>
        <v>5.048799367689901</v>
      </c>
      <c r="AZ6" s="3">
        <f t="shared" si="35"/>
        <v>1.3457336751814286</v>
      </c>
      <c r="BA6" s="1">
        <v>1</v>
      </c>
      <c r="BB6" s="1">
        <v>120</v>
      </c>
      <c r="BC6" s="3">
        <f t="shared" si="36"/>
        <v>8.217964237475147</v>
      </c>
      <c r="BD6" s="3">
        <f t="shared" si="37"/>
        <v>78.37887659571722</v>
      </c>
      <c r="BE6" s="3">
        <f t="shared" si="38"/>
        <v>8.217964237475147</v>
      </c>
      <c r="BF6" s="3">
        <f t="shared" si="39"/>
        <v>198.3788765957172</v>
      </c>
      <c r="BG6" s="3">
        <f t="shared" si="40"/>
        <v>-7.798784934407898</v>
      </c>
      <c r="BH6" s="3">
        <f t="shared" si="41"/>
        <v>-2.591117472302803</v>
      </c>
      <c r="BI6" s="3">
        <f t="shared" si="0"/>
        <v>9.565820118407899</v>
      </c>
      <c r="BJ6" s="3">
        <f t="shared" si="1"/>
        <v>12.129270288302804</v>
      </c>
      <c r="BK6" s="3">
        <f t="shared" si="42"/>
        <v>15.447462971777679</v>
      </c>
      <c r="BL6" s="3">
        <f t="shared" si="43"/>
        <v>51.738714580306095</v>
      </c>
      <c r="BM6" s="3">
        <f t="shared" si="44"/>
        <v>67.53493620842048</v>
      </c>
      <c r="BN6" s="3">
        <f t="shared" si="45"/>
        <v>156.75775319143443</v>
      </c>
      <c r="BO6" s="3">
        <f t="shared" si="46"/>
        <v>-62.05411266000596</v>
      </c>
      <c r="BP6" s="3">
        <f t="shared" si="47"/>
        <v>26.650604320628663</v>
      </c>
      <c r="BQ6" s="3">
        <f t="shared" si="48"/>
        <v>3.310837824</v>
      </c>
      <c r="BR6" s="3">
        <f t="shared" si="48"/>
        <v>16.099009216</v>
      </c>
      <c r="BS6" s="3">
        <f t="shared" si="49"/>
        <v>16.435928474950295</v>
      </c>
      <c r="BT6" s="3">
        <f t="shared" si="50"/>
        <v>78.37887659571722</v>
      </c>
      <c r="BU6" s="3">
        <f t="shared" si="51"/>
        <v>1.7670351840000003</v>
      </c>
      <c r="BV6" s="3">
        <f t="shared" si="51"/>
        <v>9.538152816</v>
      </c>
      <c r="BW6" s="3">
        <f t="shared" si="52"/>
        <v>9.70045217929879</v>
      </c>
      <c r="BX6" s="3">
        <f t="shared" si="53"/>
        <v>79.50439605972902</v>
      </c>
      <c r="BY6" s="3">
        <f t="shared" si="54"/>
        <v>159.43593819363062</v>
      </c>
      <c r="BZ6" s="3">
        <f t="shared" si="55"/>
        <v>157.88327265544623</v>
      </c>
      <c r="CA6" s="3">
        <f t="shared" si="56"/>
        <v>-147.70444316487433</v>
      </c>
      <c r="CB6" s="3">
        <f t="shared" si="57"/>
        <v>60.02679282651716</v>
      </c>
      <c r="CC6" s="3">
        <f t="shared" si="58"/>
        <v>-209.7585558248803</v>
      </c>
      <c r="CD6" s="3">
        <f t="shared" si="58"/>
        <v>86.67739714714583</v>
      </c>
      <c r="CE6" s="3">
        <f t="shared" si="59"/>
        <v>226.9617212614133</v>
      </c>
      <c r="CF6" s="3">
        <f t="shared" si="60"/>
        <v>-22.45161830757831</v>
      </c>
      <c r="CG6" s="3">
        <f t="shared" si="61"/>
        <v>0.06806197488247533</v>
      </c>
      <c r="CH6" s="3">
        <f t="shared" si="62"/>
        <v>74.19033288788441</v>
      </c>
      <c r="CI6" s="3">
        <f t="shared" si="63"/>
        <v>0.9664800433311496</v>
      </c>
      <c r="CJ6" s="3">
        <f t="shared" si="64"/>
        <v>74.19033288788441</v>
      </c>
      <c r="CK6" s="3">
        <f t="shared" si="65"/>
        <v>8.482714029185225</v>
      </c>
      <c r="CL6" s="3">
        <f t="shared" si="66"/>
        <v>74.19033288788441</v>
      </c>
      <c r="CM6" s="3">
        <f t="shared" si="67"/>
        <v>2.311052592290815</v>
      </c>
      <c r="CN6" s="3">
        <f t="shared" si="68"/>
        <v>8.161830261442695</v>
      </c>
      <c r="CO6" s="3">
        <f t="shared" si="69"/>
        <v>3.5316505944818575</v>
      </c>
      <c r="CP6" s="3">
        <f>1.3*CI6</f>
        <v>1.2564240563304945</v>
      </c>
    </row>
    <row r="7" spans="1:94" ht="12.75">
      <c r="A7" s="1" t="s">
        <v>9</v>
      </c>
      <c r="B7" s="1">
        <v>3</v>
      </c>
      <c r="C7" s="1">
        <v>0.15026</v>
      </c>
      <c r="D7">
        <v>0.2381</v>
      </c>
      <c r="E7">
        <v>0.4004</v>
      </c>
      <c r="F7">
        <v>0.1692</v>
      </c>
      <c r="G7">
        <v>2.5058</v>
      </c>
      <c r="H7" s="3">
        <f t="shared" si="2"/>
        <v>0.035776906000000004</v>
      </c>
      <c r="I7" s="3">
        <f t="shared" si="3"/>
        <v>0.060164103999999996</v>
      </c>
      <c r="J7" s="3">
        <f t="shared" si="4"/>
        <v>0.025423992</v>
      </c>
      <c r="K7" s="3">
        <f t="shared" si="5"/>
        <v>0.376521508</v>
      </c>
      <c r="L7" s="4">
        <v>5</v>
      </c>
      <c r="M7" s="7">
        <f t="shared" si="70"/>
        <v>2.3229800000000003</v>
      </c>
      <c r="N7" s="7">
        <f t="shared" si="6"/>
        <v>0.9253908416225821</v>
      </c>
      <c r="O7" s="3">
        <f t="shared" si="7"/>
        <v>1.686719538</v>
      </c>
      <c r="P7" s="3">
        <f t="shared" si="7"/>
        <v>8.102141192</v>
      </c>
      <c r="Q7" s="3">
        <f t="shared" si="7"/>
        <v>1.7892782160000003</v>
      </c>
      <c r="R7" s="3">
        <f t="shared" si="7"/>
        <v>9.867565284</v>
      </c>
      <c r="S7">
        <v>0</v>
      </c>
      <c r="T7">
        <v>0</v>
      </c>
      <c r="U7" s="3">
        <f t="shared" si="8"/>
        <v>1.686719538</v>
      </c>
      <c r="V7" s="3">
        <f t="shared" si="8"/>
        <v>8.102141192</v>
      </c>
      <c r="W7" s="3">
        <f t="shared" si="9"/>
        <v>8.275851297297102</v>
      </c>
      <c r="X7" s="3">
        <f t="shared" si="10"/>
        <v>78.24002424398446</v>
      </c>
      <c r="Y7" s="3">
        <f t="shared" si="11"/>
        <v>0.9906381262759373</v>
      </c>
      <c r="Z7" s="3">
        <f t="shared" si="12"/>
        <v>-78.24002424398446</v>
      </c>
      <c r="AA7" s="3">
        <f t="shared" si="13"/>
        <v>4.803490449637514</v>
      </c>
      <c r="AB7" s="3">
        <f>1.38*Y7</f>
        <v>1.3670806142607934</v>
      </c>
      <c r="AC7" s="3">
        <f t="shared" si="14"/>
        <v>3.373439076</v>
      </c>
      <c r="AD7" s="3">
        <f t="shared" si="14"/>
        <v>16.204282384</v>
      </c>
      <c r="AE7" s="3">
        <f t="shared" si="15"/>
        <v>16.551702594594204</v>
      </c>
      <c r="AF7" s="3">
        <f t="shared" si="16"/>
        <v>78.24002424398446</v>
      </c>
      <c r="AG7" s="3">
        <f t="shared" si="17"/>
        <v>0.49531906313796864</v>
      </c>
      <c r="AH7" s="3">
        <f t="shared" si="18"/>
        <v>-78.24002424398446</v>
      </c>
      <c r="AI7" s="3">
        <f t="shared" si="19"/>
        <v>9.556129948535592</v>
      </c>
      <c r="AJ7" s="3">
        <f t="shared" si="20"/>
        <v>78.24002424398446</v>
      </c>
      <c r="AK7" s="3">
        <f t="shared" si="21"/>
        <v>1.9476559586234037</v>
      </c>
      <c r="AL7" s="3">
        <f t="shared" si="22"/>
        <v>9.355546796427113</v>
      </c>
      <c r="AM7">
        <f t="shared" si="23"/>
        <v>4.803490449637512</v>
      </c>
      <c r="AN7" s="3">
        <f t="shared" si="24"/>
        <v>0.7083062602872952</v>
      </c>
      <c r="AO7" s="3">
        <f t="shared" si="25"/>
        <v>5.162717292</v>
      </c>
      <c r="AP7" s="3">
        <f t="shared" si="25"/>
        <v>26.071847667999997</v>
      </c>
      <c r="AQ7" s="8">
        <f t="shared" si="26"/>
        <v>26.57809042539574</v>
      </c>
      <c r="AR7" s="3">
        <f t="shared" si="27"/>
        <v>78.79925469973878</v>
      </c>
      <c r="AS7" s="14">
        <f t="shared" si="28"/>
        <v>0.9253908416225821</v>
      </c>
      <c r="AT7" s="3">
        <f t="shared" si="29"/>
        <v>-78.79925469973878</v>
      </c>
      <c r="AU7" s="3">
        <f t="shared" si="30"/>
        <v>8.859363475131913</v>
      </c>
      <c r="AV7" s="3">
        <f t="shared" si="31"/>
        <v>78.79925469973878</v>
      </c>
      <c r="AW7" s="3">
        <f t="shared" si="32"/>
        <v>1.7209057639999994</v>
      </c>
      <c r="AX7" s="3">
        <f t="shared" si="33"/>
        <v>8.690615889333332</v>
      </c>
      <c r="AY7" s="3">
        <f t="shared" si="34"/>
        <v>5.050024278571325</v>
      </c>
      <c r="AZ7" s="3">
        <f t="shared" si="35"/>
        <v>1.3233089035202923</v>
      </c>
      <c r="BA7" s="1">
        <v>1</v>
      </c>
      <c r="BB7" s="1">
        <v>120</v>
      </c>
      <c r="BC7" s="3">
        <f t="shared" si="36"/>
        <v>8.275851297297102</v>
      </c>
      <c r="BD7" s="3">
        <f t="shared" si="37"/>
        <v>78.24002424398446</v>
      </c>
      <c r="BE7" s="3">
        <f t="shared" si="38"/>
        <v>8.275851297297102</v>
      </c>
      <c r="BF7" s="3">
        <f t="shared" si="39"/>
        <v>198.24002424398446</v>
      </c>
      <c r="BG7" s="3">
        <f t="shared" si="40"/>
        <v>-7.860019866320333</v>
      </c>
      <c r="BH7" s="3">
        <f t="shared" si="41"/>
        <v>-2.5903286270324495</v>
      </c>
      <c r="BI7" s="3">
        <f t="shared" si="0"/>
        <v>9.649298082320334</v>
      </c>
      <c r="BJ7" s="3">
        <f t="shared" si="1"/>
        <v>12.45789391103245</v>
      </c>
      <c r="BK7" s="3">
        <f t="shared" si="42"/>
        <v>15.757794077218113</v>
      </c>
      <c r="BL7" s="3">
        <f t="shared" si="43"/>
        <v>52.240322848066356</v>
      </c>
      <c r="BM7" s="3">
        <f t="shared" si="44"/>
        <v>68.48971469497413</v>
      </c>
      <c r="BN7" s="3">
        <f t="shared" si="45"/>
        <v>156.48004848796893</v>
      </c>
      <c r="BO7" s="3">
        <f t="shared" si="46"/>
        <v>-62.799669095232254</v>
      </c>
      <c r="BP7" s="3">
        <f t="shared" si="47"/>
        <v>27.332079696362037</v>
      </c>
      <c r="BQ7" s="3">
        <f t="shared" si="48"/>
        <v>3.373439076</v>
      </c>
      <c r="BR7" s="3">
        <f t="shared" si="48"/>
        <v>16.204282384</v>
      </c>
      <c r="BS7" s="3">
        <f t="shared" si="49"/>
        <v>16.551702594594204</v>
      </c>
      <c r="BT7" s="3">
        <f t="shared" si="50"/>
        <v>78.24002424398446</v>
      </c>
      <c r="BU7" s="3">
        <f t="shared" si="51"/>
        <v>1.7892782160000003</v>
      </c>
      <c r="BV7" s="3">
        <f t="shared" si="51"/>
        <v>9.867565284</v>
      </c>
      <c r="BW7" s="3">
        <f t="shared" si="52"/>
        <v>10.028477509983963</v>
      </c>
      <c r="BX7" s="3">
        <f t="shared" si="53"/>
        <v>79.72227313226163</v>
      </c>
      <c r="BY7" s="3">
        <f t="shared" si="54"/>
        <v>165.98837722183117</v>
      </c>
      <c r="BZ7" s="3">
        <f t="shared" si="55"/>
        <v>157.9622973762461</v>
      </c>
      <c r="CA7" s="3">
        <f t="shared" si="56"/>
        <v>-153.86079325280122</v>
      </c>
      <c r="CB7" s="3">
        <f t="shared" si="57"/>
        <v>62.281599789630285</v>
      </c>
      <c r="CC7" s="3">
        <f t="shared" si="58"/>
        <v>-216.66046234803346</v>
      </c>
      <c r="CD7" s="3">
        <f t="shared" si="58"/>
        <v>89.61367948599232</v>
      </c>
      <c r="CE7" s="3">
        <f t="shared" si="59"/>
        <v>234.46186789301535</v>
      </c>
      <c r="CF7" s="3">
        <f t="shared" si="60"/>
        <v>-22.470644862619398</v>
      </c>
      <c r="CG7" s="3">
        <f t="shared" si="61"/>
        <v>0.0672083448742649</v>
      </c>
      <c r="CH7" s="3">
        <f t="shared" si="62"/>
        <v>74.71096771068575</v>
      </c>
      <c r="CI7" s="3">
        <f t="shared" si="63"/>
        <v>0.9543584972145616</v>
      </c>
      <c r="CJ7" s="3">
        <f t="shared" si="64"/>
        <v>74.71096771068575</v>
      </c>
      <c r="CK7" s="3">
        <f t="shared" si="65"/>
        <v>8.590455103004656</v>
      </c>
      <c r="CL7" s="3">
        <f t="shared" si="66"/>
        <v>74.71096771068575</v>
      </c>
      <c r="CM7" s="3">
        <f t="shared" si="67"/>
        <v>2.2652034213656758</v>
      </c>
      <c r="CN7" s="3">
        <f t="shared" si="68"/>
        <v>8.286420960618159</v>
      </c>
      <c r="CO7" s="3">
        <f t="shared" si="69"/>
        <v>3.6581354603562852</v>
      </c>
      <c r="CP7" s="3">
        <f>1.3*CI7</f>
        <v>1.24066604637893</v>
      </c>
    </row>
    <row r="8" spans="1:94" ht="12.75">
      <c r="A8" s="1" t="s">
        <v>10</v>
      </c>
      <c r="B8" s="1">
        <v>3</v>
      </c>
      <c r="C8" s="1">
        <v>1.18582</v>
      </c>
      <c r="D8">
        <v>0.2381</v>
      </c>
      <c r="E8">
        <v>0.4004</v>
      </c>
      <c r="F8">
        <v>0.1692</v>
      </c>
      <c r="G8">
        <v>2.5058</v>
      </c>
      <c r="H8" s="3">
        <f t="shared" si="2"/>
        <v>0.282343742</v>
      </c>
      <c r="I8" s="3">
        <f t="shared" si="3"/>
        <v>0.474802328</v>
      </c>
      <c r="J8" s="3">
        <f t="shared" si="4"/>
        <v>0.200640744</v>
      </c>
      <c r="K8" s="3">
        <f t="shared" si="5"/>
        <v>2.971427756</v>
      </c>
      <c r="L8" s="4">
        <v>6</v>
      </c>
      <c r="M8" s="7">
        <f t="shared" si="70"/>
        <v>2.47324</v>
      </c>
      <c r="N8" s="7">
        <f t="shared" si="6"/>
        <v>0.9080946753072893</v>
      </c>
      <c r="O8" s="3">
        <f t="shared" si="7"/>
        <v>1.722496444</v>
      </c>
      <c r="P8" s="3">
        <f t="shared" si="7"/>
        <v>8.162305296</v>
      </c>
      <c r="Q8" s="3">
        <f t="shared" si="7"/>
        <v>1.8147022080000001</v>
      </c>
      <c r="R8" s="3">
        <f t="shared" si="7"/>
        <v>10.244086792</v>
      </c>
      <c r="S8">
        <v>0</v>
      </c>
      <c r="T8">
        <v>0</v>
      </c>
      <c r="U8" s="3">
        <f t="shared" si="8"/>
        <v>1.722496444</v>
      </c>
      <c r="V8" s="3">
        <f t="shared" si="8"/>
        <v>8.162305296</v>
      </c>
      <c r="W8" s="3">
        <f t="shared" si="9"/>
        <v>8.342075385939777</v>
      </c>
      <c r="X8" s="3">
        <f t="shared" si="10"/>
        <v>78.0836759139002</v>
      </c>
      <c r="Y8" s="3">
        <f t="shared" si="11"/>
        <v>0.9827738833804722</v>
      </c>
      <c r="Z8" s="3">
        <f t="shared" si="12"/>
        <v>-78.0836759139002</v>
      </c>
      <c r="AA8" s="3">
        <f t="shared" si="13"/>
        <v>4.738648561181006</v>
      </c>
      <c r="AB8" s="3">
        <f>1.38*Y8</f>
        <v>1.3562279590650517</v>
      </c>
      <c r="AC8" s="3">
        <f t="shared" si="14"/>
        <v>3.444992888</v>
      </c>
      <c r="AD8" s="3">
        <f t="shared" si="14"/>
        <v>16.324610592</v>
      </c>
      <c r="AE8" s="3">
        <f t="shared" si="15"/>
        <v>16.684150771879555</v>
      </c>
      <c r="AF8" s="3">
        <f t="shared" si="16"/>
        <v>78.0836759139002</v>
      </c>
      <c r="AG8" s="3">
        <f t="shared" si="17"/>
        <v>0.4913869416902361</v>
      </c>
      <c r="AH8" s="3">
        <f t="shared" si="18"/>
        <v>-78.0836759139002</v>
      </c>
      <c r="AI8" s="3">
        <f t="shared" si="19"/>
        <v>9.632598939344964</v>
      </c>
      <c r="AJ8" s="3">
        <f t="shared" si="20"/>
        <v>78.0836759139002</v>
      </c>
      <c r="AK8" s="3">
        <f t="shared" si="21"/>
        <v>1.9889675712431463</v>
      </c>
      <c r="AL8" s="3">
        <f t="shared" si="22"/>
        <v>9.425018319707016</v>
      </c>
      <c r="AM8">
        <f t="shared" si="23"/>
        <v>4.738648561181006</v>
      </c>
      <c r="AN8" s="3">
        <f t="shared" si="24"/>
        <v>0.7026833266170376</v>
      </c>
      <c r="AO8" s="3">
        <f t="shared" si="25"/>
        <v>5.259695096</v>
      </c>
      <c r="AP8" s="3">
        <f t="shared" si="25"/>
        <v>26.568697383999996</v>
      </c>
      <c r="AQ8" s="8">
        <f t="shared" si="26"/>
        <v>27.084314153868743</v>
      </c>
      <c r="AR8" s="3">
        <f t="shared" si="27"/>
        <v>78.80217612946485</v>
      </c>
      <c r="AS8" s="14">
        <f t="shared" si="28"/>
        <v>0.9080946753072893</v>
      </c>
      <c r="AT8" s="3">
        <f t="shared" si="29"/>
        <v>-78.80217612946485</v>
      </c>
      <c r="AU8" s="3">
        <f t="shared" si="30"/>
        <v>9.028104717956248</v>
      </c>
      <c r="AV8" s="3">
        <f t="shared" si="31"/>
        <v>78.80217612946485</v>
      </c>
      <c r="AW8" s="3">
        <f t="shared" si="32"/>
        <v>1.7532316986666663</v>
      </c>
      <c r="AX8" s="3">
        <f t="shared" si="33"/>
        <v>8.856232461333333</v>
      </c>
      <c r="AY8" s="3">
        <f t="shared" si="34"/>
        <v>5.051375963638179</v>
      </c>
      <c r="AZ8" s="3">
        <f t="shared" si="35"/>
        <v>1.2985753856894235</v>
      </c>
      <c r="BA8" s="1">
        <v>1</v>
      </c>
      <c r="BB8" s="1">
        <v>120</v>
      </c>
      <c r="BC8" s="3">
        <f t="shared" si="36"/>
        <v>8.342075385939777</v>
      </c>
      <c r="BD8" s="3">
        <f t="shared" si="37"/>
        <v>78.0836759139002</v>
      </c>
      <c r="BE8" s="3">
        <f t="shared" si="38"/>
        <v>8.342075385939777</v>
      </c>
      <c r="BF8" s="3">
        <f t="shared" si="39"/>
        <v>198.0836759139002</v>
      </c>
      <c r="BG8" s="3">
        <f t="shared" si="40"/>
        <v>-7.93001196178026</v>
      </c>
      <c r="BH8" s="3">
        <f t="shared" si="41"/>
        <v>-2.5894269695676435</v>
      </c>
      <c r="BI8" s="3">
        <f t="shared" si="0"/>
        <v>9.744714169780261</v>
      </c>
      <c r="BJ8" s="3">
        <f t="shared" si="1"/>
        <v>12.833513761567643</v>
      </c>
      <c r="BK8" s="3">
        <f t="shared" si="42"/>
        <v>16.113923473786954</v>
      </c>
      <c r="BL8" s="3">
        <f t="shared" si="43"/>
        <v>52.78995410406154</v>
      </c>
      <c r="BM8" s="3">
        <f t="shared" si="44"/>
        <v>69.59022174470229</v>
      </c>
      <c r="BN8" s="3">
        <f t="shared" si="45"/>
        <v>156.1673518278004</v>
      </c>
      <c r="BO8" s="3">
        <f t="shared" si="46"/>
        <v>-63.656233745517</v>
      </c>
      <c r="BP8" s="3">
        <f t="shared" si="47"/>
        <v>28.119083694404736</v>
      </c>
      <c r="BQ8" s="3">
        <f t="shared" si="48"/>
        <v>3.444992888</v>
      </c>
      <c r="BR8" s="3">
        <f t="shared" si="48"/>
        <v>16.324610592</v>
      </c>
      <c r="BS8" s="3">
        <f t="shared" si="49"/>
        <v>16.684150771879555</v>
      </c>
      <c r="BT8" s="3">
        <f t="shared" si="50"/>
        <v>78.0836759139002</v>
      </c>
      <c r="BU8" s="3">
        <f t="shared" si="51"/>
        <v>1.8147022080000001</v>
      </c>
      <c r="BV8" s="3">
        <f t="shared" si="51"/>
        <v>10.244086792</v>
      </c>
      <c r="BW8" s="3">
        <f t="shared" si="52"/>
        <v>10.403579110371052</v>
      </c>
      <c r="BX8" s="3">
        <f t="shared" si="53"/>
        <v>79.95447763400949</v>
      </c>
      <c r="BY8" s="3">
        <f t="shared" si="54"/>
        <v>173.5748824446072</v>
      </c>
      <c r="BZ8" s="3">
        <f t="shared" si="55"/>
        <v>158.0381535479097</v>
      </c>
      <c r="CA8" s="3">
        <f t="shared" si="56"/>
        <v>-160.9790915496526</v>
      </c>
      <c r="CB8" s="3">
        <f t="shared" si="57"/>
        <v>64.91511302853732</v>
      </c>
      <c r="CC8" s="3">
        <f t="shared" si="58"/>
        <v>-224.6353252951696</v>
      </c>
      <c r="CD8" s="3">
        <f t="shared" si="58"/>
        <v>93.03419672294206</v>
      </c>
      <c r="CE8" s="3">
        <f t="shared" si="59"/>
        <v>243.1386253361439</v>
      </c>
      <c r="CF8" s="3">
        <f t="shared" si="60"/>
        <v>-22.49721292692107</v>
      </c>
      <c r="CG8" s="3">
        <f t="shared" si="61"/>
        <v>0.06627463428120127</v>
      </c>
      <c r="CH8" s="3">
        <f t="shared" si="62"/>
        <v>75.28716703098262</v>
      </c>
      <c r="CI8" s="3">
        <f t="shared" si="63"/>
        <v>0.9410998067930579</v>
      </c>
      <c r="CJ8" s="3">
        <f t="shared" si="64"/>
        <v>75.28716703098262</v>
      </c>
      <c r="CK8" s="3">
        <f t="shared" si="65"/>
        <v>8.711481782606993</v>
      </c>
      <c r="CL8" s="3">
        <f t="shared" si="66"/>
        <v>75.28716703098262</v>
      </c>
      <c r="CM8" s="3">
        <f t="shared" si="67"/>
        <v>2.2124949660403814</v>
      </c>
      <c r="CN8" s="3">
        <f t="shared" si="68"/>
        <v>8.425840069330743</v>
      </c>
      <c r="CO8" s="3">
        <f t="shared" si="69"/>
        <v>3.808297961649219</v>
      </c>
      <c r="CP8" s="3">
        <f>1.3*CI8</f>
        <v>1.2234297488309753</v>
      </c>
    </row>
    <row r="9" spans="1:94" ht="12.75">
      <c r="A9" s="1" t="s">
        <v>11</v>
      </c>
      <c r="B9" s="1">
        <v>3</v>
      </c>
      <c r="C9" s="1">
        <v>0.21204</v>
      </c>
      <c r="D9">
        <v>0.2381</v>
      </c>
      <c r="E9">
        <v>0.4004</v>
      </c>
      <c r="F9">
        <v>0.1692</v>
      </c>
      <c r="G9">
        <v>2.5058</v>
      </c>
      <c r="H9" s="3">
        <f t="shared" si="2"/>
        <v>0.050486724000000004</v>
      </c>
      <c r="I9" s="3">
        <f t="shared" si="3"/>
        <v>0.084900816</v>
      </c>
      <c r="J9" s="3">
        <f t="shared" si="4"/>
        <v>0.035877168</v>
      </c>
      <c r="K9" s="3">
        <f t="shared" si="5"/>
        <v>0.531329832</v>
      </c>
      <c r="L9" s="4">
        <v>7</v>
      </c>
      <c r="M9" s="7">
        <f t="shared" si="70"/>
        <v>3.65906</v>
      </c>
      <c r="N9" s="7">
        <f t="shared" si="6"/>
        <v>0.7913659760799082</v>
      </c>
      <c r="O9" s="3">
        <f t="shared" si="7"/>
        <v>2.004840186</v>
      </c>
      <c r="P9" s="3">
        <f t="shared" si="7"/>
        <v>8.637107623999999</v>
      </c>
      <c r="Q9" s="3">
        <f t="shared" si="7"/>
        <v>2.015342952</v>
      </c>
      <c r="R9" s="3">
        <f t="shared" si="7"/>
        <v>13.215514548</v>
      </c>
      <c r="S9">
        <v>0</v>
      </c>
      <c r="T9">
        <v>0</v>
      </c>
      <c r="U9" s="3">
        <f t="shared" si="8"/>
        <v>2.004840186</v>
      </c>
      <c r="V9" s="3">
        <f t="shared" si="8"/>
        <v>8.637107623999999</v>
      </c>
      <c r="W9" s="3">
        <f t="shared" si="9"/>
        <v>8.866736281178065</v>
      </c>
      <c r="X9" s="3">
        <f t="shared" si="10"/>
        <v>76.93195771711417</v>
      </c>
      <c r="Y9" s="3">
        <f t="shared" si="11"/>
        <v>0.9246213671535319</v>
      </c>
      <c r="Z9" s="3">
        <f t="shared" si="12"/>
        <v>-76.93195771711417</v>
      </c>
      <c r="AA9" s="3">
        <f t="shared" si="13"/>
        <v>4.308127742207976</v>
      </c>
      <c r="AB9" s="3">
        <f>1.38*Y9</f>
        <v>1.275977486671874</v>
      </c>
      <c r="AC9" s="3">
        <f t="shared" si="14"/>
        <v>4.009680372</v>
      </c>
      <c r="AD9" s="3">
        <f t="shared" si="14"/>
        <v>17.274215247999997</v>
      </c>
      <c r="AE9" s="3">
        <f t="shared" si="15"/>
        <v>17.73347256235613</v>
      </c>
      <c r="AF9" s="3">
        <f t="shared" si="16"/>
        <v>76.93195771711417</v>
      </c>
      <c r="AG9" s="3">
        <f t="shared" si="17"/>
        <v>0.46231068357676597</v>
      </c>
      <c r="AH9" s="3">
        <f t="shared" si="18"/>
        <v>-76.93195771711417</v>
      </c>
      <c r="AI9" s="3">
        <f t="shared" si="19"/>
        <v>10.238425157543155</v>
      </c>
      <c r="AJ9" s="3">
        <f t="shared" si="20"/>
        <v>76.93195771711417</v>
      </c>
      <c r="AK9" s="3">
        <f t="shared" si="21"/>
        <v>2.314990042138558</v>
      </c>
      <c r="AL9" s="3">
        <f t="shared" si="22"/>
        <v>9.973272823472337</v>
      </c>
      <c r="AM9">
        <f t="shared" si="23"/>
        <v>4.308127742207978</v>
      </c>
      <c r="AN9" s="3">
        <f t="shared" si="24"/>
        <v>0.6611042775147753</v>
      </c>
      <c r="AO9" s="3">
        <f t="shared" si="25"/>
        <v>6.025023324</v>
      </c>
      <c r="AP9" s="3">
        <f t="shared" si="25"/>
        <v>30.489729796</v>
      </c>
      <c r="AQ9" s="8">
        <f t="shared" si="26"/>
        <v>31.079326393727296</v>
      </c>
      <c r="AR9" s="3">
        <f t="shared" si="27"/>
        <v>78.8218923204305</v>
      </c>
      <c r="AS9" s="14">
        <f t="shared" si="28"/>
        <v>0.7913659760799082</v>
      </c>
      <c r="AT9" s="3">
        <f t="shared" si="29"/>
        <v>-78.8218923204305</v>
      </c>
      <c r="AU9" s="3">
        <f t="shared" si="30"/>
        <v>10.359775464575765</v>
      </c>
      <c r="AV9" s="3">
        <f t="shared" si="31"/>
        <v>78.8218923204305</v>
      </c>
      <c r="AW9" s="3">
        <f t="shared" si="32"/>
        <v>2.0083411080000007</v>
      </c>
      <c r="AX9" s="3">
        <f t="shared" si="33"/>
        <v>10.163243265333334</v>
      </c>
      <c r="AY9" s="3">
        <f t="shared" si="34"/>
        <v>5.060516475437962</v>
      </c>
      <c r="AZ9" s="3">
        <f t="shared" si="35"/>
        <v>1.1316533457942688</v>
      </c>
      <c r="BA9" s="1">
        <v>1</v>
      </c>
      <c r="BB9" s="1">
        <v>120</v>
      </c>
      <c r="BC9" s="3">
        <f t="shared" si="36"/>
        <v>8.866736281178065</v>
      </c>
      <c r="BD9" s="3">
        <f t="shared" si="37"/>
        <v>76.93195771711417</v>
      </c>
      <c r="BE9" s="3">
        <f t="shared" si="38"/>
        <v>8.866736281178065</v>
      </c>
      <c r="BF9" s="3">
        <f t="shared" si="39"/>
        <v>196.9319577171142</v>
      </c>
      <c r="BG9" s="3">
        <f t="shared" si="40"/>
        <v>-8.482374710604253</v>
      </c>
      <c r="BH9" s="3">
        <f t="shared" si="41"/>
        <v>-2.5823112803960795</v>
      </c>
      <c r="BI9" s="3">
        <f t="shared" si="0"/>
        <v>10.497717662604252</v>
      </c>
      <c r="BJ9" s="3">
        <f t="shared" si="1"/>
        <v>15.797825828396078</v>
      </c>
      <c r="BK9" s="3">
        <f t="shared" si="42"/>
        <v>18.967692981174373</v>
      </c>
      <c r="BL9" s="3">
        <f t="shared" si="43"/>
        <v>56.39580511769318</v>
      </c>
      <c r="BM9" s="3">
        <f t="shared" si="44"/>
        <v>78.61901227995942</v>
      </c>
      <c r="BN9" s="3">
        <f t="shared" si="45"/>
        <v>153.86391543422835</v>
      </c>
      <c r="BO9" s="3">
        <f t="shared" si="46"/>
        <v>-70.5802439371584</v>
      </c>
      <c r="BP9" s="3">
        <f t="shared" si="47"/>
        <v>34.63204091080434</v>
      </c>
      <c r="BQ9" s="3">
        <f t="shared" si="48"/>
        <v>4.009680372</v>
      </c>
      <c r="BR9" s="3">
        <f t="shared" si="48"/>
        <v>17.274215247999997</v>
      </c>
      <c r="BS9" s="3">
        <f t="shared" si="49"/>
        <v>17.73347256235613</v>
      </c>
      <c r="BT9" s="3">
        <f t="shared" si="50"/>
        <v>76.93195771711417</v>
      </c>
      <c r="BU9" s="3">
        <f t="shared" si="51"/>
        <v>2.015342952</v>
      </c>
      <c r="BV9" s="3">
        <f t="shared" si="51"/>
        <v>13.215514548</v>
      </c>
      <c r="BW9" s="3">
        <f t="shared" si="52"/>
        <v>13.368299517237624</v>
      </c>
      <c r="BX9" s="3">
        <f t="shared" si="53"/>
        <v>81.32929606667258</v>
      </c>
      <c r="BY9" s="3">
        <f t="shared" si="54"/>
        <v>237.0663726942921</v>
      </c>
      <c r="BZ9" s="3">
        <f t="shared" si="55"/>
        <v>158.26125378378674</v>
      </c>
      <c r="CA9" s="3">
        <f t="shared" si="56"/>
        <v>-220.20676183774444</v>
      </c>
      <c r="CB9" s="3">
        <f t="shared" si="57"/>
        <v>87.80345724038385</v>
      </c>
      <c r="CC9" s="3">
        <f t="shared" si="58"/>
        <v>-290.7870057749028</v>
      </c>
      <c r="CD9" s="3">
        <f t="shared" si="58"/>
        <v>122.4354981511882</v>
      </c>
      <c r="CE9" s="3">
        <f t="shared" si="59"/>
        <v>315.51154326753715</v>
      </c>
      <c r="CF9" s="3">
        <f t="shared" si="60"/>
        <v>-22.83346407400615</v>
      </c>
      <c r="CG9" s="3">
        <f t="shared" si="61"/>
        <v>0.060117271098036405</v>
      </c>
      <c r="CH9" s="3">
        <f t="shared" si="62"/>
        <v>79.22926919169933</v>
      </c>
      <c r="CI9" s="3">
        <f t="shared" si="63"/>
        <v>0.8536652495921169</v>
      </c>
      <c r="CJ9" s="3">
        <f t="shared" si="64"/>
        <v>79.22926919169933</v>
      </c>
      <c r="CK9" s="3">
        <f t="shared" si="65"/>
        <v>9.603733813002096</v>
      </c>
      <c r="CL9" s="3">
        <f t="shared" si="66"/>
        <v>79.22926919169933</v>
      </c>
      <c r="CM9" s="3">
        <f t="shared" si="67"/>
        <v>1.7947409235600804</v>
      </c>
      <c r="CN9" s="3">
        <f t="shared" si="68"/>
        <v>9.43454334709945</v>
      </c>
      <c r="CO9" s="3">
        <f t="shared" si="69"/>
        <v>5.256771728581816</v>
      </c>
      <c r="CP9" s="3">
        <f>1.38*CI9</f>
        <v>1.1780580444371211</v>
      </c>
    </row>
    <row r="10" spans="1:94" ht="12.75">
      <c r="A10" s="1" t="s">
        <v>12</v>
      </c>
      <c r="B10" s="1">
        <v>3</v>
      </c>
      <c r="C10" s="1">
        <v>0.92851</v>
      </c>
      <c r="D10">
        <v>0.2381</v>
      </c>
      <c r="E10">
        <v>0.4004</v>
      </c>
      <c r="F10">
        <v>0.1692</v>
      </c>
      <c r="G10">
        <v>2.5058</v>
      </c>
      <c r="H10" s="3">
        <f t="shared" si="2"/>
        <v>0.221078231</v>
      </c>
      <c r="I10" s="3">
        <f t="shared" si="3"/>
        <v>0.371775404</v>
      </c>
      <c r="J10" s="3">
        <f t="shared" si="4"/>
        <v>0.15710389199999997</v>
      </c>
      <c r="K10" s="3">
        <f t="shared" si="5"/>
        <v>2.326660358</v>
      </c>
      <c r="L10" s="4">
        <v>8</v>
      </c>
      <c r="M10" s="7">
        <f t="shared" si="70"/>
        <v>3.8711</v>
      </c>
      <c r="N10" s="7">
        <f t="shared" si="6"/>
        <v>0.7735850726509659</v>
      </c>
      <c r="O10" s="3">
        <f t="shared" si="7"/>
        <v>2.0553269100000002</v>
      </c>
      <c r="P10" s="3">
        <f t="shared" si="7"/>
        <v>8.722008439999998</v>
      </c>
      <c r="Q10" s="3">
        <f t="shared" si="7"/>
        <v>2.05122012</v>
      </c>
      <c r="R10" s="3">
        <f t="shared" si="7"/>
        <v>13.746844379999999</v>
      </c>
      <c r="S10">
        <v>0</v>
      </c>
      <c r="T10">
        <v>0</v>
      </c>
      <c r="U10" s="3">
        <f t="shared" si="8"/>
        <v>2.0553269100000002</v>
      </c>
      <c r="V10" s="3">
        <f t="shared" si="8"/>
        <v>8.722008439999998</v>
      </c>
      <c r="W10" s="3">
        <f t="shared" si="9"/>
        <v>8.960903968596101</v>
      </c>
      <c r="X10" s="3">
        <f t="shared" si="10"/>
        <v>76.74025021728096</v>
      </c>
      <c r="Y10" s="3">
        <f t="shared" si="11"/>
        <v>0.9149047742531627</v>
      </c>
      <c r="Z10" s="3">
        <f t="shared" si="12"/>
        <v>-76.74025021728096</v>
      </c>
      <c r="AA10" s="3">
        <f t="shared" si="13"/>
        <v>4.243611270578848</v>
      </c>
      <c r="AB10" s="3">
        <f>1.38*Y10</f>
        <v>1.2625685884693645</v>
      </c>
      <c r="AC10" s="3">
        <f t="shared" si="14"/>
        <v>4.1106538200000005</v>
      </c>
      <c r="AD10" s="3">
        <f t="shared" si="14"/>
        <v>17.444016879999996</v>
      </c>
      <c r="AE10" s="3">
        <f t="shared" si="15"/>
        <v>17.921807937192202</v>
      </c>
      <c r="AF10" s="3">
        <f t="shared" si="16"/>
        <v>76.74025021728096</v>
      </c>
      <c r="AG10" s="3">
        <f t="shared" si="17"/>
        <v>0.4574523871265814</v>
      </c>
      <c r="AH10" s="3">
        <f t="shared" si="18"/>
        <v>-76.74025021728096</v>
      </c>
      <c r="AI10" s="3">
        <f t="shared" si="19"/>
        <v>10.34716063690269</v>
      </c>
      <c r="AJ10" s="3">
        <f t="shared" si="20"/>
        <v>76.74025021728096</v>
      </c>
      <c r="AK10" s="3">
        <f t="shared" si="21"/>
        <v>2.373287089522363</v>
      </c>
      <c r="AL10" s="3">
        <f t="shared" si="22"/>
        <v>10.071307841416374</v>
      </c>
      <c r="AM10">
        <f t="shared" si="23"/>
        <v>4.24361127057885</v>
      </c>
      <c r="AN10" s="3">
        <f t="shared" si="24"/>
        <v>0.6541569135910114</v>
      </c>
      <c r="AO10" s="3">
        <f t="shared" si="25"/>
        <v>6.16187394</v>
      </c>
      <c r="AP10" s="3">
        <f t="shared" si="25"/>
        <v>31.190861259999995</v>
      </c>
      <c r="AQ10" s="8">
        <f t="shared" si="26"/>
        <v>31.79368674112865</v>
      </c>
      <c r="AR10" s="3">
        <f t="shared" si="27"/>
        <v>78.82489562228308</v>
      </c>
      <c r="AS10" s="14">
        <f t="shared" si="28"/>
        <v>0.7735850726509659</v>
      </c>
      <c r="AT10" s="3">
        <f t="shared" si="29"/>
        <v>-78.82489562228308</v>
      </c>
      <c r="AU10" s="3">
        <f t="shared" si="30"/>
        <v>10.597895580376216</v>
      </c>
      <c r="AV10" s="3">
        <f t="shared" si="31"/>
        <v>78.82489562228308</v>
      </c>
      <c r="AW10" s="3">
        <f t="shared" si="32"/>
        <v>2.053957979999999</v>
      </c>
      <c r="AX10" s="3">
        <f t="shared" si="33"/>
        <v>10.396953753333332</v>
      </c>
      <c r="AY10" s="3">
        <f t="shared" si="34"/>
        <v>5.061911613855575</v>
      </c>
      <c r="AZ10" s="3">
        <f t="shared" si="35"/>
        <v>1.1062266538908812</v>
      </c>
      <c r="BA10" s="1">
        <v>1</v>
      </c>
      <c r="BB10" s="1">
        <v>120</v>
      </c>
      <c r="BC10" s="3">
        <f t="shared" si="36"/>
        <v>8.960903968596101</v>
      </c>
      <c r="BD10" s="3">
        <f t="shared" si="37"/>
        <v>76.74025021728096</v>
      </c>
      <c r="BE10" s="3">
        <f t="shared" si="38"/>
        <v>8.960903968596101</v>
      </c>
      <c r="BF10" s="3">
        <f t="shared" si="39"/>
        <v>196.74025021728096</v>
      </c>
      <c r="BG10" s="3">
        <f t="shared" si="40"/>
        <v>-8.58114433606228</v>
      </c>
      <c r="BH10" s="3">
        <f t="shared" si="41"/>
        <v>-2.5810389028582272</v>
      </c>
      <c r="BI10" s="3">
        <f t="shared" si="0"/>
        <v>10.63236445606228</v>
      </c>
      <c r="BJ10" s="3">
        <f t="shared" si="1"/>
        <v>16.327883282858227</v>
      </c>
      <c r="BK10" s="3">
        <f t="shared" si="42"/>
        <v>19.484530952147082</v>
      </c>
      <c r="BL10" s="3">
        <f t="shared" si="43"/>
        <v>56.92869525700218</v>
      </c>
      <c r="BM10" s="3">
        <f t="shared" si="44"/>
        <v>80.29779993440135</v>
      </c>
      <c r="BN10" s="3">
        <f t="shared" si="45"/>
        <v>153.48050043456192</v>
      </c>
      <c r="BO10" s="3">
        <f t="shared" si="46"/>
        <v>-71.84906252046106</v>
      </c>
      <c r="BP10" s="3">
        <f t="shared" si="47"/>
        <v>35.85315731195823</v>
      </c>
      <c r="BQ10" s="3">
        <f t="shared" si="48"/>
        <v>4.1106538200000005</v>
      </c>
      <c r="BR10" s="3">
        <f t="shared" si="48"/>
        <v>17.444016879999996</v>
      </c>
      <c r="BS10" s="3">
        <f t="shared" si="49"/>
        <v>17.921807937192202</v>
      </c>
      <c r="BT10" s="3">
        <f t="shared" si="50"/>
        <v>76.74025021728096</v>
      </c>
      <c r="BU10" s="3">
        <f t="shared" si="51"/>
        <v>2.05122012</v>
      </c>
      <c r="BV10" s="3">
        <f t="shared" si="51"/>
        <v>13.746844379999999</v>
      </c>
      <c r="BW10" s="3">
        <f t="shared" si="52"/>
        <v>13.899037174877632</v>
      </c>
      <c r="BX10" s="3">
        <f t="shared" si="53"/>
        <v>81.51328915060688</v>
      </c>
      <c r="BY10" s="3">
        <f t="shared" si="54"/>
        <v>249.09587476005143</v>
      </c>
      <c r="BZ10" s="3">
        <f t="shared" si="55"/>
        <v>158.25353936788784</v>
      </c>
      <c r="CA10" s="3">
        <f t="shared" si="56"/>
        <v>-231.36832958951422</v>
      </c>
      <c r="CB10" s="3">
        <f t="shared" si="57"/>
        <v>92.29003676146813</v>
      </c>
      <c r="CC10" s="3">
        <f t="shared" si="58"/>
        <v>-303.21739210997526</v>
      </c>
      <c r="CD10" s="3">
        <f t="shared" si="58"/>
        <v>128.14319407342634</v>
      </c>
      <c r="CE10" s="3">
        <f t="shared" si="59"/>
        <v>329.1830266968731</v>
      </c>
      <c r="CF10" s="3">
        <f t="shared" si="60"/>
        <v>-22.909484373645444</v>
      </c>
      <c r="CG10" s="3">
        <f t="shared" si="61"/>
        <v>0.059190569901677634</v>
      </c>
      <c r="CH10" s="3">
        <f t="shared" si="62"/>
        <v>79.83817963064763</v>
      </c>
      <c r="CI10" s="3">
        <f t="shared" si="63"/>
        <v>0.8405060926038224</v>
      </c>
      <c r="CJ10" s="3">
        <f t="shared" si="64"/>
        <v>79.83817963064763</v>
      </c>
      <c r="CK10" s="3">
        <f t="shared" si="65"/>
        <v>9.75409208170611</v>
      </c>
      <c r="CL10" s="3">
        <f t="shared" si="66"/>
        <v>79.83817963064763</v>
      </c>
      <c r="CM10" s="3">
        <f t="shared" si="67"/>
        <v>1.7209034653975426</v>
      </c>
      <c r="CN10" s="3">
        <f t="shared" si="68"/>
        <v>9.601083459755184</v>
      </c>
      <c r="CO10" s="3">
        <f t="shared" si="69"/>
        <v>5.579094732973448</v>
      </c>
      <c r="CP10" s="3">
        <f>1.38*CI10</f>
        <v>1.1598984077932748</v>
      </c>
    </row>
    <row r="11" spans="1:94" ht="12.75">
      <c r="A11" s="1" t="s">
        <v>13</v>
      </c>
      <c r="B11" s="1">
        <v>3</v>
      </c>
      <c r="C11" s="1">
        <v>0.25683</v>
      </c>
      <c r="D11">
        <v>0.2381</v>
      </c>
      <c r="E11">
        <v>0.4004</v>
      </c>
      <c r="F11">
        <v>0.1692</v>
      </c>
      <c r="G11">
        <v>2.5058</v>
      </c>
      <c r="H11" s="3">
        <f t="shared" si="2"/>
        <v>0.061151223000000005</v>
      </c>
      <c r="I11" s="3">
        <f t="shared" si="3"/>
        <v>0.102834732</v>
      </c>
      <c r="J11" s="3">
        <f t="shared" si="4"/>
        <v>0.043455636</v>
      </c>
      <c r="K11" s="3">
        <f t="shared" si="5"/>
        <v>0.643564614</v>
      </c>
      <c r="L11" s="4">
        <v>9</v>
      </c>
      <c r="M11" s="7">
        <f t="shared" si="70"/>
        <v>4.79961</v>
      </c>
      <c r="N11" s="7">
        <f t="shared" si="6"/>
        <v>0.7042907940868797</v>
      </c>
      <c r="O11" s="3">
        <f t="shared" si="7"/>
        <v>2.276405141</v>
      </c>
      <c r="P11" s="3">
        <f t="shared" si="7"/>
        <v>9.093783843999997</v>
      </c>
      <c r="Q11" s="3">
        <f t="shared" si="7"/>
        <v>2.208324012</v>
      </c>
      <c r="R11" s="3">
        <f t="shared" si="7"/>
        <v>16.073504737999997</v>
      </c>
      <c r="S11">
        <v>0</v>
      </c>
      <c r="T11">
        <v>0</v>
      </c>
      <c r="U11" s="3">
        <f t="shared" si="8"/>
        <v>2.276405141</v>
      </c>
      <c r="V11" s="3">
        <f t="shared" si="8"/>
        <v>9.093783843999997</v>
      </c>
      <c r="W11" s="3">
        <f t="shared" si="9"/>
        <v>9.374375977491333</v>
      </c>
      <c r="X11" s="3">
        <f t="shared" si="10"/>
        <v>75.94621016602949</v>
      </c>
      <c r="Y11" s="3">
        <f t="shared" si="11"/>
        <v>0.8745514199747986</v>
      </c>
      <c r="Z11" s="3">
        <f t="shared" si="12"/>
        <v>-75.94621016602949</v>
      </c>
      <c r="AA11" s="3">
        <f t="shared" si="13"/>
        <v>3.994800257745507</v>
      </c>
      <c r="AB11" s="3">
        <f>1.3*Y11</f>
        <v>1.136916845967238</v>
      </c>
      <c r="AC11" s="3">
        <f t="shared" si="14"/>
        <v>4.552810282</v>
      </c>
      <c r="AD11" s="3">
        <f t="shared" si="14"/>
        <v>18.187567687999994</v>
      </c>
      <c r="AE11" s="3">
        <f t="shared" si="15"/>
        <v>18.748751954982666</v>
      </c>
      <c r="AF11" s="3">
        <f t="shared" si="16"/>
        <v>75.94621016602949</v>
      </c>
      <c r="AG11" s="3">
        <f t="shared" si="17"/>
        <v>0.4372757099873993</v>
      </c>
      <c r="AH11" s="3">
        <f t="shared" si="18"/>
        <v>-75.94621016602949</v>
      </c>
      <c r="AI11" s="3">
        <f t="shared" si="19"/>
        <v>10.824596988178765</v>
      </c>
      <c r="AJ11" s="3">
        <f t="shared" si="20"/>
        <v>75.94621016602949</v>
      </c>
      <c r="AK11" s="3">
        <f t="shared" si="21"/>
        <v>2.628566241881996</v>
      </c>
      <c r="AL11" s="3">
        <f t="shared" si="22"/>
        <v>10.500597100571337</v>
      </c>
      <c r="AM11">
        <f t="shared" si="23"/>
        <v>3.9948002577455073</v>
      </c>
      <c r="AN11" s="3">
        <f t="shared" si="24"/>
        <v>0.6253042652819809</v>
      </c>
      <c r="AO11" s="3">
        <f t="shared" si="25"/>
        <v>6.761134294</v>
      </c>
      <c r="AP11" s="3">
        <f t="shared" si="25"/>
        <v>34.26107242599999</v>
      </c>
      <c r="AQ11" s="8">
        <f t="shared" si="26"/>
        <v>34.92182728210424</v>
      </c>
      <c r="AR11" s="3">
        <f t="shared" si="27"/>
        <v>78.83659984060098</v>
      </c>
      <c r="AS11" s="14">
        <f t="shared" si="28"/>
        <v>0.7042907940868797</v>
      </c>
      <c r="AT11" s="3">
        <f t="shared" si="29"/>
        <v>-78.83659984060098</v>
      </c>
      <c r="AU11" s="3">
        <f t="shared" si="30"/>
        <v>11.640609094034746</v>
      </c>
      <c r="AV11" s="3">
        <f t="shared" si="31"/>
        <v>78.83659984060098</v>
      </c>
      <c r="AW11" s="3">
        <f t="shared" si="32"/>
        <v>2.253711431333334</v>
      </c>
      <c r="AX11" s="3">
        <f t="shared" si="33"/>
        <v>11.420357475333331</v>
      </c>
      <c r="AY11" s="3">
        <f t="shared" si="34"/>
        <v>5.067355703377186</v>
      </c>
      <c r="AZ11" s="3">
        <f t="shared" si="35"/>
        <v>1.007135835544238</v>
      </c>
      <c r="BA11" s="1">
        <v>1</v>
      </c>
      <c r="BB11" s="1">
        <v>120</v>
      </c>
      <c r="BC11" s="3">
        <f t="shared" si="36"/>
        <v>9.374375977491333</v>
      </c>
      <c r="BD11" s="3">
        <f t="shared" si="37"/>
        <v>75.94621016602949</v>
      </c>
      <c r="BE11" s="3">
        <f t="shared" si="38"/>
        <v>9.374375977491333</v>
      </c>
      <c r="BF11" s="3">
        <f t="shared" si="39"/>
        <v>195.9462101660295</v>
      </c>
      <c r="BG11" s="3">
        <f t="shared" si="40"/>
        <v>-9.013650395928503</v>
      </c>
      <c r="BH11" s="3">
        <f t="shared" si="41"/>
        <v>-2.5754672405884995</v>
      </c>
      <c r="BI11" s="3">
        <f t="shared" si="0"/>
        <v>11.221974407928503</v>
      </c>
      <c r="BJ11" s="3">
        <f t="shared" si="1"/>
        <v>18.648971978588495</v>
      </c>
      <c r="BK11" s="3">
        <f t="shared" si="42"/>
        <v>21.765037685939834</v>
      </c>
      <c r="BL11" s="3">
        <f t="shared" si="43"/>
        <v>58.96267452730857</v>
      </c>
      <c r="BM11" s="3">
        <f t="shared" si="44"/>
        <v>87.87892496736659</v>
      </c>
      <c r="BN11" s="3">
        <f t="shared" si="45"/>
        <v>151.89242033205898</v>
      </c>
      <c r="BO11" s="3">
        <f t="shared" si="46"/>
        <v>-77.51488423542413</v>
      </c>
      <c r="BP11" s="3">
        <f t="shared" si="47"/>
        <v>41.40227258724867</v>
      </c>
      <c r="BQ11" s="3">
        <f t="shared" si="48"/>
        <v>4.552810282</v>
      </c>
      <c r="BR11" s="3">
        <f t="shared" si="48"/>
        <v>18.187567687999994</v>
      </c>
      <c r="BS11" s="3">
        <f t="shared" si="49"/>
        <v>18.748751954982666</v>
      </c>
      <c r="BT11" s="3">
        <f t="shared" si="50"/>
        <v>75.94621016602949</v>
      </c>
      <c r="BU11" s="3">
        <f t="shared" si="51"/>
        <v>2.208324012</v>
      </c>
      <c r="BV11" s="3">
        <f t="shared" si="51"/>
        <v>16.073504737999997</v>
      </c>
      <c r="BW11" s="3">
        <f t="shared" si="52"/>
        <v>16.22449535438573</v>
      </c>
      <c r="BX11" s="3">
        <f t="shared" si="53"/>
        <v>82.17716096387713</v>
      </c>
      <c r="BY11" s="3">
        <f t="shared" si="54"/>
        <v>304.18903899414664</v>
      </c>
      <c r="BZ11" s="3">
        <f t="shared" si="55"/>
        <v>158.12337112990662</v>
      </c>
      <c r="CA11" s="3">
        <f t="shared" si="56"/>
        <v>-282.2838751379424</v>
      </c>
      <c r="CB11" s="3">
        <f t="shared" si="57"/>
        <v>113.34366008422789</v>
      </c>
      <c r="CC11" s="3">
        <f t="shared" si="58"/>
        <v>-359.7987593733665</v>
      </c>
      <c r="CD11" s="3">
        <f t="shared" si="58"/>
        <v>154.74593267147657</v>
      </c>
      <c r="CE11" s="3">
        <f t="shared" si="59"/>
        <v>391.664972808367</v>
      </c>
      <c r="CF11" s="3">
        <f t="shared" si="60"/>
        <v>-23.272067935695645</v>
      </c>
      <c r="CG11" s="3">
        <f t="shared" si="61"/>
        <v>0.05557054931381108</v>
      </c>
      <c r="CH11" s="3">
        <f t="shared" si="62"/>
        <v>82.23474246300421</v>
      </c>
      <c r="CI11" s="3">
        <f t="shared" si="63"/>
        <v>0.7891018002561173</v>
      </c>
      <c r="CJ11" s="3">
        <f t="shared" si="64"/>
        <v>82.23474246300421</v>
      </c>
      <c r="CK11" s="3">
        <f t="shared" si="65"/>
        <v>10.389500847459422</v>
      </c>
      <c r="CL11" s="3">
        <f t="shared" si="66"/>
        <v>82.23474246300421</v>
      </c>
      <c r="CM11" s="3">
        <f t="shared" si="67"/>
        <v>1.403775198056823</v>
      </c>
      <c r="CN11" s="3">
        <f t="shared" si="68"/>
        <v>10.294228628347078</v>
      </c>
      <c r="CO11" s="3">
        <f t="shared" si="69"/>
        <v>7.333245837792884</v>
      </c>
      <c r="CP11" s="3">
        <f>1.48*CI11</f>
        <v>1.1678706643790535</v>
      </c>
    </row>
    <row r="12" spans="1:94" ht="12.75">
      <c r="A12" s="1" t="s">
        <v>14</v>
      </c>
      <c r="B12" s="1">
        <v>3</v>
      </c>
      <c r="C12" s="1">
        <v>0.8531</v>
      </c>
      <c r="D12">
        <v>0.2381</v>
      </c>
      <c r="E12">
        <v>0.4004</v>
      </c>
      <c r="F12">
        <v>0.1692</v>
      </c>
      <c r="G12">
        <v>2.5058</v>
      </c>
      <c r="H12" s="3">
        <f t="shared" si="2"/>
        <v>0.20312311</v>
      </c>
      <c r="I12" s="3">
        <f t="shared" si="3"/>
        <v>0.34158123999999995</v>
      </c>
      <c r="J12" s="3">
        <f t="shared" si="4"/>
        <v>0.14434451999999998</v>
      </c>
      <c r="K12" s="3">
        <f t="shared" si="5"/>
        <v>2.1376979799999996</v>
      </c>
      <c r="L12" s="4">
        <v>10</v>
      </c>
      <c r="M12" s="7">
        <f t="shared" si="70"/>
        <v>5.05644</v>
      </c>
      <c r="N12" s="7">
        <f t="shared" si="6"/>
        <v>0.687262496811263</v>
      </c>
      <c r="O12" s="3">
        <f t="shared" si="7"/>
        <v>2.337556364</v>
      </c>
      <c r="P12" s="3">
        <f t="shared" si="7"/>
        <v>9.196618575999997</v>
      </c>
      <c r="Q12" s="3">
        <f t="shared" si="7"/>
        <v>2.251779648</v>
      </c>
      <c r="R12" s="3">
        <f t="shared" si="7"/>
        <v>16.717069351999996</v>
      </c>
      <c r="S12">
        <v>0</v>
      </c>
      <c r="T12">
        <v>0</v>
      </c>
      <c r="U12" s="3">
        <f t="shared" si="8"/>
        <v>2.337556364</v>
      </c>
      <c r="V12" s="3">
        <f t="shared" si="8"/>
        <v>9.196618575999997</v>
      </c>
      <c r="W12" s="3">
        <f t="shared" si="9"/>
        <v>9.489044366389331</v>
      </c>
      <c r="X12" s="3">
        <f t="shared" si="10"/>
        <v>75.73880576507189</v>
      </c>
      <c r="Y12" s="3">
        <f t="shared" si="11"/>
        <v>0.8639830846962562</v>
      </c>
      <c r="Z12" s="3">
        <f t="shared" si="12"/>
        <v>-75.73880576507189</v>
      </c>
      <c r="AA12" s="3">
        <f t="shared" si="13"/>
        <v>3.9342874112617534</v>
      </c>
      <c r="AB12" s="3">
        <f>1.3*Y12</f>
        <v>1.123178010105133</v>
      </c>
      <c r="AC12" s="3">
        <f t="shared" si="14"/>
        <v>4.675112728</v>
      </c>
      <c r="AD12" s="3">
        <f t="shared" si="14"/>
        <v>18.393237151999994</v>
      </c>
      <c r="AE12" s="3">
        <f t="shared" si="15"/>
        <v>18.978088732778662</v>
      </c>
      <c r="AF12" s="3">
        <f t="shared" si="16"/>
        <v>75.73880576507189</v>
      </c>
      <c r="AG12" s="3">
        <f t="shared" si="17"/>
        <v>0.4319915423481281</v>
      </c>
      <c r="AH12" s="3">
        <f t="shared" si="18"/>
        <v>-75.73880576507189</v>
      </c>
      <c r="AI12" s="3">
        <f t="shared" si="19"/>
        <v>10.957004638574364</v>
      </c>
      <c r="AJ12" s="3">
        <f t="shared" si="20"/>
        <v>75.73880576507189</v>
      </c>
      <c r="AK12" s="3">
        <f t="shared" si="21"/>
        <v>2.6991775920026457</v>
      </c>
      <c r="AL12" s="3">
        <f t="shared" si="22"/>
        <v>10.619340420975822</v>
      </c>
      <c r="AM12">
        <f t="shared" si="23"/>
        <v>3.9342874112617534</v>
      </c>
      <c r="AN12" s="3">
        <f t="shared" si="24"/>
        <v>0.6177479055578231</v>
      </c>
      <c r="AO12" s="3">
        <f t="shared" si="25"/>
        <v>6.926892376</v>
      </c>
      <c r="AP12" s="3">
        <f t="shared" si="25"/>
        <v>35.11030650399999</v>
      </c>
      <c r="AQ12" s="8">
        <f t="shared" si="26"/>
        <v>35.78708511172028</v>
      </c>
      <c r="AR12" s="3">
        <f t="shared" si="27"/>
        <v>78.83947602113238</v>
      </c>
      <c r="AS12" s="14">
        <f t="shared" si="28"/>
        <v>0.687262496811263</v>
      </c>
      <c r="AT12" s="3">
        <f t="shared" si="29"/>
        <v>-78.83947602113238</v>
      </c>
      <c r="AU12" s="3">
        <f t="shared" si="30"/>
        <v>11.929028370573427</v>
      </c>
      <c r="AV12" s="3">
        <f t="shared" si="31"/>
        <v>78.83947602113238</v>
      </c>
      <c r="AW12" s="3">
        <f t="shared" si="32"/>
        <v>2.3089641253333326</v>
      </c>
      <c r="AX12" s="3">
        <f t="shared" si="33"/>
        <v>11.703435501333333</v>
      </c>
      <c r="AY12" s="3">
        <f t="shared" si="34"/>
        <v>5.068695252960577</v>
      </c>
      <c r="AZ12" s="3">
        <f t="shared" si="35"/>
        <v>0.9827853704401059</v>
      </c>
      <c r="BA12" s="1">
        <v>1</v>
      </c>
      <c r="BB12" s="1">
        <v>120</v>
      </c>
      <c r="BC12" s="3">
        <f t="shared" si="36"/>
        <v>9.489044366389331</v>
      </c>
      <c r="BD12" s="3">
        <f t="shared" si="37"/>
        <v>75.73880576507189</v>
      </c>
      <c r="BE12" s="3">
        <f t="shared" si="38"/>
        <v>9.489044366389331</v>
      </c>
      <c r="BF12" s="3">
        <f t="shared" si="39"/>
        <v>195.7388057650719</v>
      </c>
      <c r="BG12" s="3">
        <f t="shared" si="40"/>
        <v>-9.133283497731865</v>
      </c>
      <c r="BH12" s="3">
        <f t="shared" si="41"/>
        <v>-2.5739260939980175</v>
      </c>
      <c r="BI12" s="3">
        <f t="shared" si="0"/>
        <v>11.385063145731865</v>
      </c>
      <c r="BJ12" s="3">
        <f t="shared" si="1"/>
        <v>19.290995445998014</v>
      </c>
      <c r="BK12" s="3">
        <f t="shared" si="42"/>
        <v>22.400048395702587</v>
      </c>
      <c r="BL12" s="3">
        <f t="shared" si="43"/>
        <v>59.45195822321546</v>
      </c>
      <c r="BM12" s="3">
        <f t="shared" si="44"/>
        <v>90.0419629873051</v>
      </c>
      <c r="BN12" s="3">
        <f t="shared" si="45"/>
        <v>151.47761153014378</v>
      </c>
      <c r="BO12" s="3">
        <f t="shared" si="46"/>
        <v>-79.1136234775513</v>
      </c>
      <c r="BP12" s="3">
        <f t="shared" si="47"/>
        <v>42.995228559218816</v>
      </c>
      <c r="BQ12" s="3">
        <f t="shared" si="48"/>
        <v>4.675112728</v>
      </c>
      <c r="BR12" s="3">
        <f t="shared" si="48"/>
        <v>18.393237151999994</v>
      </c>
      <c r="BS12" s="3">
        <f t="shared" si="49"/>
        <v>18.978088732778662</v>
      </c>
      <c r="BT12" s="3">
        <f t="shared" si="50"/>
        <v>75.73880576507189</v>
      </c>
      <c r="BU12" s="3">
        <f t="shared" si="51"/>
        <v>2.251779648</v>
      </c>
      <c r="BV12" s="3">
        <f t="shared" si="51"/>
        <v>16.717069351999996</v>
      </c>
      <c r="BW12" s="3">
        <f t="shared" si="52"/>
        <v>16.868044323593786</v>
      </c>
      <c r="BX12" s="3">
        <f t="shared" si="53"/>
        <v>82.3284662726762</v>
      </c>
      <c r="BY12" s="3">
        <f t="shared" si="54"/>
        <v>320.1232419216063</v>
      </c>
      <c r="BZ12" s="3">
        <f t="shared" si="55"/>
        <v>158.06727203774807</v>
      </c>
      <c r="CA12" s="3">
        <f t="shared" si="56"/>
        <v>-296.95369738475057</v>
      </c>
      <c r="CB12" s="3">
        <f t="shared" si="57"/>
        <v>119.57170078210508</v>
      </c>
      <c r="CC12" s="3">
        <f t="shared" si="58"/>
        <v>-376.06732086230187</v>
      </c>
      <c r="CD12" s="3">
        <f t="shared" si="58"/>
        <v>162.56692934132388</v>
      </c>
      <c r="CE12" s="3">
        <f t="shared" si="59"/>
        <v>409.700666750759</v>
      </c>
      <c r="CF12" s="3">
        <f t="shared" si="60"/>
        <v>-23.377933142635182</v>
      </c>
      <c r="CG12" s="3">
        <f t="shared" si="61"/>
        <v>0.054674180965708884</v>
      </c>
      <c r="CH12" s="3">
        <f t="shared" si="62"/>
        <v>82.82989136585064</v>
      </c>
      <c r="CI12" s="3">
        <f t="shared" si="63"/>
        <v>0.7763733697130661</v>
      </c>
      <c r="CJ12" s="3">
        <f t="shared" si="64"/>
        <v>82.82989136585064</v>
      </c>
      <c r="CK12" s="3">
        <f t="shared" si="65"/>
        <v>10.559833892193726</v>
      </c>
      <c r="CL12" s="3">
        <f t="shared" si="66"/>
        <v>82.82989136585064</v>
      </c>
      <c r="CM12" s="3">
        <f t="shared" si="67"/>
        <v>1.3180322942002825</v>
      </c>
      <c r="CN12" s="3">
        <f t="shared" si="68"/>
        <v>10.477255494745197</v>
      </c>
      <c r="CO12" s="3">
        <f t="shared" si="69"/>
        <v>7.9491644786308395</v>
      </c>
      <c r="CP12" s="3">
        <f>1.48*CI12</f>
        <v>1.149032587175338</v>
      </c>
    </row>
    <row r="13" spans="1:94" ht="12.75">
      <c r="A13" s="1" t="s">
        <v>15</v>
      </c>
      <c r="B13" s="1">
        <v>3</v>
      </c>
      <c r="C13" s="1">
        <v>0.02743</v>
      </c>
      <c r="D13">
        <v>0.2381</v>
      </c>
      <c r="E13">
        <v>0.4004</v>
      </c>
      <c r="F13">
        <v>0.1692</v>
      </c>
      <c r="G13">
        <v>2.5058</v>
      </c>
      <c r="H13" s="3">
        <f t="shared" si="2"/>
        <v>0.006531083</v>
      </c>
      <c r="I13" s="3">
        <f t="shared" si="3"/>
        <v>0.010982971999999999</v>
      </c>
      <c r="J13" s="3">
        <f t="shared" si="4"/>
        <v>0.004641156</v>
      </c>
      <c r="K13" s="3">
        <f t="shared" si="5"/>
        <v>0.068734094</v>
      </c>
      <c r="L13" s="4">
        <v>11</v>
      </c>
      <c r="M13" s="7">
        <f t="shared" si="70"/>
        <v>5.90954</v>
      </c>
      <c r="N13" s="7">
        <f t="shared" si="6"/>
        <v>0.6361711381058659</v>
      </c>
      <c r="O13" s="3">
        <f t="shared" si="7"/>
        <v>2.540679474</v>
      </c>
      <c r="P13" s="3">
        <f t="shared" si="7"/>
        <v>9.538199815999997</v>
      </c>
      <c r="Q13" s="3">
        <f t="shared" si="7"/>
        <v>2.396124168</v>
      </c>
      <c r="R13" s="3">
        <f t="shared" si="7"/>
        <v>18.854767331999994</v>
      </c>
      <c r="S13">
        <v>0</v>
      </c>
      <c r="T13">
        <v>0</v>
      </c>
      <c r="U13" s="3">
        <f t="shared" si="8"/>
        <v>2.540679474</v>
      </c>
      <c r="V13" s="3">
        <f t="shared" si="8"/>
        <v>9.538199815999997</v>
      </c>
      <c r="W13" s="3">
        <f t="shared" si="9"/>
        <v>9.870780512175685</v>
      </c>
      <c r="X13" s="3">
        <f t="shared" si="10"/>
        <v>75.08451389926294</v>
      </c>
      <c r="Y13" s="3">
        <f t="shared" si="11"/>
        <v>0.8305699647945699</v>
      </c>
      <c r="Z13" s="3">
        <f t="shared" si="12"/>
        <v>-75.08451389926294</v>
      </c>
      <c r="AA13" s="3">
        <f t="shared" si="13"/>
        <v>3.754192495987393</v>
      </c>
      <c r="AB13" s="3">
        <f>1.3*Y13</f>
        <v>1.0797409542329408</v>
      </c>
      <c r="AC13" s="3">
        <f t="shared" si="14"/>
        <v>5.081358948</v>
      </c>
      <c r="AD13" s="3">
        <f t="shared" si="14"/>
        <v>19.076399631999994</v>
      </c>
      <c r="AE13" s="3">
        <f t="shared" si="15"/>
        <v>19.74156102435137</v>
      </c>
      <c r="AF13" s="3">
        <f t="shared" si="16"/>
        <v>75.08451389926294</v>
      </c>
      <c r="AG13" s="3">
        <f t="shared" si="17"/>
        <v>0.41528498239728495</v>
      </c>
      <c r="AH13" s="3">
        <f t="shared" si="18"/>
        <v>-75.08451389926294</v>
      </c>
      <c r="AI13" s="3">
        <f t="shared" si="19"/>
        <v>11.397795571632688</v>
      </c>
      <c r="AJ13" s="3">
        <f t="shared" si="20"/>
        <v>75.08451389926294</v>
      </c>
      <c r="AK13" s="3">
        <f t="shared" si="21"/>
        <v>2.9337239564769124</v>
      </c>
      <c r="AL13" s="3">
        <f t="shared" si="22"/>
        <v>11.013764462704074</v>
      </c>
      <c r="AM13">
        <f t="shared" si="23"/>
        <v>3.7541924959873945</v>
      </c>
      <c r="AN13" s="3">
        <f t="shared" si="24"/>
        <v>0.5938575248281175</v>
      </c>
      <c r="AO13" s="3">
        <f t="shared" si="25"/>
        <v>7.477483116</v>
      </c>
      <c r="AP13" s="3">
        <f t="shared" si="25"/>
        <v>37.931166963999985</v>
      </c>
      <c r="AQ13" s="8">
        <f t="shared" si="26"/>
        <v>38.6611714902809</v>
      </c>
      <c r="AR13" s="3">
        <f t="shared" si="27"/>
        <v>78.84810565329423</v>
      </c>
      <c r="AS13" s="14">
        <f t="shared" si="28"/>
        <v>0.6361711381058659</v>
      </c>
      <c r="AT13" s="3">
        <f t="shared" si="29"/>
        <v>-78.84810565329423</v>
      </c>
      <c r="AU13" s="3">
        <f t="shared" si="30"/>
        <v>12.887057163426967</v>
      </c>
      <c r="AV13" s="3">
        <f t="shared" si="31"/>
        <v>78.84810565329423</v>
      </c>
      <c r="AW13" s="3">
        <f t="shared" si="32"/>
        <v>2.4924943720000026</v>
      </c>
      <c r="AX13" s="3">
        <f t="shared" si="33"/>
        <v>12.643722321333327</v>
      </c>
      <c r="AY13" s="3">
        <f t="shared" si="34"/>
        <v>5.072718503748466</v>
      </c>
      <c r="AZ13" s="3">
        <f t="shared" si="35"/>
        <v>0.9097247274913882</v>
      </c>
      <c r="BA13" s="1">
        <v>1</v>
      </c>
      <c r="BB13" s="1">
        <v>120</v>
      </c>
      <c r="BC13" s="3">
        <f t="shared" si="36"/>
        <v>9.870780512175685</v>
      </c>
      <c r="BD13" s="3">
        <f t="shared" si="37"/>
        <v>75.08451389926294</v>
      </c>
      <c r="BE13" s="3">
        <f t="shared" si="38"/>
        <v>9.870780512175685</v>
      </c>
      <c r="BF13" s="3">
        <f t="shared" si="39"/>
        <v>195.08451389926296</v>
      </c>
      <c r="BG13" s="3">
        <f t="shared" si="40"/>
        <v>-9.530663084028054</v>
      </c>
      <c r="BH13" s="3">
        <f t="shared" si="41"/>
        <v>-2.568806940642316</v>
      </c>
      <c r="BI13" s="3">
        <f t="shared" si="0"/>
        <v>11.926787252028054</v>
      </c>
      <c r="BJ13" s="3">
        <f t="shared" si="1"/>
        <v>21.42357427264231</v>
      </c>
      <c r="BK13" s="3">
        <f t="shared" si="42"/>
        <v>24.51974283655031</v>
      </c>
      <c r="BL13" s="3">
        <f t="shared" si="43"/>
        <v>60.894734745469364</v>
      </c>
      <c r="BM13" s="3">
        <f t="shared" si="44"/>
        <v>97.43230791954727</v>
      </c>
      <c r="BN13" s="3">
        <f t="shared" si="45"/>
        <v>150.1690277985259</v>
      </c>
      <c r="BO13" s="3">
        <f t="shared" si="46"/>
        <v>-84.52220354033744</v>
      </c>
      <c r="BP13" s="3">
        <f t="shared" si="47"/>
        <v>48.46701698284351</v>
      </c>
      <c r="BQ13" s="3">
        <f t="shared" si="48"/>
        <v>5.081358948</v>
      </c>
      <c r="BR13" s="3">
        <f t="shared" si="48"/>
        <v>19.076399631999994</v>
      </c>
      <c r="BS13" s="3">
        <f t="shared" si="49"/>
        <v>19.74156102435137</v>
      </c>
      <c r="BT13" s="3">
        <f t="shared" si="50"/>
        <v>75.08451389926294</v>
      </c>
      <c r="BU13" s="3">
        <f t="shared" si="51"/>
        <v>2.396124168</v>
      </c>
      <c r="BV13" s="3">
        <f t="shared" si="51"/>
        <v>18.854767331999994</v>
      </c>
      <c r="BW13" s="3">
        <f t="shared" si="52"/>
        <v>19.006411080799232</v>
      </c>
      <c r="BX13" s="3">
        <f t="shared" si="53"/>
        <v>82.75749165724935</v>
      </c>
      <c r="BY13" s="3">
        <f t="shared" si="54"/>
        <v>375.21622420550614</v>
      </c>
      <c r="BZ13" s="3">
        <f t="shared" si="55"/>
        <v>157.84200555651228</v>
      </c>
      <c r="CA13" s="3">
        <f t="shared" si="56"/>
        <v>-347.5055096120243</v>
      </c>
      <c r="CB13" s="3">
        <f t="shared" si="57"/>
        <v>141.51726289157776</v>
      </c>
      <c r="CC13" s="3">
        <f t="shared" si="58"/>
        <v>-432.02771315236174</v>
      </c>
      <c r="CD13" s="3">
        <f t="shared" si="58"/>
        <v>189.98427987442128</v>
      </c>
      <c r="CE13" s="3">
        <f t="shared" si="59"/>
        <v>471.9554762168374</v>
      </c>
      <c r="CF13" s="3">
        <f t="shared" si="60"/>
        <v>-23.737503099777353</v>
      </c>
      <c r="CG13" s="3">
        <f t="shared" si="61"/>
        <v>0.05195350848156034</v>
      </c>
      <c r="CH13" s="3">
        <f t="shared" si="62"/>
        <v>84.63223784524672</v>
      </c>
      <c r="CI13" s="3">
        <f t="shared" si="63"/>
        <v>0.7377398204381568</v>
      </c>
      <c r="CJ13" s="3">
        <f t="shared" si="64"/>
        <v>84.63223784524672</v>
      </c>
      <c r="CK13" s="3">
        <f aca="true" t="shared" si="71" ref="CK13:CK38">(1/(SQRT(3)))*(CE13/BK13)</f>
        <v>11.112825409944017</v>
      </c>
      <c r="CL13" s="3">
        <f t="shared" si="66"/>
        <v>84.63223784524672</v>
      </c>
      <c r="CM13" s="3">
        <f t="shared" si="67"/>
        <v>1.0395841361089009</v>
      </c>
      <c r="CN13" s="3">
        <f t="shared" si="68"/>
        <v>11.064092977548956</v>
      </c>
      <c r="CO13" s="3">
        <f t="shared" si="69"/>
        <v>10.642806669752746</v>
      </c>
      <c r="CP13" s="3">
        <f>1.52*CI13</f>
        <v>1.1213645270659982</v>
      </c>
    </row>
    <row r="14" spans="1:94" ht="12.75">
      <c r="A14" s="1" t="s">
        <v>16</v>
      </c>
      <c r="B14" s="1">
        <v>3</v>
      </c>
      <c r="C14" s="1">
        <v>0.28172</v>
      </c>
      <c r="D14">
        <v>0.2381</v>
      </c>
      <c r="E14">
        <v>0.4004</v>
      </c>
      <c r="F14">
        <v>0.1692</v>
      </c>
      <c r="G14">
        <v>2.5058</v>
      </c>
      <c r="H14" s="3">
        <f t="shared" si="2"/>
        <v>0.06707753200000001</v>
      </c>
      <c r="I14" s="3">
        <f t="shared" si="3"/>
        <v>0.11280068800000001</v>
      </c>
      <c r="J14" s="3">
        <f t="shared" si="4"/>
        <v>0.047667024</v>
      </c>
      <c r="K14" s="3">
        <f t="shared" si="5"/>
        <v>0.705933976</v>
      </c>
      <c r="L14" s="4">
        <v>12</v>
      </c>
      <c r="M14" s="7">
        <f>M6+C13</f>
        <v>2.21895</v>
      </c>
      <c r="N14" s="7">
        <f t="shared" si="6"/>
        <v>0.9377566940304788</v>
      </c>
      <c r="O14" s="3">
        <f>O6+H13</f>
        <v>1.661949995</v>
      </c>
      <c r="P14" s="3">
        <f>P6+I13</f>
        <v>8.06048758</v>
      </c>
      <c r="Q14" s="3">
        <f>Q6+J13</f>
        <v>1.7716763400000002</v>
      </c>
      <c r="R14" s="3">
        <f>R6+K13</f>
        <v>9.60688691</v>
      </c>
      <c r="S14">
        <v>0</v>
      </c>
      <c r="T14">
        <v>0</v>
      </c>
      <c r="U14" s="3">
        <f t="shared" si="8"/>
        <v>1.661949995</v>
      </c>
      <c r="V14" s="3">
        <f t="shared" si="8"/>
        <v>8.06048758</v>
      </c>
      <c r="W14" s="3">
        <f t="shared" si="9"/>
        <v>8.230038749192786</v>
      </c>
      <c r="X14" s="3">
        <f t="shared" si="10"/>
        <v>78.3497428844633</v>
      </c>
      <c r="Y14" s="3">
        <f t="shared" si="11"/>
        <v>0.996152517908472</v>
      </c>
      <c r="Z14" s="3">
        <f t="shared" si="12"/>
        <v>-78.3497428844633</v>
      </c>
      <c r="AA14" s="3">
        <f t="shared" si="13"/>
        <v>4.850018113812142</v>
      </c>
      <c r="AB14" s="3">
        <f>1.3*Y14</f>
        <v>1.2949982732810137</v>
      </c>
      <c r="AC14" s="3">
        <f t="shared" si="14"/>
        <v>3.32389999</v>
      </c>
      <c r="AD14" s="3">
        <f t="shared" si="14"/>
        <v>16.12097516</v>
      </c>
      <c r="AE14" s="3">
        <f t="shared" si="15"/>
        <v>16.460077498385573</v>
      </c>
      <c r="AF14" s="3">
        <f t="shared" si="16"/>
        <v>78.3497428844633</v>
      </c>
      <c r="AG14" s="3">
        <f t="shared" si="17"/>
        <v>0.498076258954236</v>
      </c>
      <c r="AH14" s="3">
        <f t="shared" si="18"/>
        <v>-78.3497428844633</v>
      </c>
      <c r="AI14" s="3">
        <f t="shared" si="19"/>
        <v>9.503230174575013</v>
      </c>
      <c r="AJ14" s="3">
        <f t="shared" si="20"/>
        <v>78.3497428844633</v>
      </c>
      <c r="AK14" s="3">
        <f t="shared" si="21"/>
        <v>1.9190545539858948</v>
      </c>
      <c r="AL14" s="3">
        <f t="shared" si="22"/>
        <v>9.307449348225271</v>
      </c>
      <c r="AM14">
        <f t="shared" si="23"/>
        <v>4.850018113812142</v>
      </c>
      <c r="AN14" s="3">
        <f t="shared" si="24"/>
        <v>0.7122490503045574</v>
      </c>
      <c r="AO14" s="3">
        <f t="shared" si="25"/>
        <v>5.09557633</v>
      </c>
      <c r="AP14" s="3">
        <f t="shared" si="25"/>
        <v>25.72786207</v>
      </c>
      <c r="AQ14" s="8">
        <f t="shared" si="26"/>
        <v>26.227614928311745</v>
      </c>
      <c r="AR14" s="3">
        <f t="shared" si="27"/>
        <v>78.7971660303507</v>
      </c>
      <c r="AS14" s="14">
        <f t="shared" si="28"/>
        <v>0.9377566940304788</v>
      </c>
      <c r="AT14" s="3">
        <f t="shared" si="29"/>
        <v>-78.7971660303507</v>
      </c>
      <c r="AU14" s="3">
        <f t="shared" si="30"/>
        <v>8.742538309437249</v>
      </c>
      <c r="AV14" s="3">
        <f t="shared" si="31"/>
        <v>78.7971660303507</v>
      </c>
      <c r="AW14" s="3">
        <f t="shared" si="32"/>
        <v>1.6985254433333343</v>
      </c>
      <c r="AX14" s="3">
        <f t="shared" si="33"/>
        <v>8.575954023333335</v>
      </c>
      <c r="AY14" s="3">
        <f t="shared" si="34"/>
        <v>5.049058321141858</v>
      </c>
      <c r="AZ14" s="3">
        <f t="shared" si="35"/>
        <v>1.3409920724635847</v>
      </c>
      <c r="BA14" s="1">
        <v>1</v>
      </c>
      <c r="BB14" s="1">
        <v>120</v>
      </c>
      <c r="BC14" s="3">
        <f t="shared" si="36"/>
        <v>8.230038749192786</v>
      </c>
      <c r="BD14" s="3">
        <f t="shared" si="37"/>
        <v>78.3497428844633</v>
      </c>
      <c r="BE14" s="3">
        <f t="shared" si="38"/>
        <v>8.230038749192786</v>
      </c>
      <c r="BF14" s="3">
        <f t="shared" si="39"/>
        <v>198.3497428844633</v>
      </c>
      <c r="BG14" s="3">
        <f t="shared" si="40"/>
        <v>-7.811562008668955</v>
      </c>
      <c r="BH14" s="3">
        <f t="shared" si="41"/>
        <v>-2.5909528745105757</v>
      </c>
      <c r="BI14" s="3">
        <f t="shared" si="0"/>
        <v>9.583238348668955</v>
      </c>
      <c r="BJ14" s="3">
        <f t="shared" si="1"/>
        <v>12.197839784510576</v>
      </c>
      <c r="BK14" s="3">
        <f t="shared" si="42"/>
        <v>15.512116317768776</v>
      </c>
      <c r="BL14" s="3">
        <f t="shared" si="43"/>
        <v>51.84503481716533</v>
      </c>
      <c r="BM14" s="3">
        <f t="shared" si="44"/>
        <v>67.73353781321477</v>
      </c>
      <c r="BN14" s="3">
        <f t="shared" si="45"/>
        <v>156.6994857689266</v>
      </c>
      <c r="BO14" s="3">
        <f t="shared" si="46"/>
        <v>-62.20938224145377</v>
      </c>
      <c r="BP14" s="3">
        <f t="shared" si="47"/>
        <v>26.792254586557128</v>
      </c>
      <c r="BQ14" s="3">
        <f t="shared" si="48"/>
        <v>3.32389999</v>
      </c>
      <c r="BR14" s="3">
        <f t="shared" si="48"/>
        <v>16.12097516</v>
      </c>
      <c r="BS14" s="3">
        <f t="shared" si="49"/>
        <v>16.460077498385573</v>
      </c>
      <c r="BT14" s="3">
        <f t="shared" si="50"/>
        <v>78.3497428844633</v>
      </c>
      <c r="BU14" s="3">
        <f t="shared" si="51"/>
        <v>1.7716763400000002</v>
      </c>
      <c r="BV14" s="3">
        <f t="shared" si="51"/>
        <v>9.60688691</v>
      </c>
      <c r="BW14" s="3">
        <f t="shared" si="52"/>
        <v>9.768884949432312</v>
      </c>
      <c r="BX14" s="3">
        <f t="shared" si="53"/>
        <v>79.55106551398696</v>
      </c>
      <c r="BY14" s="3">
        <f t="shared" si="54"/>
        <v>160.7966033404683</v>
      </c>
      <c r="BZ14" s="3">
        <f t="shared" si="55"/>
        <v>157.90080839845024</v>
      </c>
      <c r="CA14" s="3">
        <f t="shared" si="56"/>
        <v>-148.98351027222995</v>
      </c>
      <c r="CB14" s="3">
        <f t="shared" si="57"/>
        <v>60.49348157277988</v>
      </c>
      <c r="CC14" s="3">
        <f t="shared" si="58"/>
        <v>-211.19289251368372</v>
      </c>
      <c r="CD14" s="3">
        <f t="shared" si="58"/>
        <v>87.285736159337</v>
      </c>
      <c r="CE14" s="3">
        <f t="shared" si="59"/>
        <v>228.51966564209252</v>
      </c>
      <c r="CF14" s="3">
        <f t="shared" si="60"/>
        <v>-22.455241455750635</v>
      </c>
      <c r="CG14" s="3">
        <f t="shared" si="61"/>
        <v>0.06788088138577907</v>
      </c>
      <c r="CH14" s="3">
        <f t="shared" si="62"/>
        <v>74.30027627291597</v>
      </c>
      <c r="CI14" s="3">
        <f t="shared" si="63"/>
        <v>0.9639085156780627</v>
      </c>
      <c r="CJ14" s="3">
        <f t="shared" si="64"/>
        <v>74.30027627291597</v>
      </c>
      <c r="CK14" s="3">
        <f t="shared" si="71"/>
        <v>8.505344323808083</v>
      </c>
      <c r="CL14" s="3">
        <f t="shared" si="66"/>
        <v>74.30027627291597</v>
      </c>
      <c r="CM14" s="3">
        <f t="shared" si="67"/>
        <v>2.301510485566421</v>
      </c>
      <c r="CN14" s="3">
        <f t="shared" si="68"/>
        <v>8.188035878729538</v>
      </c>
      <c r="CO14" s="3">
        <f t="shared" si="69"/>
        <v>3.5576791546593345</v>
      </c>
      <c r="CP14" s="3">
        <f>1.3*CI14</f>
        <v>1.2530810703814814</v>
      </c>
    </row>
    <row r="15" spans="1:94" ht="12.75">
      <c r="A15" s="1" t="s">
        <v>17</v>
      </c>
      <c r="B15" s="1">
        <v>3</v>
      </c>
      <c r="C15" s="1">
        <v>0.45947</v>
      </c>
      <c r="D15">
        <v>0.2381</v>
      </c>
      <c r="E15">
        <v>0.4004</v>
      </c>
      <c r="F15">
        <v>0.1692</v>
      </c>
      <c r="G15">
        <v>2.5058</v>
      </c>
      <c r="H15" s="3">
        <f t="shared" si="2"/>
        <v>0.109399807</v>
      </c>
      <c r="I15" s="3">
        <f t="shared" si="3"/>
        <v>0.183971788</v>
      </c>
      <c r="J15" s="3">
        <f t="shared" si="4"/>
        <v>0.07774232399999999</v>
      </c>
      <c r="K15" s="3">
        <f t="shared" si="5"/>
        <v>1.151339926</v>
      </c>
      <c r="L15" s="4">
        <v>13</v>
      </c>
      <c r="M15" s="7">
        <f>M14+C14</f>
        <v>2.50067</v>
      </c>
      <c r="N15" s="7">
        <f t="shared" si="6"/>
        <v>0.9050068056584811</v>
      </c>
      <c r="O15" s="3">
        <f>O14+H14</f>
        <v>1.7290275270000002</v>
      </c>
      <c r="P15" s="3">
        <f aca="true" t="shared" si="72" ref="P15:R16">P14+I14</f>
        <v>8.173288268</v>
      </c>
      <c r="Q15" s="3">
        <f t="shared" si="72"/>
        <v>1.8193433640000003</v>
      </c>
      <c r="R15" s="3">
        <f t="shared" si="72"/>
        <v>10.312820886</v>
      </c>
      <c r="S15">
        <v>0</v>
      </c>
      <c r="T15">
        <v>0</v>
      </c>
      <c r="U15" s="3">
        <f t="shared" si="8"/>
        <v>1.7290275270000002</v>
      </c>
      <c r="V15" s="3">
        <f t="shared" si="8"/>
        <v>8.173288268</v>
      </c>
      <c r="W15" s="3">
        <f t="shared" si="9"/>
        <v>8.354171251593433</v>
      </c>
      <c r="X15" s="3">
        <f t="shared" si="10"/>
        <v>78.0554020961855</v>
      </c>
      <c r="Y15" s="3">
        <f t="shared" si="11"/>
        <v>0.9813509414149212</v>
      </c>
      <c r="Z15" s="3">
        <f t="shared" si="12"/>
        <v>-78.0554020961855</v>
      </c>
      <c r="AA15" s="3">
        <f t="shared" si="13"/>
        <v>4.727101298486152</v>
      </c>
      <c r="AB15" s="3">
        <f>1.38*Y15</f>
        <v>1.354264299152591</v>
      </c>
      <c r="AC15" s="3">
        <f t="shared" si="14"/>
        <v>3.4580550540000004</v>
      </c>
      <c r="AD15" s="3">
        <f t="shared" si="14"/>
        <v>16.346576536</v>
      </c>
      <c r="AE15" s="3">
        <f t="shared" si="15"/>
        <v>16.708342503186866</v>
      </c>
      <c r="AF15" s="3">
        <f t="shared" si="16"/>
        <v>78.0554020961855</v>
      </c>
      <c r="AG15" s="3">
        <f t="shared" si="17"/>
        <v>0.4906754707074606</v>
      </c>
      <c r="AH15" s="3">
        <f t="shared" si="18"/>
        <v>-78.0554020961855</v>
      </c>
      <c r="AI15" s="3">
        <f t="shared" si="19"/>
        <v>9.646566041927404</v>
      </c>
      <c r="AJ15" s="3">
        <f t="shared" si="20"/>
        <v>78.0554020961855</v>
      </c>
      <c r="AK15" s="3">
        <f t="shared" si="21"/>
        <v>1.9965090162994468</v>
      </c>
      <c r="AL15" s="3">
        <f t="shared" si="22"/>
        <v>9.437700363388421</v>
      </c>
      <c r="AM15">
        <f t="shared" si="23"/>
        <v>4.72710129848615</v>
      </c>
      <c r="AN15" s="3">
        <f t="shared" si="24"/>
        <v>0.7016659231116686</v>
      </c>
      <c r="AO15" s="3">
        <f t="shared" si="25"/>
        <v>5.277398418000001</v>
      </c>
      <c r="AP15" s="3">
        <f t="shared" si="25"/>
        <v>26.659397422</v>
      </c>
      <c r="AQ15" s="8">
        <f t="shared" si="26"/>
        <v>27.176725427586916</v>
      </c>
      <c r="AR15" s="3">
        <f t="shared" si="27"/>
        <v>78.80269768975101</v>
      </c>
      <c r="AS15" s="14">
        <f t="shared" si="28"/>
        <v>0.9050068056584811</v>
      </c>
      <c r="AT15" s="3">
        <f t="shared" si="29"/>
        <v>-78.80269768975101</v>
      </c>
      <c r="AU15" s="3">
        <f t="shared" si="30"/>
        <v>9.058908475862305</v>
      </c>
      <c r="AV15" s="3">
        <f t="shared" si="31"/>
        <v>78.80269768975101</v>
      </c>
      <c r="AW15" s="3">
        <f t="shared" si="32"/>
        <v>1.7591328060000007</v>
      </c>
      <c r="AX15" s="3">
        <f t="shared" si="33"/>
        <v>8.886465807333334</v>
      </c>
      <c r="AY15" s="3">
        <f t="shared" si="34"/>
        <v>5.0516173520405205</v>
      </c>
      <c r="AZ15" s="3">
        <f t="shared" si="35"/>
        <v>1.294159732091628</v>
      </c>
      <c r="BA15" s="1">
        <v>1</v>
      </c>
      <c r="BB15" s="1">
        <v>120</v>
      </c>
      <c r="BC15" s="3">
        <f t="shared" si="36"/>
        <v>8.354171251593433</v>
      </c>
      <c r="BD15" s="3">
        <f t="shared" si="37"/>
        <v>78.0554020961855</v>
      </c>
      <c r="BE15" s="3">
        <f t="shared" si="38"/>
        <v>8.354171251593433</v>
      </c>
      <c r="BF15" s="3">
        <f t="shared" si="39"/>
        <v>198.0554020961855</v>
      </c>
      <c r="BG15" s="3">
        <f t="shared" si="40"/>
        <v>-7.942789036041316</v>
      </c>
      <c r="BH15" s="3">
        <f t="shared" si="41"/>
        <v>-2.5892623717754155</v>
      </c>
      <c r="BI15" s="3">
        <f t="shared" si="0"/>
        <v>9.762132400041317</v>
      </c>
      <c r="BJ15" s="3">
        <f t="shared" si="1"/>
        <v>12.902083257775416</v>
      </c>
      <c r="BK15" s="3">
        <f t="shared" si="42"/>
        <v>16.17909087020977</v>
      </c>
      <c r="BL15" s="3">
        <f t="shared" si="43"/>
        <v>52.887675283770896</v>
      </c>
      <c r="BM15" s="3">
        <f t="shared" si="44"/>
        <v>69.79217730095019</v>
      </c>
      <c r="BN15" s="3">
        <f t="shared" si="45"/>
        <v>156.110804192371</v>
      </c>
      <c r="BO15" s="3">
        <f t="shared" si="46"/>
        <v>-63.813104922702706</v>
      </c>
      <c r="BP15" s="3">
        <f t="shared" si="47"/>
        <v>28.26368080295632</v>
      </c>
      <c r="BQ15" s="3">
        <f t="shared" si="48"/>
        <v>3.4580550540000004</v>
      </c>
      <c r="BR15" s="3">
        <f t="shared" si="48"/>
        <v>16.346576536</v>
      </c>
      <c r="BS15" s="3">
        <f t="shared" si="49"/>
        <v>16.708342503186866</v>
      </c>
      <c r="BT15" s="3">
        <f t="shared" si="50"/>
        <v>78.0554020961855</v>
      </c>
      <c r="BU15" s="3">
        <f t="shared" si="51"/>
        <v>1.8193433640000003</v>
      </c>
      <c r="BV15" s="3">
        <f t="shared" si="51"/>
        <v>10.312820886</v>
      </c>
      <c r="BW15" s="3">
        <f t="shared" si="52"/>
        <v>10.47207166241946</v>
      </c>
      <c r="BX15" s="3">
        <f t="shared" si="53"/>
        <v>79.99507092902952</v>
      </c>
      <c r="BY15" s="3">
        <f t="shared" si="54"/>
        <v>174.9709600536218</v>
      </c>
      <c r="BZ15" s="3">
        <f t="shared" si="55"/>
        <v>158.050473025215</v>
      </c>
      <c r="CA15" s="3">
        <f t="shared" si="56"/>
        <v>-162.28792640021678</v>
      </c>
      <c r="CB15" s="3">
        <f t="shared" si="57"/>
        <v>65.40233793071882</v>
      </c>
      <c r="CC15" s="3">
        <f t="shared" si="58"/>
        <v>-226.10103132291948</v>
      </c>
      <c r="CD15" s="3">
        <f t="shared" si="58"/>
        <v>93.66601873367513</v>
      </c>
      <c r="CE15" s="3">
        <f t="shared" si="59"/>
        <v>244.73454891107016</v>
      </c>
      <c r="CF15" s="3">
        <f t="shared" si="60"/>
        <v>-22.502574989691567</v>
      </c>
      <c r="CG15" s="3">
        <f t="shared" si="61"/>
        <v>0.06610873267463684</v>
      </c>
      <c r="CH15" s="3">
        <f t="shared" si="62"/>
        <v>75.39025027346247</v>
      </c>
      <c r="CI15" s="3">
        <f t="shared" si="63"/>
        <v>0.938744003979843</v>
      </c>
      <c r="CJ15" s="3">
        <f t="shared" si="64"/>
        <v>75.39025027346247</v>
      </c>
      <c r="CK15" s="3">
        <f t="shared" si="71"/>
        <v>8.73334347568171</v>
      </c>
      <c r="CL15" s="3">
        <f t="shared" si="66"/>
        <v>75.39025027346247</v>
      </c>
      <c r="CM15" s="3">
        <f t="shared" si="67"/>
        <v>2.2028463735971915</v>
      </c>
      <c r="CN15" s="3">
        <f t="shared" si="68"/>
        <v>8.450961845764185</v>
      </c>
      <c r="CO15" s="3">
        <f t="shared" si="69"/>
        <v>3.836382757806202</v>
      </c>
      <c r="CP15" s="3">
        <f aca="true" t="shared" si="73" ref="CP15:CP24">1.3*CI15</f>
        <v>1.220367205173796</v>
      </c>
    </row>
    <row r="16" spans="1:94" ht="12.75">
      <c r="A16" s="1" t="s">
        <v>18</v>
      </c>
      <c r="B16" s="1">
        <v>3</v>
      </c>
      <c r="C16" s="1">
        <v>0.22327</v>
      </c>
      <c r="D16">
        <v>0.2381</v>
      </c>
      <c r="E16">
        <v>0.4004</v>
      </c>
      <c r="F16">
        <v>0.1692</v>
      </c>
      <c r="G16">
        <v>2.5058</v>
      </c>
      <c r="H16" s="3">
        <f t="shared" si="2"/>
        <v>0.053160587</v>
      </c>
      <c r="I16" s="3">
        <f t="shared" si="3"/>
        <v>0.089397308</v>
      </c>
      <c r="J16" s="3">
        <f t="shared" si="4"/>
        <v>0.037777283999999994</v>
      </c>
      <c r="K16" s="3">
        <f t="shared" si="5"/>
        <v>0.559469966</v>
      </c>
      <c r="L16" s="4">
        <v>14</v>
      </c>
      <c r="M16" s="7">
        <f>M15+C15</f>
        <v>2.96014</v>
      </c>
      <c r="N16" s="7">
        <f t="shared" si="6"/>
        <v>0.8562367623521845</v>
      </c>
      <c r="O16" s="3">
        <f>O15+H15</f>
        <v>1.8384273340000001</v>
      </c>
      <c r="P16" s="3">
        <f t="shared" si="72"/>
        <v>8.357260056</v>
      </c>
      <c r="Q16" s="3">
        <f t="shared" si="72"/>
        <v>1.8970856880000002</v>
      </c>
      <c r="R16" s="3">
        <f t="shared" si="72"/>
        <v>11.464160812000001</v>
      </c>
      <c r="S16">
        <v>0</v>
      </c>
      <c r="T16">
        <v>0</v>
      </c>
      <c r="U16" s="3">
        <f t="shared" si="8"/>
        <v>1.8384273340000001</v>
      </c>
      <c r="V16" s="3">
        <f t="shared" si="8"/>
        <v>8.357260056</v>
      </c>
      <c r="W16" s="3">
        <f t="shared" si="9"/>
        <v>8.557079566418176</v>
      </c>
      <c r="X16" s="3">
        <f t="shared" si="10"/>
        <v>77.59369236376604</v>
      </c>
      <c r="Y16" s="3">
        <f t="shared" si="11"/>
        <v>0.9580808217171181</v>
      </c>
      <c r="Z16" s="3">
        <f t="shared" si="12"/>
        <v>-77.59369236376604</v>
      </c>
      <c r="AA16" s="3">
        <f t="shared" si="13"/>
        <v>4.54587456433021</v>
      </c>
      <c r="AB16" s="3">
        <f aca="true" t="shared" si="74" ref="AB16:AB37">1.38*Y16</f>
        <v>1.3221515339696228</v>
      </c>
      <c r="AC16" s="3">
        <f t="shared" si="14"/>
        <v>3.6768546680000003</v>
      </c>
      <c r="AD16" s="3">
        <f t="shared" si="14"/>
        <v>16.714520112</v>
      </c>
      <c r="AE16" s="3">
        <f t="shared" si="15"/>
        <v>17.114159132836352</v>
      </c>
      <c r="AF16" s="3">
        <f t="shared" si="16"/>
        <v>77.59369236376604</v>
      </c>
      <c r="AG16" s="3">
        <f t="shared" si="17"/>
        <v>0.47904041085855903</v>
      </c>
      <c r="AH16" s="3">
        <f t="shared" si="18"/>
        <v>-77.59369236376604</v>
      </c>
      <c r="AI16" s="3">
        <f t="shared" si="19"/>
        <v>9.880864382297162</v>
      </c>
      <c r="AJ16" s="3">
        <f t="shared" si="20"/>
        <v>77.59369236376604</v>
      </c>
      <c r="AK16" s="3">
        <f t="shared" si="21"/>
        <v>2.122833032340932</v>
      </c>
      <c r="AL16" s="3">
        <f t="shared" si="22"/>
        <v>9.650132686038617</v>
      </c>
      <c r="AM16">
        <f t="shared" si="23"/>
        <v>4.545874564330211</v>
      </c>
      <c r="AN16" s="3">
        <f t="shared" si="24"/>
        <v>0.6850277875277394</v>
      </c>
      <c r="AO16" s="3">
        <f t="shared" si="25"/>
        <v>5.5739403560000005</v>
      </c>
      <c r="AP16" s="3">
        <f t="shared" si="25"/>
        <v>28.178680924</v>
      </c>
      <c r="AQ16" s="8">
        <f t="shared" si="26"/>
        <v>28.72467353528751</v>
      </c>
      <c r="AR16" s="3">
        <f t="shared" si="27"/>
        <v>78.8109352501198</v>
      </c>
      <c r="AS16" s="14">
        <f t="shared" si="28"/>
        <v>0.8562367623521845</v>
      </c>
      <c r="AT16" s="3">
        <f t="shared" si="29"/>
        <v>-78.8109352501198</v>
      </c>
      <c r="AU16" s="3">
        <f t="shared" si="30"/>
        <v>9.574891178429171</v>
      </c>
      <c r="AV16" s="3">
        <f t="shared" si="31"/>
        <v>78.8109352501198</v>
      </c>
      <c r="AW16" s="3">
        <f t="shared" si="32"/>
        <v>1.857980118666664</v>
      </c>
      <c r="AX16" s="3">
        <f t="shared" si="33"/>
        <v>9.392893641333332</v>
      </c>
      <c r="AY16" s="3">
        <f t="shared" si="34"/>
        <v>5.055432804132438</v>
      </c>
      <c r="AZ16" s="3">
        <f t="shared" si="35"/>
        <v>1.2244185701636239</v>
      </c>
      <c r="BA16" s="1">
        <v>1</v>
      </c>
      <c r="BB16" s="1">
        <v>120</v>
      </c>
      <c r="BC16" s="3">
        <f t="shared" si="36"/>
        <v>8.557079566418176</v>
      </c>
      <c r="BD16" s="3">
        <f t="shared" si="37"/>
        <v>77.59369236376604</v>
      </c>
      <c r="BE16" s="3">
        <f t="shared" si="38"/>
        <v>8.557079566418176</v>
      </c>
      <c r="BF16" s="3">
        <f t="shared" si="39"/>
        <v>197.59369236376602</v>
      </c>
      <c r="BG16" s="3">
        <f t="shared" si="40"/>
        <v>-8.15681318152896</v>
      </c>
      <c r="BH16" s="3">
        <f t="shared" si="41"/>
        <v>-2.586505253744302</v>
      </c>
      <c r="BI16" s="3">
        <f t="shared" si="0"/>
        <v>10.053898869528961</v>
      </c>
      <c r="BJ16" s="3">
        <f t="shared" si="1"/>
        <v>14.050666065744302</v>
      </c>
      <c r="BK16" s="3">
        <f t="shared" si="42"/>
        <v>17.277213298728885</v>
      </c>
      <c r="BL16" s="3">
        <f t="shared" si="43"/>
        <v>54.41453398800188</v>
      </c>
      <c r="BM16" s="3">
        <f t="shared" si="44"/>
        <v>73.22361070601148</v>
      </c>
      <c r="BN16" s="3">
        <f t="shared" si="45"/>
        <v>155.18738472753208</v>
      </c>
      <c r="BO16" s="3">
        <f t="shared" si="46"/>
        <v>-66.46398058121478</v>
      </c>
      <c r="BP16" s="3">
        <f t="shared" si="47"/>
        <v>30.728430648593537</v>
      </c>
      <c r="BQ16" s="3">
        <f t="shared" si="48"/>
        <v>3.6768546680000003</v>
      </c>
      <c r="BR16" s="3">
        <f t="shared" si="48"/>
        <v>16.714520112</v>
      </c>
      <c r="BS16" s="3">
        <f t="shared" si="49"/>
        <v>17.114159132836352</v>
      </c>
      <c r="BT16" s="3">
        <f t="shared" si="50"/>
        <v>77.59369236376604</v>
      </c>
      <c r="BU16" s="3">
        <f t="shared" si="51"/>
        <v>1.8970856880000002</v>
      </c>
      <c r="BV16" s="3">
        <f t="shared" si="51"/>
        <v>11.464160812000001</v>
      </c>
      <c r="BW16" s="3">
        <f t="shared" si="52"/>
        <v>11.620065285144097</v>
      </c>
      <c r="BX16" s="3">
        <f t="shared" si="53"/>
        <v>80.60386161497794</v>
      </c>
      <c r="BY16" s="3">
        <f t="shared" si="54"/>
        <v>198.8676464239035</v>
      </c>
      <c r="BZ16" s="3">
        <f t="shared" si="55"/>
        <v>158.197553978744</v>
      </c>
      <c r="CA16" s="3">
        <f t="shared" si="56"/>
        <v>-184.64263809185755</v>
      </c>
      <c r="CB16" s="3">
        <f t="shared" si="57"/>
        <v>73.86093008256813</v>
      </c>
      <c r="CC16" s="3">
        <f t="shared" si="58"/>
        <v>-251.10661867307232</v>
      </c>
      <c r="CD16" s="3">
        <f t="shared" si="58"/>
        <v>104.58936073116166</v>
      </c>
      <c r="CE16" s="3">
        <f t="shared" si="59"/>
        <v>272.01740444239374</v>
      </c>
      <c r="CF16" s="3">
        <f t="shared" si="60"/>
        <v>-22.612399400140497</v>
      </c>
      <c r="CG16" s="3">
        <f t="shared" si="61"/>
        <v>0.06351510240363224</v>
      </c>
      <c r="CH16" s="3">
        <f t="shared" si="62"/>
        <v>77.02693338814237</v>
      </c>
      <c r="CI16" s="3">
        <f t="shared" si="63"/>
        <v>0.9019144541315778</v>
      </c>
      <c r="CJ16" s="3">
        <f t="shared" si="64"/>
        <v>77.02693338814237</v>
      </c>
      <c r="CK16" s="3">
        <f t="shared" si="71"/>
        <v>9.089968327857234</v>
      </c>
      <c r="CL16" s="3">
        <f t="shared" si="66"/>
        <v>77.02693338814237</v>
      </c>
      <c r="CM16" s="3">
        <f t="shared" si="67"/>
        <v>2.040634271007966</v>
      </c>
      <c r="CN16" s="3">
        <f t="shared" si="68"/>
        <v>8.857953260964715</v>
      </c>
      <c r="CO16" s="3">
        <f t="shared" si="69"/>
        <v>4.3407843271148</v>
      </c>
      <c r="CP16" s="3">
        <f t="shared" si="73"/>
        <v>1.1724887903710512</v>
      </c>
    </row>
    <row r="17" spans="1:94" ht="12.75">
      <c r="A17" s="1" t="s">
        <v>19</v>
      </c>
      <c r="B17" s="1">
        <v>3</v>
      </c>
      <c r="C17" s="1">
        <v>0.07688</v>
      </c>
      <c r="D17">
        <v>0.2381</v>
      </c>
      <c r="E17">
        <v>0.4004</v>
      </c>
      <c r="F17">
        <v>0.1692</v>
      </c>
      <c r="G17">
        <v>2.5058</v>
      </c>
      <c r="H17" s="3">
        <f t="shared" si="2"/>
        <v>0.018305128</v>
      </c>
      <c r="I17" s="3">
        <f t="shared" si="3"/>
        <v>0.030782752</v>
      </c>
      <c r="J17" s="3">
        <f t="shared" si="4"/>
        <v>0.013008096</v>
      </c>
      <c r="K17" s="3">
        <f t="shared" si="5"/>
        <v>0.192645904</v>
      </c>
      <c r="L17" s="4">
        <v>15</v>
      </c>
      <c r="M17" s="7">
        <f>M16+C17</f>
        <v>3.03702</v>
      </c>
      <c r="N17" s="7">
        <f t="shared" si="6"/>
        <v>0.8485851487881012</v>
      </c>
      <c r="O17" s="3">
        <f>O16+H17</f>
        <v>1.856732462</v>
      </c>
      <c r="P17" s="3">
        <f>P16+I17</f>
        <v>8.388042808</v>
      </c>
      <c r="Q17" s="3">
        <f>Q16+J17</f>
        <v>1.9100937840000003</v>
      </c>
      <c r="R17" s="3">
        <f>R16+K17</f>
        <v>11.656806716000002</v>
      </c>
      <c r="S17">
        <v>0</v>
      </c>
      <c r="T17">
        <v>0</v>
      </c>
      <c r="U17" s="3">
        <f t="shared" si="8"/>
        <v>1.856732462</v>
      </c>
      <c r="V17" s="3">
        <f t="shared" si="8"/>
        <v>8.388042808</v>
      </c>
      <c r="W17" s="3">
        <f t="shared" si="9"/>
        <v>8.591083609433975</v>
      </c>
      <c r="X17" s="3">
        <f t="shared" si="10"/>
        <v>77.51856881498915</v>
      </c>
      <c r="Y17" s="3">
        <f t="shared" si="11"/>
        <v>0.9542886782628854</v>
      </c>
      <c r="Z17" s="3">
        <f t="shared" si="12"/>
        <v>-77.51856881498915</v>
      </c>
      <c r="AA17" s="3">
        <f t="shared" si="13"/>
        <v>4.517636751481539</v>
      </c>
      <c r="AB17" s="3">
        <f t="shared" si="74"/>
        <v>1.3169183760027818</v>
      </c>
      <c r="AC17" s="3">
        <f t="shared" si="14"/>
        <v>3.713464924</v>
      </c>
      <c r="AD17" s="3">
        <f t="shared" si="14"/>
        <v>16.776085616</v>
      </c>
      <c r="AE17" s="3">
        <f t="shared" si="15"/>
        <v>17.18216721886795</v>
      </c>
      <c r="AF17" s="3">
        <f t="shared" si="16"/>
        <v>77.51856881498915</v>
      </c>
      <c r="AG17" s="3">
        <f t="shared" si="17"/>
        <v>0.4771443391314427</v>
      </c>
      <c r="AH17" s="3">
        <f t="shared" si="18"/>
        <v>-77.51856881498915</v>
      </c>
      <c r="AI17" s="3">
        <f t="shared" si="19"/>
        <v>9.920128869074574</v>
      </c>
      <c r="AJ17" s="3">
        <f t="shared" si="20"/>
        <v>77.51856881498915</v>
      </c>
      <c r="AK17" s="3">
        <f t="shared" si="21"/>
        <v>2.143969973497631</v>
      </c>
      <c r="AL17" s="3">
        <f t="shared" si="22"/>
        <v>9.685677546345808</v>
      </c>
      <c r="AM17">
        <f t="shared" si="23"/>
        <v>4.517636751481542</v>
      </c>
      <c r="AN17" s="3">
        <f t="shared" si="24"/>
        <v>0.6823164049579631</v>
      </c>
      <c r="AO17" s="3">
        <f t="shared" si="25"/>
        <v>5.623558708000001</v>
      </c>
      <c r="AP17" s="3">
        <f t="shared" si="25"/>
        <v>28.432892332</v>
      </c>
      <c r="AQ17" s="8">
        <f t="shared" si="26"/>
        <v>28.983681251791104</v>
      </c>
      <c r="AR17" s="3">
        <f t="shared" si="27"/>
        <v>78.81222765445115</v>
      </c>
      <c r="AS17" s="14">
        <f t="shared" si="28"/>
        <v>0.8485851487881012</v>
      </c>
      <c r="AT17" s="3">
        <f t="shared" si="29"/>
        <v>-78.81222765445115</v>
      </c>
      <c r="AU17" s="3">
        <f t="shared" si="30"/>
        <v>9.661227083930369</v>
      </c>
      <c r="AV17" s="3">
        <f t="shared" si="31"/>
        <v>78.81222765445115</v>
      </c>
      <c r="AW17" s="3">
        <f t="shared" si="32"/>
        <v>1.8745195693333312</v>
      </c>
      <c r="AX17" s="3">
        <f t="shared" si="33"/>
        <v>9.477630777333335</v>
      </c>
      <c r="AY17" s="3">
        <f t="shared" si="34"/>
        <v>5.056031920063675</v>
      </c>
      <c r="AZ17" s="3">
        <f t="shared" si="35"/>
        <v>1.2134767627669847</v>
      </c>
      <c r="BA17" s="1">
        <v>1</v>
      </c>
      <c r="BB17" s="1">
        <v>120</v>
      </c>
      <c r="BC17" s="3">
        <f t="shared" si="36"/>
        <v>8.591083609433975</v>
      </c>
      <c r="BD17" s="3">
        <f t="shared" si="37"/>
        <v>77.51856881498915</v>
      </c>
      <c r="BE17" s="3">
        <f t="shared" si="38"/>
        <v>8.591083609433975</v>
      </c>
      <c r="BF17" s="3">
        <f t="shared" si="39"/>
        <v>197.51856881498915</v>
      </c>
      <c r="BG17" s="3">
        <f t="shared" si="40"/>
        <v>-8.192624390759356</v>
      </c>
      <c r="BH17" s="3">
        <f t="shared" si="41"/>
        <v>-2.5860439238767725</v>
      </c>
      <c r="BI17" s="3">
        <f t="shared" si="0"/>
        <v>10.102718174759357</v>
      </c>
      <c r="BJ17" s="3">
        <f t="shared" si="1"/>
        <v>14.242850639876774</v>
      </c>
      <c r="BK17" s="3">
        <f t="shared" si="42"/>
        <v>17.462064851226824</v>
      </c>
      <c r="BL17" s="3">
        <f t="shared" si="43"/>
        <v>54.65121499707399</v>
      </c>
      <c r="BM17" s="3">
        <f t="shared" si="44"/>
        <v>73.8067175842851</v>
      </c>
      <c r="BN17" s="3">
        <f t="shared" si="45"/>
        <v>155.0371376299783</v>
      </c>
      <c r="BO17" s="3">
        <f t="shared" si="46"/>
        <v>-66.91180671339595</v>
      </c>
      <c r="BP17" s="3">
        <f t="shared" si="47"/>
        <v>31.148702748518442</v>
      </c>
      <c r="BQ17" s="3">
        <f t="shared" si="48"/>
        <v>3.713464924</v>
      </c>
      <c r="BR17" s="3">
        <f t="shared" si="48"/>
        <v>16.776085616</v>
      </c>
      <c r="BS17" s="3">
        <f t="shared" si="49"/>
        <v>17.18216721886795</v>
      </c>
      <c r="BT17" s="3">
        <f t="shared" si="50"/>
        <v>77.51856881498915</v>
      </c>
      <c r="BU17" s="3">
        <f t="shared" si="51"/>
        <v>1.9100937840000003</v>
      </c>
      <c r="BV17" s="3">
        <f t="shared" si="51"/>
        <v>11.656806716000002</v>
      </c>
      <c r="BW17" s="3">
        <f t="shared" si="52"/>
        <v>11.812264858098052</v>
      </c>
      <c r="BX17" s="3">
        <f t="shared" si="53"/>
        <v>80.69416741632156</v>
      </c>
      <c r="BY17" s="3">
        <f t="shared" si="54"/>
        <v>202.96031002539823</v>
      </c>
      <c r="BZ17" s="3">
        <f t="shared" si="55"/>
        <v>158.2127362313107</v>
      </c>
      <c r="CA17" s="3">
        <f t="shared" si="56"/>
        <v>-188.46252120834538</v>
      </c>
      <c r="CB17" s="3">
        <f t="shared" si="57"/>
        <v>75.33103972068704</v>
      </c>
      <c r="CC17" s="3">
        <f t="shared" si="58"/>
        <v>-255.37432792174133</v>
      </c>
      <c r="CD17" s="3">
        <f t="shared" si="58"/>
        <v>106.47974246920549</v>
      </c>
      <c r="CE17" s="3">
        <f t="shared" si="59"/>
        <v>276.683904334512</v>
      </c>
      <c r="CF17" s="3">
        <f t="shared" si="60"/>
        <v>-22.633966637506205</v>
      </c>
      <c r="CG17" s="3">
        <f t="shared" si="61"/>
        <v>0.06311196487279258</v>
      </c>
      <c r="CH17" s="3">
        <f t="shared" si="62"/>
        <v>77.2851816345802</v>
      </c>
      <c r="CI17" s="3">
        <f t="shared" si="63"/>
        <v>0.8961899011936546</v>
      </c>
      <c r="CJ17" s="3">
        <f t="shared" si="64"/>
        <v>77.2851816345802</v>
      </c>
      <c r="CK17" s="3">
        <f t="shared" si="71"/>
        <v>9.148031919990503</v>
      </c>
      <c r="CL17" s="3">
        <f t="shared" si="66"/>
        <v>77.2851816345802</v>
      </c>
      <c r="CM17" s="3">
        <f t="shared" si="67"/>
        <v>2.0134680923883557</v>
      </c>
      <c r="CN17" s="3">
        <f t="shared" si="68"/>
        <v>8.923700703749489</v>
      </c>
      <c r="CO17" s="3">
        <f t="shared" si="69"/>
        <v>4.432005025301535</v>
      </c>
      <c r="CP17" s="3">
        <f t="shared" si="73"/>
        <v>1.165046871551751</v>
      </c>
    </row>
    <row r="18" spans="1:94" ht="12.75">
      <c r="A18" s="1" t="s">
        <v>20</v>
      </c>
      <c r="B18" s="1">
        <v>3</v>
      </c>
      <c r="C18" s="1">
        <v>0.05612</v>
      </c>
      <c r="D18">
        <v>0.2381</v>
      </c>
      <c r="E18">
        <v>0.4004</v>
      </c>
      <c r="F18">
        <v>0.1692</v>
      </c>
      <c r="G18">
        <v>2.5058</v>
      </c>
      <c r="H18" s="3">
        <f t="shared" si="2"/>
        <v>0.013362172</v>
      </c>
      <c r="I18" s="3">
        <f t="shared" si="3"/>
        <v>0.022470448</v>
      </c>
      <c r="J18" s="3">
        <f t="shared" si="4"/>
        <v>0.009495504</v>
      </c>
      <c r="K18" s="3">
        <f t="shared" si="5"/>
        <v>0.140625496</v>
      </c>
      <c r="L18" s="4">
        <v>16</v>
      </c>
      <c r="M18" s="7">
        <f>M17+C19</f>
        <v>3.04683</v>
      </c>
      <c r="N18" s="7">
        <f t="shared" si="6"/>
        <v>0.8476186188905497</v>
      </c>
      <c r="O18" s="3">
        <f>O17+H19</f>
        <v>1.8590682230000002</v>
      </c>
      <c r="P18" s="3">
        <f>P17+I19</f>
        <v>8.391970731999999</v>
      </c>
      <c r="Q18" s="3">
        <f>Q17+J19</f>
        <v>1.9117536360000003</v>
      </c>
      <c r="R18" s="3">
        <f>R17+K19</f>
        <v>11.681388614000001</v>
      </c>
      <c r="S18">
        <v>0</v>
      </c>
      <c r="T18">
        <v>0</v>
      </c>
      <c r="U18" s="3">
        <f t="shared" si="8"/>
        <v>1.8590682230000002</v>
      </c>
      <c r="V18" s="3">
        <f t="shared" si="8"/>
        <v>8.391970731999999</v>
      </c>
      <c r="W18" s="3">
        <f t="shared" si="9"/>
        <v>8.595423632638067</v>
      </c>
      <c r="X18" s="3">
        <f t="shared" si="10"/>
        <v>77.50902570586705</v>
      </c>
      <c r="Y18" s="3">
        <f t="shared" si="11"/>
        <v>0.9538068363916672</v>
      </c>
      <c r="Z18" s="3">
        <f t="shared" si="12"/>
        <v>-77.50902570586705</v>
      </c>
      <c r="AA18" s="3">
        <f t="shared" si="13"/>
        <v>4.514073570929946</v>
      </c>
      <c r="AB18" s="3">
        <f t="shared" si="74"/>
        <v>1.3162534342205006</v>
      </c>
      <c r="AC18" s="3">
        <f t="shared" si="14"/>
        <v>3.7181364460000004</v>
      </c>
      <c r="AD18" s="3">
        <f t="shared" si="14"/>
        <v>16.783941463999998</v>
      </c>
      <c r="AE18" s="3">
        <f t="shared" si="15"/>
        <v>17.190847265276133</v>
      </c>
      <c r="AF18" s="3">
        <f t="shared" si="16"/>
        <v>77.50902570586705</v>
      </c>
      <c r="AG18" s="3">
        <f t="shared" si="17"/>
        <v>0.4769034181958336</v>
      </c>
      <c r="AH18" s="3">
        <f t="shared" si="18"/>
        <v>-77.50902570586705</v>
      </c>
      <c r="AI18" s="3">
        <f t="shared" si="19"/>
        <v>9.925140296204917</v>
      </c>
      <c r="AJ18" s="3">
        <f t="shared" si="20"/>
        <v>77.50902570586705</v>
      </c>
      <c r="AK18" s="3">
        <f t="shared" si="21"/>
        <v>2.146667077981859</v>
      </c>
      <c r="AL18" s="3">
        <f t="shared" si="22"/>
        <v>9.69021312230332</v>
      </c>
      <c r="AM18">
        <f t="shared" si="23"/>
        <v>4.514073570929944</v>
      </c>
      <c r="AN18" s="3">
        <f t="shared" si="24"/>
        <v>0.681971888020042</v>
      </c>
      <c r="AO18" s="3">
        <f t="shared" si="25"/>
        <v>5.629890082000001</v>
      </c>
      <c r="AP18" s="3">
        <f t="shared" si="25"/>
        <v>28.465330078</v>
      </c>
      <c r="AQ18" s="8">
        <f t="shared" si="26"/>
        <v>29.01673101479375</v>
      </c>
      <c r="AR18" s="3">
        <f t="shared" si="27"/>
        <v>78.81239090725732</v>
      </c>
      <c r="AS18" s="14">
        <f t="shared" si="28"/>
        <v>0.8476186188905497</v>
      </c>
      <c r="AT18" s="3">
        <f t="shared" si="29"/>
        <v>-78.81239090725732</v>
      </c>
      <c r="AU18" s="3">
        <f t="shared" si="30"/>
        <v>9.672243671597917</v>
      </c>
      <c r="AV18" s="3">
        <f t="shared" si="31"/>
        <v>78.81239090725732</v>
      </c>
      <c r="AW18" s="3">
        <f t="shared" si="32"/>
        <v>1.8766300273333336</v>
      </c>
      <c r="AX18" s="3">
        <f t="shared" si="33"/>
        <v>9.488443359333333</v>
      </c>
      <c r="AY18" s="3">
        <f t="shared" si="34"/>
        <v>5.05610760839007</v>
      </c>
      <c r="AZ18" s="3">
        <f t="shared" si="35"/>
        <v>1.212094625013486</v>
      </c>
      <c r="BA18" s="1">
        <v>1</v>
      </c>
      <c r="BB18" s="1">
        <v>120</v>
      </c>
      <c r="BC18" s="3">
        <f t="shared" si="36"/>
        <v>8.595423632638067</v>
      </c>
      <c r="BD18" s="3">
        <f t="shared" si="37"/>
        <v>77.50902570586705</v>
      </c>
      <c r="BE18" s="3">
        <f t="shared" si="38"/>
        <v>8.595423632638067</v>
      </c>
      <c r="BF18" s="3">
        <f t="shared" si="39"/>
        <v>197.50902570586703</v>
      </c>
      <c r="BG18" s="3">
        <f t="shared" si="40"/>
        <v>-8.197193953227492</v>
      </c>
      <c r="BH18" s="3">
        <f t="shared" si="41"/>
        <v>-2.5859850575136036</v>
      </c>
      <c r="BI18" s="3">
        <f t="shared" si="0"/>
        <v>10.108947589227492</v>
      </c>
      <c r="BJ18" s="3">
        <f t="shared" si="1"/>
        <v>14.267373671513605</v>
      </c>
      <c r="BK18" s="3">
        <f t="shared" si="42"/>
        <v>17.48567335976364</v>
      </c>
      <c r="BL18" s="3">
        <f t="shared" si="43"/>
        <v>54.681055707825855</v>
      </c>
      <c r="BM18" s="3">
        <f t="shared" si="44"/>
        <v>73.88130742451298</v>
      </c>
      <c r="BN18" s="3">
        <f t="shared" si="45"/>
        <v>155.0180514117341</v>
      </c>
      <c r="BO18" s="3">
        <f t="shared" si="46"/>
        <v>-66.96903810897622</v>
      </c>
      <c r="BP18" s="3">
        <f t="shared" si="47"/>
        <v>31.202492232414503</v>
      </c>
      <c r="BQ18" s="3">
        <f t="shared" si="48"/>
        <v>3.7181364460000004</v>
      </c>
      <c r="BR18" s="3">
        <f t="shared" si="48"/>
        <v>16.783941463999998</v>
      </c>
      <c r="BS18" s="3">
        <f t="shared" si="49"/>
        <v>17.190847265276133</v>
      </c>
      <c r="BT18" s="3">
        <f t="shared" si="50"/>
        <v>77.50902570586705</v>
      </c>
      <c r="BU18" s="3">
        <f t="shared" si="51"/>
        <v>1.9117536360000003</v>
      </c>
      <c r="BV18" s="3">
        <f t="shared" si="51"/>
        <v>11.681388614000001</v>
      </c>
      <c r="BW18" s="3">
        <f t="shared" si="52"/>
        <v>11.83679187601303</v>
      </c>
      <c r="BX18" s="3">
        <f t="shared" si="53"/>
        <v>80.70547957954624</v>
      </c>
      <c r="BY18" s="3">
        <f t="shared" si="54"/>
        <v>203.48448125140135</v>
      </c>
      <c r="BZ18" s="3">
        <f t="shared" si="55"/>
        <v>158.21450528541328</v>
      </c>
      <c r="CA18" s="3">
        <f t="shared" si="56"/>
        <v>-188.95158184582743</v>
      </c>
      <c r="CB18" s="3">
        <f t="shared" si="57"/>
        <v>75.51975786581598</v>
      </c>
      <c r="CC18" s="3">
        <f t="shared" si="58"/>
        <v>-255.92061995480367</v>
      </c>
      <c r="CD18" s="3">
        <f t="shared" si="58"/>
        <v>106.72225009823048</v>
      </c>
      <c r="CE18" s="3">
        <f t="shared" si="59"/>
        <v>277.28144976554114</v>
      </c>
      <c r="CF18" s="3">
        <f t="shared" si="60"/>
        <v>-22.63677558058104</v>
      </c>
      <c r="CG18" s="3">
        <f t="shared" si="61"/>
        <v>0.06306110046145848</v>
      </c>
      <c r="CH18" s="3">
        <f t="shared" si="62"/>
        <v>77.3178312884069</v>
      </c>
      <c r="CI18" s="3">
        <f t="shared" si="63"/>
        <v>0.8954676265527103</v>
      </c>
      <c r="CJ18" s="3">
        <f t="shared" si="64"/>
        <v>77.3178312884069</v>
      </c>
      <c r="CK18" s="3">
        <f t="shared" si="71"/>
        <v>9.15541062500946</v>
      </c>
      <c r="CL18" s="3">
        <f t="shared" si="66"/>
        <v>77.3178312884069</v>
      </c>
      <c r="CM18" s="3">
        <f t="shared" si="67"/>
        <v>2.0100025888506203</v>
      </c>
      <c r="CN18" s="3">
        <f t="shared" si="68"/>
        <v>8.932045303588081</v>
      </c>
      <c r="CO18" s="3">
        <f t="shared" si="69"/>
        <v>4.443797910079157</v>
      </c>
      <c r="CP18" s="3">
        <f t="shared" si="73"/>
        <v>1.1641079145185234</v>
      </c>
    </row>
    <row r="19" spans="1:94" ht="12.75">
      <c r="A19" s="1" t="s">
        <v>21</v>
      </c>
      <c r="B19" s="1">
        <v>3</v>
      </c>
      <c r="C19" s="1">
        <v>0.00981</v>
      </c>
      <c r="D19">
        <v>0.2381</v>
      </c>
      <c r="E19">
        <v>0.4004</v>
      </c>
      <c r="F19">
        <v>0.1692</v>
      </c>
      <c r="G19">
        <v>2.5058</v>
      </c>
      <c r="H19" s="3">
        <f t="shared" si="2"/>
        <v>0.002335761</v>
      </c>
      <c r="I19" s="3">
        <f t="shared" si="3"/>
        <v>0.003927923999999999</v>
      </c>
      <c r="J19" s="3">
        <f t="shared" si="4"/>
        <v>0.0016598519999999999</v>
      </c>
      <c r="K19" s="3">
        <f t="shared" si="5"/>
        <v>0.024581897999999998</v>
      </c>
      <c r="L19" s="4">
        <v>17</v>
      </c>
      <c r="M19" s="7">
        <f>M17+C20</f>
        <v>3.09127</v>
      </c>
      <c r="N19" s="7">
        <f t="shared" si="6"/>
        <v>0.8432676063545405</v>
      </c>
      <c r="O19" s="3">
        <f>O17+H20</f>
        <v>1.8696493870000002</v>
      </c>
      <c r="P19" s="3">
        <f>P17+I20</f>
        <v>8.409764508</v>
      </c>
      <c r="Q19" s="3">
        <f>Q17+J20</f>
        <v>1.9192728840000004</v>
      </c>
      <c r="R19" s="3">
        <f>R17+K20</f>
        <v>11.792746366000001</v>
      </c>
      <c r="S19">
        <v>0</v>
      </c>
      <c r="T19">
        <v>0</v>
      </c>
      <c r="U19" s="3">
        <f t="shared" si="8"/>
        <v>1.8696493870000002</v>
      </c>
      <c r="V19" s="3">
        <f t="shared" si="8"/>
        <v>8.409764508</v>
      </c>
      <c r="W19" s="3">
        <f t="shared" si="9"/>
        <v>8.615087225926732</v>
      </c>
      <c r="X19" s="3">
        <f t="shared" si="10"/>
        <v>77.46591518814218</v>
      </c>
      <c r="Y19" s="3">
        <f t="shared" si="11"/>
        <v>0.9516298102960622</v>
      </c>
      <c r="Z19" s="3">
        <f t="shared" si="12"/>
        <v>-77.46591518814218</v>
      </c>
      <c r="AA19" s="3">
        <f t="shared" si="13"/>
        <v>4.498043625973173</v>
      </c>
      <c r="AB19" s="3">
        <f t="shared" si="74"/>
        <v>1.3132491382085658</v>
      </c>
      <c r="AC19" s="3">
        <f t="shared" si="14"/>
        <v>3.7392987740000003</v>
      </c>
      <c r="AD19" s="3">
        <f t="shared" si="14"/>
        <v>16.819529016</v>
      </c>
      <c r="AE19" s="3">
        <f t="shared" si="15"/>
        <v>17.230174451853465</v>
      </c>
      <c r="AF19" s="3">
        <f t="shared" si="16"/>
        <v>77.46591518814218</v>
      </c>
      <c r="AG19" s="3">
        <f t="shared" si="17"/>
        <v>0.4758149051480311</v>
      </c>
      <c r="AH19" s="3">
        <f t="shared" si="18"/>
        <v>-77.46591518814218</v>
      </c>
      <c r="AI19" s="3">
        <f t="shared" si="19"/>
        <v>9.947845857961811</v>
      </c>
      <c r="AJ19" s="3">
        <f t="shared" si="20"/>
        <v>77.46591518814218</v>
      </c>
      <c r="AK19" s="3">
        <f t="shared" si="21"/>
        <v>2.1588851537493383</v>
      </c>
      <c r="AL19" s="3">
        <f t="shared" si="22"/>
        <v>9.710759605030322</v>
      </c>
      <c r="AM19">
        <f t="shared" si="23"/>
        <v>4.498043625973172</v>
      </c>
      <c r="AN19" s="3">
        <f t="shared" si="24"/>
        <v>0.6804153143616845</v>
      </c>
      <c r="AO19" s="3">
        <f t="shared" si="25"/>
        <v>5.6585716580000005</v>
      </c>
      <c r="AP19" s="3">
        <f t="shared" si="25"/>
        <v>28.612275382</v>
      </c>
      <c r="AQ19" s="8">
        <f t="shared" si="26"/>
        <v>29.16644880241892</v>
      </c>
      <c r="AR19" s="3">
        <f t="shared" si="27"/>
        <v>78.81312581984943</v>
      </c>
      <c r="AS19" s="14">
        <f t="shared" si="28"/>
        <v>0.8432676063545405</v>
      </c>
      <c r="AT19" s="3">
        <f t="shared" si="29"/>
        <v>-78.81312581984943</v>
      </c>
      <c r="AU19" s="3">
        <f t="shared" si="30"/>
        <v>9.722149600806306</v>
      </c>
      <c r="AV19" s="3">
        <f t="shared" si="31"/>
        <v>78.81312581984943</v>
      </c>
      <c r="AW19" s="3">
        <f t="shared" si="32"/>
        <v>1.8861905526666667</v>
      </c>
      <c r="AX19" s="3">
        <f t="shared" si="33"/>
        <v>9.537425127333332</v>
      </c>
      <c r="AY19" s="3">
        <f t="shared" si="34"/>
        <v>5.05644836034698</v>
      </c>
      <c r="AZ19" s="3">
        <f t="shared" si="35"/>
        <v>1.2058726770869928</v>
      </c>
      <c r="BA19" s="1">
        <v>1</v>
      </c>
      <c r="BB19" s="1">
        <v>120</v>
      </c>
      <c r="BC19" s="3">
        <f t="shared" si="36"/>
        <v>8.615087225926732</v>
      </c>
      <c r="BD19" s="3">
        <f t="shared" si="37"/>
        <v>77.46591518814218</v>
      </c>
      <c r="BE19" s="3">
        <f t="shared" si="38"/>
        <v>8.615087225926732</v>
      </c>
      <c r="BF19" s="3">
        <f t="shared" si="39"/>
        <v>197.46591518814216</v>
      </c>
      <c r="BG19" s="3">
        <f t="shared" si="40"/>
        <v>-8.217894397272742</v>
      </c>
      <c r="BH19" s="3">
        <f t="shared" si="41"/>
        <v>-2.5857183886879946</v>
      </c>
      <c r="BI19" s="3">
        <f t="shared" si="0"/>
        <v>10.137167281272742</v>
      </c>
      <c r="BJ19" s="3">
        <f t="shared" si="1"/>
        <v>14.378464754687997</v>
      </c>
      <c r="BK19" s="3">
        <f t="shared" si="42"/>
        <v>17.592680557274708</v>
      </c>
      <c r="BL19" s="3">
        <f t="shared" si="43"/>
        <v>54.81523273427016</v>
      </c>
      <c r="BM19" s="3">
        <f t="shared" si="44"/>
        <v>74.21972791032596</v>
      </c>
      <c r="BN19" s="3">
        <f t="shared" si="45"/>
        <v>154.93183037628435</v>
      </c>
      <c r="BO19" s="3">
        <f t="shared" si="46"/>
        <v>-67.22855024970701</v>
      </c>
      <c r="BP19" s="3">
        <f t="shared" si="47"/>
        <v>31.44662211439312</v>
      </c>
      <c r="BQ19" s="3">
        <f t="shared" si="48"/>
        <v>3.7392987740000003</v>
      </c>
      <c r="BR19" s="3">
        <f t="shared" si="48"/>
        <v>16.819529016</v>
      </c>
      <c r="BS19" s="3">
        <f t="shared" si="49"/>
        <v>17.230174451853465</v>
      </c>
      <c r="BT19" s="3">
        <f t="shared" si="50"/>
        <v>77.46591518814218</v>
      </c>
      <c r="BU19" s="3">
        <f t="shared" si="51"/>
        <v>1.9192728840000004</v>
      </c>
      <c r="BV19" s="3">
        <f t="shared" si="51"/>
        <v>11.792746366000001</v>
      </c>
      <c r="BW19" s="3">
        <f t="shared" si="52"/>
        <v>11.947906731141815</v>
      </c>
      <c r="BX19" s="3">
        <f t="shared" si="53"/>
        <v>80.75614272062256</v>
      </c>
      <c r="BY19" s="3">
        <f t="shared" si="54"/>
        <v>205.86451731204775</v>
      </c>
      <c r="BZ19" s="3">
        <f t="shared" si="55"/>
        <v>158.22205790876473</v>
      </c>
      <c r="CA19" s="3">
        <f t="shared" si="56"/>
        <v>-191.1717049391529</v>
      </c>
      <c r="CB19" s="3">
        <f t="shared" si="57"/>
        <v>76.37786799053684</v>
      </c>
      <c r="CC19" s="3">
        <f t="shared" si="58"/>
        <v>-258.4002551888599</v>
      </c>
      <c r="CD19" s="3">
        <f t="shared" si="58"/>
        <v>107.82449010492996</v>
      </c>
      <c r="CE19" s="3">
        <f t="shared" si="59"/>
        <v>279.99430806367485</v>
      </c>
      <c r="CF19" s="3">
        <f t="shared" si="60"/>
        <v>-22.649656295877676</v>
      </c>
      <c r="CG19" s="3">
        <f t="shared" si="61"/>
        <v>0.0628322792664552</v>
      </c>
      <c r="CH19" s="3">
        <f t="shared" si="62"/>
        <v>77.46488903014784</v>
      </c>
      <c r="CI19" s="3">
        <f t="shared" si="63"/>
        <v>0.8922183655836637</v>
      </c>
      <c r="CJ19" s="3">
        <f t="shared" si="64"/>
        <v>77.46488903014784</v>
      </c>
      <c r="CK19" s="3">
        <f t="shared" si="71"/>
        <v>9.188752595480977</v>
      </c>
      <c r="CL19" s="3">
        <f t="shared" si="66"/>
        <v>77.46488903014784</v>
      </c>
      <c r="CM19" s="3">
        <f t="shared" si="67"/>
        <v>1.994307102303039</v>
      </c>
      <c r="CN19" s="3">
        <f t="shared" si="68"/>
        <v>8.96972203820509</v>
      </c>
      <c r="CO19" s="3">
        <f t="shared" si="69"/>
        <v>4.4976633878738115</v>
      </c>
      <c r="CP19" s="3">
        <f t="shared" si="73"/>
        <v>1.1598838752587628</v>
      </c>
    </row>
    <row r="20" spans="1:94" ht="12.75">
      <c r="A20" s="1" t="s">
        <v>22</v>
      </c>
      <c r="B20" s="1">
        <v>3</v>
      </c>
      <c r="C20" s="1">
        <v>0.05425</v>
      </c>
      <c r="D20">
        <v>0.2381</v>
      </c>
      <c r="E20">
        <v>0.4004</v>
      </c>
      <c r="F20">
        <v>0.1692</v>
      </c>
      <c r="G20">
        <v>2.5058</v>
      </c>
      <c r="H20" s="3">
        <f t="shared" si="2"/>
        <v>0.012916925000000001</v>
      </c>
      <c r="I20" s="3">
        <f t="shared" si="3"/>
        <v>0.0217217</v>
      </c>
      <c r="J20" s="3">
        <f t="shared" si="4"/>
        <v>0.009179099999999999</v>
      </c>
      <c r="K20" s="3">
        <f t="shared" si="5"/>
        <v>0.13593965</v>
      </c>
      <c r="L20" s="4">
        <v>18</v>
      </c>
      <c r="M20" s="7">
        <f>M16+C18</f>
        <v>3.01626</v>
      </c>
      <c r="N20" s="7">
        <f t="shared" si="6"/>
        <v>0.850637812599277</v>
      </c>
      <c r="O20" s="3">
        <f>O16+H18</f>
        <v>1.851789506</v>
      </c>
      <c r="P20" s="3">
        <f>P16+I18</f>
        <v>8.379730504</v>
      </c>
      <c r="Q20" s="3">
        <f>Q16+J18</f>
        <v>1.9065811920000002</v>
      </c>
      <c r="R20" s="3">
        <f>R16+K18</f>
        <v>11.604786308000001</v>
      </c>
      <c r="S20">
        <v>0</v>
      </c>
      <c r="T20">
        <v>0</v>
      </c>
      <c r="U20" s="3">
        <f t="shared" si="8"/>
        <v>1.851789506</v>
      </c>
      <c r="V20" s="3">
        <f t="shared" si="8"/>
        <v>8.379730504</v>
      </c>
      <c r="W20" s="3">
        <f t="shared" si="9"/>
        <v>8.581900004905663</v>
      </c>
      <c r="X20" s="3">
        <f t="shared" si="10"/>
        <v>77.5387958429541</v>
      </c>
      <c r="Y20" s="3">
        <f t="shared" si="11"/>
        <v>0.9553098751798853</v>
      </c>
      <c r="Z20" s="3">
        <f t="shared" si="12"/>
        <v>-77.5387958429541</v>
      </c>
      <c r="AA20" s="3">
        <f t="shared" si="13"/>
        <v>4.525206821212</v>
      </c>
      <c r="AB20" s="3">
        <f t="shared" si="74"/>
        <v>1.3183276277482416</v>
      </c>
      <c r="AC20" s="3">
        <f t="shared" si="14"/>
        <v>3.703579012</v>
      </c>
      <c r="AD20" s="3">
        <f t="shared" si="14"/>
        <v>16.759461008</v>
      </c>
      <c r="AE20" s="3">
        <f t="shared" si="15"/>
        <v>17.163800009811325</v>
      </c>
      <c r="AF20" s="3">
        <f t="shared" si="16"/>
        <v>77.5387958429541</v>
      </c>
      <c r="AG20" s="3">
        <f t="shared" si="17"/>
        <v>0.47765493758994265</v>
      </c>
      <c r="AH20" s="3">
        <f t="shared" si="18"/>
        <v>-77.5387958429541</v>
      </c>
      <c r="AI20" s="3">
        <f t="shared" si="19"/>
        <v>9.90952455598147</v>
      </c>
      <c r="AJ20" s="3">
        <f t="shared" si="20"/>
        <v>77.5387958429541</v>
      </c>
      <c r="AK20" s="3">
        <f t="shared" si="21"/>
        <v>2.1382623395432487</v>
      </c>
      <c r="AL20" s="3">
        <f t="shared" si="22"/>
        <v>9.676079324441837</v>
      </c>
      <c r="AM20">
        <f t="shared" si="23"/>
        <v>4.525206821211999</v>
      </c>
      <c r="AN20" s="3">
        <f t="shared" si="24"/>
        <v>0.6830465607536179</v>
      </c>
      <c r="AO20" s="3">
        <f t="shared" si="25"/>
        <v>5.6101602040000005</v>
      </c>
      <c r="AP20" s="3">
        <f t="shared" si="25"/>
        <v>28.364247316</v>
      </c>
      <c r="AQ20" s="8">
        <f t="shared" si="26"/>
        <v>28.913741081322538</v>
      </c>
      <c r="AR20" s="3">
        <f t="shared" si="27"/>
        <v>78.8118809469857</v>
      </c>
      <c r="AS20" s="14">
        <f t="shared" si="28"/>
        <v>0.850637812599277</v>
      </c>
      <c r="AT20" s="3">
        <f t="shared" si="29"/>
        <v>-78.8118809469857</v>
      </c>
      <c r="AU20" s="3">
        <f t="shared" si="30"/>
        <v>9.637913693774179</v>
      </c>
      <c r="AV20" s="3">
        <f t="shared" si="31"/>
        <v>78.8118809469857</v>
      </c>
      <c r="AW20" s="3">
        <f t="shared" si="32"/>
        <v>1.8700534013333314</v>
      </c>
      <c r="AX20" s="3">
        <f t="shared" si="33"/>
        <v>9.454749105333335</v>
      </c>
      <c r="AY20" s="3">
        <f t="shared" si="34"/>
        <v>5.0558711845299085</v>
      </c>
      <c r="AZ20" s="3">
        <f t="shared" si="35"/>
        <v>1.216412072016966</v>
      </c>
      <c r="BA20" s="1">
        <v>1</v>
      </c>
      <c r="BB20" s="1">
        <v>120</v>
      </c>
      <c r="BC20" s="3">
        <f>SQRT(O20*O20+P20*P20)</f>
        <v>8.581900004905663</v>
      </c>
      <c r="BD20" s="3">
        <f t="shared" si="37"/>
        <v>77.5387958429541</v>
      </c>
      <c r="BE20" s="3">
        <f t="shared" si="38"/>
        <v>8.581900004905663</v>
      </c>
      <c r="BF20" s="3">
        <f t="shared" si="39"/>
        <v>197.5387958429541</v>
      </c>
      <c r="BG20" s="3">
        <f t="shared" si="40"/>
        <v>-8.182954246331379</v>
      </c>
      <c r="BH20" s="3">
        <f t="shared" si="41"/>
        <v>-2.58616849734256</v>
      </c>
      <c r="BI20" s="3">
        <f t="shared" si="0"/>
        <v>10.08953543833138</v>
      </c>
      <c r="BJ20" s="3">
        <f t="shared" si="1"/>
        <v>14.19095480534256</v>
      </c>
      <c r="BK20" s="3">
        <f t="shared" si="42"/>
        <v>17.4121200216579</v>
      </c>
      <c r="BL20" s="3">
        <f t="shared" si="43"/>
        <v>54.58779907915073</v>
      </c>
      <c r="BM20" s="3">
        <f t="shared" si="44"/>
        <v>73.64900769419981</v>
      </c>
      <c r="BN20" s="3">
        <f t="shared" si="45"/>
        <v>155.0775916859082</v>
      </c>
      <c r="BO20" s="3">
        <f t="shared" si="46"/>
        <v>-66.79075894513636</v>
      </c>
      <c r="BP20" s="3">
        <f t="shared" si="47"/>
        <v>31.034994020830585</v>
      </c>
      <c r="BQ20" s="3">
        <f t="shared" si="48"/>
        <v>3.703579012</v>
      </c>
      <c r="BR20" s="3">
        <f t="shared" si="48"/>
        <v>16.759461008</v>
      </c>
      <c r="BS20" s="3">
        <f t="shared" si="49"/>
        <v>17.163800009811325</v>
      </c>
      <c r="BT20" s="3">
        <f t="shared" si="50"/>
        <v>77.5387958429541</v>
      </c>
      <c r="BU20" s="3">
        <f t="shared" si="51"/>
        <v>1.9065811920000002</v>
      </c>
      <c r="BV20" s="3">
        <f t="shared" si="51"/>
        <v>11.604786308000001</v>
      </c>
      <c r="BW20" s="3">
        <f t="shared" si="52"/>
        <v>11.760362115854786</v>
      </c>
      <c r="BX20" s="3">
        <f t="shared" si="53"/>
        <v>80.6700729488596</v>
      </c>
      <c r="BY20" s="3">
        <f t="shared" si="54"/>
        <v>201.85250339949312</v>
      </c>
      <c r="BZ20" s="3">
        <f t="shared" si="55"/>
        <v>158.2088687918137</v>
      </c>
      <c r="CA20" s="3">
        <f t="shared" si="56"/>
        <v>-187.42878954773317</v>
      </c>
      <c r="CB20" s="3">
        <f t="shared" si="57"/>
        <v>74.93251615496393</v>
      </c>
      <c r="CC20" s="3">
        <f t="shared" si="58"/>
        <v>-254.21954849286954</v>
      </c>
      <c r="CD20" s="3">
        <f t="shared" si="58"/>
        <v>105.96751017579452</v>
      </c>
      <c r="CE20" s="3">
        <f t="shared" si="59"/>
        <v>275.4209361119368</v>
      </c>
      <c r="CF20" s="3">
        <f t="shared" si="60"/>
        <v>-22.628064199392874</v>
      </c>
      <c r="CG20" s="3">
        <f t="shared" si="61"/>
        <v>0.06322003064640391</v>
      </c>
      <c r="CH20" s="3">
        <f t="shared" si="62"/>
        <v>77.2158632785436</v>
      </c>
      <c r="CI20" s="3">
        <f t="shared" si="63"/>
        <v>0.8977244351789355</v>
      </c>
      <c r="CJ20" s="3">
        <f t="shared" si="64"/>
        <v>77.2158632785436</v>
      </c>
      <c r="CK20" s="3">
        <f t="shared" si="71"/>
        <v>9.13239464274867</v>
      </c>
      <c r="CL20" s="3">
        <f t="shared" si="66"/>
        <v>77.2158632785436</v>
      </c>
      <c r="CM20" s="3">
        <f t="shared" si="67"/>
        <v>2.020802615358042</v>
      </c>
      <c r="CN20" s="3">
        <f t="shared" si="68"/>
        <v>8.906008572905524</v>
      </c>
      <c r="CO20" s="3">
        <f t="shared" si="69"/>
        <v>4.407164017514681</v>
      </c>
      <c r="CP20" s="3">
        <f t="shared" si="73"/>
        <v>1.1670417657326162</v>
      </c>
    </row>
    <row r="21" spans="1:94" ht="12.75">
      <c r="A21" s="1" t="s">
        <v>23</v>
      </c>
      <c r="B21" s="1">
        <v>3</v>
      </c>
      <c r="C21" s="1">
        <v>0.10267</v>
      </c>
      <c r="D21">
        <v>0.2381</v>
      </c>
      <c r="E21">
        <v>0.4004</v>
      </c>
      <c r="F21">
        <v>0.1692</v>
      </c>
      <c r="G21">
        <v>2.5058</v>
      </c>
      <c r="H21" s="3">
        <f t="shared" si="2"/>
        <v>0.024445727</v>
      </c>
      <c r="I21" s="3">
        <f t="shared" si="3"/>
        <v>0.041109068</v>
      </c>
      <c r="J21" s="3">
        <f t="shared" si="4"/>
        <v>0.017371763999999998</v>
      </c>
      <c r="K21" s="3">
        <f t="shared" si="5"/>
        <v>0.25727048599999996</v>
      </c>
      <c r="L21" s="4">
        <v>19</v>
      </c>
      <c r="M21" s="7">
        <f>M15+C16</f>
        <v>2.72394</v>
      </c>
      <c r="N21" s="7">
        <f t="shared" si="6"/>
        <v>0.8806327786581558</v>
      </c>
      <c r="O21" s="3">
        <f>O15+H16</f>
        <v>1.7821881140000002</v>
      </c>
      <c r="P21" s="3">
        <f>P15+I16</f>
        <v>8.262685576</v>
      </c>
      <c r="Q21" s="3">
        <f>Q15+J16</f>
        <v>1.8571206480000002</v>
      </c>
      <c r="R21" s="3">
        <f>R15+K16</f>
        <v>10.872290852</v>
      </c>
      <c r="S21">
        <v>0</v>
      </c>
      <c r="T21">
        <v>0</v>
      </c>
      <c r="U21" s="3">
        <f t="shared" si="8"/>
        <v>1.7821881140000002</v>
      </c>
      <c r="V21" s="3">
        <f t="shared" si="8"/>
        <v>8.262685576</v>
      </c>
      <c r="W21" s="3">
        <f t="shared" si="9"/>
        <v>8.452701781177504</v>
      </c>
      <c r="X21" s="3">
        <f t="shared" si="10"/>
        <v>77.82827512916465</v>
      </c>
      <c r="Y21" s="3">
        <f t="shared" si="11"/>
        <v>0.9699116370991395</v>
      </c>
      <c r="Z21" s="3">
        <f t="shared" si="12"/>
        <v>-77.82827512916465</v>
      </c>
      <c r="AA21" s="3">
        <f t="shared" si="13"/>
        <v>4.6362589398349</v>
      </c>
      <c r="AB21" s="3">
        <f t="shared" si="74"/>
        <v>1.3384780591968124</v>
      </c>
      <c r="AC21" s="3">
        <f t="shared" si="14"/>
        <v>3.5643762280000004</v>
      </c>
      <c r="AD21" s="3">
        <f t="shared" si="14"/>
        <v>16.525371152</v>
      </c>
      <c r="AE21" s="3">
        <f t="shared" si="15"/>
        <v>16.90540356235501</v>
      </c>
      <c r="AF21" s="3">
        <f t="shared" si="16"/>
        <v>77.82827512916465</v>
      </c>
      <c r="AG21" s="3">
        <f t="shared" si="17"/>
        <v>0.48495581854956976</v>
      </c>
      <c r="AH21" s="3">
        <f t="shared" si="18"/>
        <v>-77.82827512916465</v>
      </c>
      <c r="AI21" s="3">
        <f t="shared" si="19"/>
        <v>9.760339297484924</v>
      </c>
      <c r="AJ21" s="3">
        <f t="shared" si="20"/>
        <v>77.82827512916465</v>
      </c>
      <c r="AK21" s="3">
        <f t="shared" si="21"/>
        <v>2.057893574728903</v>
      </c>
      <c r="AL21" s="3">
        <f t="shared" si="22"/>
        <v>9.54092748306568</v>
      </c>
      <c r="AM21">
        <f t="shared" si="23"/>
        <v>4.636258939834901</v>
      </c>
      <c r="AN21" s="3">
        <f t="shared" si="24"/>
        <v>0.6934868205258847</v>
      </c>
      <c r="AO21" s="3">
        <f t="shared" si="25"/>
        <v>5.421496876000001</v>
      </c>
      <c r="AP21" s="3">
        <f t="shared" si="25"/>
        <v>27.397662004000004</v>
      </c>
      <c r="AQ21" s="8">
        <f t="shared" si="26"/>
        <v>27.92891891323227</v>
      </c>
      <c r="AR21" s="3">
        <f t="shared" si="27"/>
        <v>78.80681461325523</v>
      </c>
      <c r="AS21" s="14">
        <f t="shared" si="28"/>
        <v>0.8806327786581558</v>
      </c>
      <c r="AT21" s="3">
        <f t="shared" si="29"/>
        <v>-78.80681461325523</v>
      </c>
      <c r="AU21" s="3">
        <f t="shared" si="30"/>
        <v>9.30963963774409</v>
      </c>
      <c r="AV21" s="3">
        <f t="shared" si="31"/>
        <v>78.80681461325523</v>
      </c>
      <c r="AW21" s="3">
        <f t="shared" si="32"/>
        <v>1.8071656253333335</v>
      </c>
      <c r="AX21" s="3">
        <f t="shared" si="33"/>
        <v>9.132554001333334</v>
      </c>
      <c r="AY21" s="3">
        <f t="shared" si="34"/>
        <v>5.053523525077468</v>
      </c>
      <c r="AZ21" s="3">
        <f t="shared" si="35"/>
        <v>1.2593048734811627</v>
      </c>
      <c r="BA21" s="1">
        <v>1</v>
      </c>
      <c r="BB21" s="1">
        <v>120</v>
      </c>
      <c r="BC21" s="3">
        <f t="shared" si="36"/>
        <v>8.452701781177504</v>
      </c>
      <c r="BD21" s="3">
        <f t="shared" si="37"/>
        <v>77.82827512916465</v>
      </c>
      <c r="BE21" s="3">
        <f t="shared" si="38"/>
        <v>8.452701781177504</v>
      </c>
      <c r="BF21" s="3">
        <f t="shared" si="39"/>
        <v>197.82827512916464</v>
      </c>
      <c r="BG21" s="3">
        <f t="shared" si="40"/>
        <v>-8.046789669299258</v>
      </c>
      <c r="BH21" s="3">
        <f t="shared" si="41"/>
        <v>-2.5879226069533217</v>
      </c>
      <c r="BI21" s="3">
        <f t="shared" si="0"/>
        <v>9.903910317299259</v>
      </c>
      <c r="BJ21" s="3">
        <f t="shared" si="1"/>
        <v>13.460213458953323</v>
      </c>
      <c r="BK21" s="3">
        <f t="shared" si="42"/>
        <v>16.71121736839345</v>
      </c>
      <c r="BL21" s="3">
        <f t="shared" si="43"/>
        <v>53.65468212120404</v>
      </c>
      <c r="BM21" s="3">
        <f t="shared" si="44"/>
        <v>71.44816740152136</v>
      </c>
      <c r="BN21" s="3">
        <f t="shared" si="45"/>
        <v>155.6565502583293</v>
      </c>
      <c r="BO21" s="3">
        <f t="shared" si="46"/>
        <v>-65.0957784541556</v>
      </c>
      <c r="BP21" s="3">
        <f t="shared" si="47"/>
        <v>29.451320046532896</v>
      </c>
      <c r="BQ21" s="3">
        <f t="shared" si="48"/>
        <v>3.5643762280000004</v>
      </c>
      <c r="BR21" s="3">
        <f t="shared" si="48"/>
        <v>16.525371152</v>
      </c>
      <c r="BS21" s="3">
        <f t="shared" si="49"/>
        <v>16.90540356235501</v>
      </c>
      <c r="BT21" s="3">
        <f t="shared" si="50"/>
        <v>77.82827512916465</v>
      </c>
      <c r="BU21" s="3">
        <f t="shared" si="51"/>
        <v>1.8571206480000002</v>
      </c>
      <c r="BV21" s="3">
        <f t="shared" si="51"/>
        <v>10.872290852</v>
      </c>
      <c r="BW21" s="3">
        <f t="shared" si="52"/>
        <v>11.029759991573291</v>
      </c>
      <c r="BX21" s="3">
        <f t="shared" si="53"/>
        <v>80.30672850385209</v>
      </c>
      <c r="BY21" s="3">
        <f t="shared" si="54"/>
        <v>186.46254385346387</v>
      </c>
      <c r="BZ21" s="3">
        <f t="shared" si="55"/>
        <v>158.13500363301674</v>
      </c>
      <c r="CA21" s="3">
        <f t="shared" si="56"/>
        <v>-173.04916491153517</v>
      </c>
      <c r="CB21" s="3">
        <f t="shared" si="57"/>
        <v>69.44254303901347</v>
      </c>
      <c r="CC21" s="3">
        <f t="shared" si="58"/>
        <v>-238.14494336569078</v>
      </c>
      <c r="CD21" s="3">
        <f t="shared" si="58"/>
        <v>98.89386308554637</v>
      </c>
      <c r="CE21" s="3">
        <f t="shared" si="59"/>
        <v>257.8623861803634</v>
      </c>
      <c r="CF21" s="3">
        <f t="shared" si="60"/>
        <v>-22.551525218067436</v>
      </c>
      <c r="CG21" s="3">
        <f t="shared" si="61"/>
        <v>0.06480672740189679</v>
      </c>
      <c r="CH21" s="3">
        <f t="shared" si="62"/>
        <v>76.20620733927147</v>
      </c>
      <c r="CI21" s="3">
        <f t="shared" si="63"/>
        <v>0.9202555291069343</v>
      </c>
      <c r="CJ21" s="3">
        <f t="shared" si="64"/>
        <v>76.20620733927147</v>
      </c>
      <c r="CK21" s="3">
        <f t="shared" si="71"/>
        <v>8.908801483049855</v>
      </c>
      <c r="CL21" s="3">
        <f t="shared" si="66"/>
        <v>76.20620733927147</v>
      </c>
      <c r="CM21" s="3">
        <f t="shared" si="67"/>
        <v>2.1241099021215453</v>
      </c>
      <c r="CN21" s="3">
        <f t="shared" si="68"/>
        <v>8.651872686771373</v>
      </c>
      <c r="CO21" s="3">
        <f t="shared" si="69"/>
        <v>4.073175629062294</v>
      </c>
      <c r="CP21" s="3">
        <f t="shared" si="73"/>
        <v>1.1963321878390147</v>
      </c>
    </row>
    <row r="22" spans="1:94" ht="12.75">
      <c r="A22" s="1" t="s">
        <v>29</v>
      </c>
      <c r="B22" s="1">
        <v>3</v>
      </c>
      <c r="C22" s="1">
        <v>0.09558</v>
      </c>
      <c r="D22">
        <v>0.2381</v>
      </c>
      <c r="E22">
        <v>0.4004</v>
      </c>
      <c r="F22">
        <v>0.1692</v>
      </c>
      <c r="G22">
        <v>2.5058</v>
      </c>
      <c r="H22" s="3">
        <f t="shared" si="2"/>
        <v>0.022757598</v>
      </c>
      <c r="I22" s="3">
        <f t="shared" si="3"/>
        <v>0.038270231999999994</v>
      </c>
      <c r="J22" s="3">
        <f t="shared" si="4"/>
        <v>0.016172136</v>
      </c>
      <c r="K22" s="3">
        <f t="shared" si="5"/>
        <v>0.23950436399999997</v>
      </c>
      <c r="L22" s="4">
        <v>20</v>
      </c>
      <c r="M22" s="7">
        <f aca="true" t="shared" si="75" ref="M22:M28">M21+C21</f>
        <v>2.8266099999999996</v>
      </c>
      <c r="N22" s="7">
        <f t="shared" si="6"/>
        <v>0.8698597472707992</v>
      </c>
      <c r="O22" s="3">
        <f aca="true" t="shared" si="76" ref="O22:O28">O21+H21</f>
        <v>1.8066338410000002</v>
      </c>
      <c r="P22" s="3">
        <f aca="true" t="shared" si="77" ref="P22:R28">P21+I21</f>
        <v>8.303794644000002</v>
      </c>
      <c r="Q22" s="3">
        <f t="shared" si="77"/>
        <v>1.8744924120000002</v>
      </c>
      <c r="R22" s="3">
        <f t="shared" si="77"/>
        <v>11.129561338</v>
      </c>
      <c r="S22">
        <v>0</v>
      </c>
      <c r="T22">
        <v>0</v>
      </c>
      <c r="U22" s="3">
        <f t="shared" si="8"/>
        <v>1.8066338410000002</v>
      </c>
      <c r="V22" s="3">
        <f t="shared" si="8"/>
        <v>8.303794644000002</v>
      </c>
      <c r="W22" s="3">
        <f t="shared" si="9"/>
        <v>8.498054561202201</v>
      </c>
      <c r="X22" s="3">
        <f t="shared" si="10"/>
        <v>77.72560009769322</v>
      </c>
      <c r="Y22" s="3">
        <f t="shared" si="11"/>
        <v>0.9647353713074867</v>
      </c>
      <c r="Z22" s="3">
        <f t="shared" si="12"/>
        <v>-77.72560009769322</v>
      </c>
      <c r="AA22" s="3">
        <f t="shared" si="13"/>
        <v>4.596279808089791</v>
      </c>
      <c r="AB22" s="3">
        <f t="shared" si="74"/>
        <v>1.3313348124043314</v>
      </c>
      <c r="AC22" s="3">
        <f t="shared" si="14"/>
        <v>3.6132676820000005</v>
      </c>
      <c r="AD22" s="3">
        <f t="shared" si="14"/>
        <v>16.607589288000003</v>
      </c>
      <c r="AE22" s="3">
        <f t="shared" si="15"/>
        <v>16.996109122404402</v>
      </c>
      <c r="AF22" s="3">
        <f t="shared" si="16"/>
        <v>77.72560009769322</v>
      </c>
      <c r="AG22" s="3">
        <f t="shared" si="17"/>
        <v>0.4823676856537433</v>
      </c>
      <c r="AH22" s="3">
        <f t="shared" si="18"/>
        <v>-77.72560009769322</v>
      </c>
      <c r="AI22" s="3">
        <f t="shared" si="19"/>
        <v>9.812708176996436</v>
      </c>
      <c r="AJ22" s="3">
        <f t="shared" si="20"/>
        <v>77.72560009769322</v>
      </c>
      <c r="AK22" s="3">
        <f t="shared" si="21"/>
        <v>2.086121068856875</v>
      </c>
      <c r="AL22" s="3">
        <f t="shared" si="22"/>
        <v>9.588396146017548</v>
      </c>
      <c r="AM22">
        <f t="shared" si="23"/>
        <v>4.596279808089791</v>
      </c>
      <c r="AN22" s="3">
        <f t="shared" si="24"/>
        <v>0.6897857904848529</v>
      </c>
      <c r="AO22" s="3">
        <f t="shared" si="25"/>
        <v>5.487760094</v>
      </c>
      <c r="AP22" s="3">
        <f t="shared" si="25"/>
        <v>27.737150626000002</v>
      </c>
      <c r="AQ22" s="8">
        <f t="shared" si="26"/>
        <v>28.274812743831056</v>
      </c>
      <c r="AR22" s="3">
        <f t="shared" si="27"/>
        <v>78.80863424446076</v>
      </c>
      <c r="AS22" s="14">
        <f t="shared" si="28"/>
        <v>0.8698597472707992</v>
      </c>
      <c r="AT22" s="3">
        <f t="shared" si="29"/>
        <v>-78.80863424446076</v>
      </c>
      <c r="AU22" s="3">
        <f t="shared" si="30"/>
        <v>9.42493758127702</v>
      </c>
      <c r="AV22" s="3">
        <f t="shared" si="31"/>
        <v>78.80863424446076</v>
      </c>
      <c r="AW22" s="3">
        <f t="shared" si="32"/>
        <v>1.829253364666668</v>
      </c>
      <c r="AX22" s="3">
        <f t="shared" si="33"/>
        <v>9.245716875333335</v>
      </c>
      <c r="AY22" s="3">
        <f t="shared" si="34"/>
        <v>5.054366472092354</v>
      </c>
      <c r="AZ22" s="3">
        <f t="shared" si="35"/>
        <v>1.2438994385972428</v>
      </c>
      <c r="BA22" s="1">
        <v>1</v>
      </c>
      <c r="BB22" s="1">
        <v>120</v>
      </c>
      <c r="BC22" s="3">
        <f t="shared" si="36"/>
        <v>8.498054561202201</v>
      </c>
      <c r="BD22" s="3">
        <f t="shared" si="37"/>
        <v>77.72560009769322</v>
      </c>
      <c r="BE22" s="3">
        <f t="shared" si="38"/>
        <v>8.498054561202201</v>
      </c>
      <c r="BF22" s="3">
        <f t="shared" si="39"/>
        <v>197.72560009769322</v>
      </c>
      <c r="BG22" s="3">
        <f t="shared" si="40"/>
        <v>-8.094614030013162</v>
      </c>
      <c r="BH22" s="3">
        <f t="shared" si="41"/>
        <v>-2.587306520357341</v>
      </c>
      <c r="BI22" s="3">
        <f t="shared" si="0"/>
        <v>9.969106442013162</v>
      </c>
      <c r="BJ22" s="3">
        <f t="shared" si="1"/>
        <v>13.716867858357341</v>
      </c>
      <c r="BK22" s="3">
        <f t="shared" si="42"/>
        <v>16.956873152082757</v>
      </c>
      <c r="BL22" s="3">
        <f t="shared" si="43"/>
        <v>53.99120166650666</v>
      </c>
      <c r="BM22" s="3">
        <f t="shared" si="44"/>
        <v>72.21693132516953</v>
      </c>
      <c r="BN22" s="3">
        <f t="shared" si="45"/>
        <v>155.45120019538643</v>
      </c>
      <c r="BO22" s="3">
        <f t="shared" si="46"/>
        <v>-65.6890796542767</v>
      </c>
      <c r="BP22" s="3">
        <f t="shared" si="47"/>
        <v>30.0038328251299</v>
      </c>
      <c r="BQ22" s="3">
        <f t="shared" si="48"/>
        <v>3.6132676820000005</v>
      </c>
      <c r="BR22" s="3">
        <f t="shared" si="48"/>
        <v>16.607589288000003</v>
      </c>
      <c r="BS22" s="3">
        <f t="shared" si="49"/>
        <v>16.996109122404402</v>
      </c>
      <c r="BT22" s="3">
        <f t="shared" si="50"/>
        <v>77.72560009769322</v>
      </c>
      <c r="BU22" s="3">
        <f t="shared" si="51"/>
        <v>1.8744924120000002</v>
      </c>
      <c r="BV22" s="3">
        <f t="shared" si="51"/>
        <v>11.129561338</v>
      </c>
      <c r="BW22" s="3">
        <f t="shared" si="52"/>
        <v>11.28631283364722</v>
      </c>
      <c r="BX22" s="3">
        <f t="shared" si="53"/>
        <v>80.43970339589642</v>
      </c>
      <c r="BY22" s="3">
        <f t="shared" si="54"/>
        <v>191.82340451026138</v>
      </c>
      <c r="BZ22" s="3">
        <f t="shared" si="55"/>
        <v>158.16530349358965</v>
      </c>
      <c r="CA22" s="3">
        <f t="shared" si="56"/>
        <v>-178.062140804674</v>
      </c>
      <c r="CB22" s="3">
        <f t="shared" si="57"/>
        <v>71.34488439940053</v>
      </c>
      <c r="CC22" s="3">
        <f t="shared" si="58"/>
        <v>-243.75122045895068</v>
      </c>
      <c r="CD22" s="3">
        <f t="shared" si="58"/>
        <v>101.34871722453043</v>
      </c>
      <c r="CE22" s="3">
        <f t="shared" si="59"/>
        <v>263.9814765438776</v>
      </c>
      <c r="CF22" s="3">
        <f t="shared" si="60"/>
        <v>-22.57693190689402</v>
      </c>
      <c r="CG22" s="3">
        <f t="shared" si="61"/>
        <v>0.06423508715114061</v>
      </c>
      <c r="CH22" s="3">
        <f t="shared" si="62"/>
        <v>76.56813357340069</v>
      </c>
      <c r="CI22" s="3">
        <f t="shared" si="63"/>
        <v>0.9121382375461966</v>
      </c>
      <c r="CJ22" s="3">
        <f t="shared" si="64"/>
        <v>76.56813357340069</v>
      </c>
      <c r="CK22" s="3">
        <f t="shared" si="71"/>
        <v>8.988082600886981</v>
      </c>
      <c r="CL22" s="3">
        <f t="shared" si="66"/>
        <v>76.56813357340069</v>
      </c>
      <c r="CM22" s="3">
        <f t="shared" si="67"/>
        <v>2.08783182350305</v>
      </c>
      <c r="CN22" s="3">
        <f t="shared" si="68"/>
        <v>8.742230099759169</v>
      </c>
      <c r="CO22" s="3">
        <f t="shared" si="69"/>
        <v>4.187229067660773</v>
      </c>
      <c r="CP22" s="3">
        <f t="shared" si="73"/>
        <v>1.1857797088100557</v>
      </c>
    </row>
    <row r="23" spans="1:94" ht="12.75">
      <c r="A23" s="1" t="s">
        <v>30</v>
      </c>
      <c r="B23" s="1">
        <v>3</v>
      </c>
      <c r="C23" s="1">
        <v>0.28799</v>
      </c>
      <c r="D23">
        <v>0.2381</v>
      </c>
      <c r="E23">
        <v>0.4004</v>
      </c>
      <c r="F23">
        <v>0.1692</v>
      </c>
      <c r="G23">
        <v>2.5058</v>
      </c>
      <c r="H23" s="3">
        <f t="shared" si="2"/>
        <v>0.06857041900000001</v>
      </c>
      <c r="I23" s="3">
        <f t="shared" si="3"/>
        <v>0.115311196</v>
      </c>
      <c r="J23" s="3">
        <f t="shared" si="4"/>
        <v>0.048727908</v>
      </c>
      <c r="K23" s="3">
        <f t="shared" si="5"/>
        <v>0.721645342</v>
      </c>
      <c r="L23" s="4">
        <v>21</v>
      </c>
      <c r="M23" s="7">
        <f t="shared" si="75"/>
        <v>2.9221899999999996</v>
      </c>
      <c r="N23" s="7">
        <f t="shared" si="6"/>
        <v>0.8600648970549861</v>
      </c>
      <c r="O23" s="3">
        <f t="shared" si="76"/>
        <v>1.8293914390000003</v>
      </c>
      <c r="P23" s="3">
        <f t="shared" si="77"/>
        <v>8.342064876000002</v>
      </c>
      <c r="Q23" s="3">
        <f t="shared" si="77"/>
        <v>1.8906645480000002</v>
      </c>
      <c r="R23" s="3">
        <f t="shared" si="77"/>
        <v>11.369065702</v>
      </c>
      <c r="S23">
        <v>0</v>
      </c>
      <c r="T23">
        <v>0</v>
      </c>
      <c r="U23" s="3">
        <f t="shared" si="8"/>
        <v>1.8293914390000003</v>
      </c>
      <c r="V23" s="3">
        <f t="shared" si="8"/>
        <v>8.342064876000002</v>
      </c>
      <c r="W23" s="3">
        <f t="shared" si="9"/>
        <v>8.540299727321017</v>
      </c>
      <c r="X23" s="3">
        <f t="shared" si="10"/>
        <v>77.63099583445529</v>
      </c>
      <c r="Y23" s="3">
        <f t="shared" si="11"/>
        <v>0.9599632430072114</v>
      </c>
      <c r="Z23" s="3">
        <f t="shared" si="12"/>
        <v>-77.63099583445529</v>
      </c>
      <c r="AA23" s="3">
        <f t="shared" si="13"/>
        <v>4.560021818271994</v>
      </c>
      <c r="AB23" s="3">
        <f t="shared" si="74"/>
        <v>1.3247492753499517</v>
      </c>
      <c r="AC23" s="3">
        <f t="shared" si="14"/>
        <v>3.6587828780000007</v>
      </c>
      <c r="AD23" s="3">
        <f t="shared" si="14"/>
        <v>16.684129752000004</v>
      </c>
      <c r="AE23" s="3">
        <f t="shared" si="15"/>
        <v>17.080599454642034</v>
      </c>
      <c r="AF23" s="3">
        <f t="shared" si="16"/>
        <v>77.63099583445529</v>
      </c>
      <c r="AG23" s="3">
        <f t="shared" si="17"/>
        <v>0.4799816215036057</v>
      </c>
      <c r="AH23" s="3">
        <f t="shared" si="18"/>
        <v>-77.63099583445529</v>
      </c>
      <c r="AI23" s="3">
        <f t="shared" si="19"/>
        <v>9.861488693057753</v>
      </c>
      <c r="AJ23" s="3">
        <f t="shared" si="20"/>
        <v>77.63099583445529</v>
      </c>
      <c r="AK23" s="3">
        <f t="shared" si="21"/>
        <v>2.1123992795196944</v>
      </c>
      <c r="AL23" s="3">
        <f t="shared" si="22"/>
        <v>9.632586803511847</v>
      </c>
      <c r="AM23">
        <f t="shared" si="23"/>
        <v>4.560021818271994</v>
      </c>
      <c r="AN23" s="3">
        <f t="shared" si="24"/>
        <v>0.6863737187501561</v>
      </c>
      <c r="AO23" s="3">
        <f t="shared" si="25"/>
        <v>5.549447426</v>
      </c>
      <c r="AP23" s="3">
        <f t="shared" si="25"/>
        <v>28.053195454000004</v>
      </c>
      <c r="AQ23" s="8">
        <f t="shared" si="26"/>
        <v>28.59682048610063</v>
      </c>
      <c r="AR23" s="3">
        <f t="shared" si="27"/>
        <v>78.81028865472648</v>
      </c>
      <c r="AS23" s="14">
        <f t="shared" si="28"/>
        <v>0.8600648970549861</v>
      </c>
      <c r="AT23" s="3">
        <f t="shared" si="29"/>
        <v>-78.81028865472648</v>
      </c>
      <c r="AU23" s="3">
        <f t="shared" si="30"/>
        <v>9.532273495366876</v>
      </c>
      <c r="AV23" s="3">
        <f t="shared" si="31"/>
        <v>78.81028865472648</v>
      </c>
      <c r="AW23" s="3">
        <f t="shared" si="32"/>
        <v>1.8498158086666665</v>
      </c>
      <c r="AX23" s="3">
        <f t="shared" si="33"/>
        <v>9.351065151333335</v>
      </c>
      <c r="AY23" s="3">
        <f t="shared" si="34"/>
        <v>5.055133115157835</v>
      </c>
      <c r="AZ23" s="3">
        <f t="shared" si="35"/>
        <v>1.22989280278863</v>
      </c>
      <c r="BA23" s="1">
        <v>1</v>
      </c>
      <c r="BB23" s="1">
        <v>120</v>
      </c>
      <c r="BC23" s="3">
        <f t="shared" si="36"/>
        <v>8.540299727321017</v>
      </c>
      <c r="BD23" s="3">
        <f t="shared" si="37"/>
        <v>77.63099583445529</v>
      </c>
      <c r="BE23" s="3">
        <f t="shared" si="38"/>
        <v>8.540299727321017</v>
      </c>
      <c r="BF23" s="3">
        <f t="shared" si="39"/>
        <v>197.6309958344553</v>
      </c>
      <c r="BG23" s="3">
        <f t="shared" si="40"/>
        <v>-8.139135822133886</v>
      </c>
      <c r="BH23" s="3">
        <f t="shared" si="41"/>
        <v>-2.586732978360229</v>
      </c>
      <c r="BI23" s="3">
        <f t="shared" si="0"/>
        <v>10.029800370133886</v>
      </c>
      <c r="BJ23" s="3">
        <f t="shared" si="1"/>
        <v>13.955798680360228</v>
      </c>
      <c r="BK23" s="3">
        <f t="shared" si="42"/>
        <v>17.18607611619017</v>
      </c>
      <c r="BL23" s="3">
        <f t="shared" si="43"/>
        <v>54.29582605055124</v>
      </c>
      <c r="BM23" s="3">
        <f t="shared" si="44"/>
        <v>72.93671943247944</v>
      </c>
      <c r="BN23" s="3">
        <f t="shared" si="45"/>
        <v>155.26199166891058</v>
      </c>
      <c r="BO23" s="3">
        <f t="shared" si="46"/>
        <v>-66.24337335830644</v>
      </c>
      <c r="BP23" s="3">
        <f t="shared" si="47"/>
        <v>30.521804135474014</v>
      </c>
      <c r="BQ23" s="3">
        <f t="shared" si="48"/>
        <v>3.6587828780000007</v>
      </c>
      <c r="BR23" s="3">
        <f t="shared" si="48"/>
        <v>16.684129752000004</v>
      </c>
      <c r="BS23" s="3">
        <f t="shared" si="49"/>
        <v>17.080599454642034</v>
      </c>
      <c r="BT23" s="3">
        <f t="shared" si="50"/>
        <v>77.63099583445529</v>
      </c>
      <c r="BU23" s="3">
        <f t="shared" si="51"/>
        <v>1.8906645480000002</v>
      </c>
      <c r="BV23" s="3">
        <f t="shared" si="51"/>
        <v>11.369065702</v>
      </c>
      <c r="BW23" s="3">
        <f t="shared" si="52"/>
        <v>11.525201402555046</v>
      </c>
      <c r="BX23" s="3">
        <f t="shared" si="53"/>
        <v>80.55817399072531</v>
      </c>
      <c r="BY23" s="3">
        <f t="shared" si="54"/>
        <v>196.85734879112132</v>
      </c>
      <c r="BZ23" s="3">
        <f t="shared" si="55"/>
        <v>158.1891698251806</v>
      </c>
      <c r="CA23" s="3">
        <f t="shared" si="56"/>
        <v>-182.76543625491706</v>
      </c>
      <c r="CB23" s="3">
        <f t="shared" si="57"/>
        <v>73.14103556567302</v>
      </c>
      <c r="CC23" s="3">
        <f t="shared" si="58"/>
        <v>-249.0088096132235</v>
      </c>
      <c r="CD23" s="3">
        <f t="shared" si="58"/>
        <v>103.66283970114704</v>
      </c>
      <c r="CE23" s="3">
        <f t="shared" si="59"/>
        <v>269.72462179026274</v>
      </c>
      <c r="CF23" s="3">
        <f t="shared" si="60"/>
        <v>-22.602054538850613</v>
      </c>
      <c r="CG23" s="3">
        <f t="shared" si="61"/>
        <v>0.06371712008388326</v>
      </c>
      <c r="CH23" s="3">
        <f t="shared" si="62"/>
        <v>76.89788058940185</v>
      </c>
      <c r="CI23" s="3">
        <f t="shared" si="63"/>
        <v>0.9047831051911422</v>
      </c>
      <c r="CJ23" s="3">
        <f t="shared" si="64"/>
        <v>76.89788058940185</v>
      </c>
      <c r="CK23" s="3">
        <f t="shared" si="71"/>
        <v>9.061148219341161</v>
      </c>
      <c r="CL23" s="3">
        <f t="shared" si="66"/>
        <v>76.89788058940185</v>
      </c>
      <c r="CM23" s="3">
        <f t="shared" si="67"/>
        <v>2.0540475448537108</v>
      </c>
      <c r="CN23" s="3">
        <f t="shared" si="68"/>
        <v>8.82526462698711</v>
      </c>
      <c r="CO23" s="3">
        <f t="shared" si="69"/>
        <v>4.296524025988719</v>
      </c>
      <c r="CP23" s="3">
        <f t="shared" si="73"/>
        <v>1.176218036748485</v>
      </c>
    </row>
    <row r="24" spans="1:94" ht="12.75">
      <c r="A24" s="1" t="s">
        <v>31</v>
      </c>
      <c r="B24" s="1">
        <v>3</v>
      </c>
      <c r="C24" s="1">
        <v>0.30788</v>
      </c>
      <c r="D24">
        <v>0.2381</v>
      </c>
      <c r="E24">
        <v>0.4004</v>
      </c>
      <c r="F24">
        <v>0.1692</v>
      </c>
      <c r="G24">
        <v>2.5058</v>
      </c>
      <c r="H24" s="3">
        <f t="shared" si="2"/>
        <v>0.073306228</v>
      </c>
      <c r="I24" s="3">
        <f t="shared" si="3"/>
        <v>0.12327515199999999</v>
      </c>
      <c r="J24" s="3">
        <f t="shared" si="4"/>
        <v>0.052093296</v>
      </c>
      <c r="K24" s="3">
        <f t="shared" si="5"/>
        <v>0.7714857039999999</v>
      </c>
      <c r="L24" s="4">
        <v>22</v>
      </c>
      <c r="M24" s="7">
        <f t="shared" si="75"/>
        <v>3.21018</v>
      </c>
      <c r="N24" s="7">
        <f t="shared" si="6"/>
        <v>0.8318421093193755</v>
      </c>
      <c r="O24" s="3">
        <f t="shared" si="76"/>
        <v>1.8979618580000004</v>
      </c>
      <c r="P24" s="3">
        <f t="shared" si="77"/>
        <v>8.457376072000002</v>
      </c>
      <c r="Q24" s="3">
        <f t="shared" si="77"/>
        <v>1.9393924560000002</v>
      </c>
      <c r="R24" s="3">
        <f t="shared" si="77"/>
        <v>12.090711044</v>
      </c>
      <c r="S24">
        <v>0</v>
      </c>
      <c r="T24">
        <v>0</v>
      </c>
      <c r="U24" s="3">
        <f t="shared" si="8"/>
        <v>1.8979618580000004</v>
      </c>
      <c r="V24" s="3">
        <f t="shared" si="8"/>
        <v>8.457376072000002</v>
      </c>
      <c r="W24" s="3">
        <f t="shared" si="9"/>
        <v>8.667725724644326</v>
      </c>
      <c r="X24" s="3">
        <f t="shared" si="10"/>
        <v>77.3515246928104</v>
      </c>
      <c r="Y24" s="3">
        <f t="shared" si="11"/>
        <v>0.9458506282891295</v>
      </c>
      <c r="Z24" s="3">
        <f t="shared" si="12"/>
        <v>-77.3515246928104</v>
      </c>
      <c r="AA24" s="3">
        <f t="shared" si="13"/>
        <v>4.456030576353132</v>
      </c>
      <c r="AB24" s="3">
        <f t="shared" si="74"/>
        <v>1.3052738670389985</v>
      </c>
      <c r="AC24" s="3">
        <f t="shared" si="14"/>
        <v>3.795923716000001</v>
      </c>
      <c r="AD24" s="3">
        <f t="shared" si="14"/>
        <v>16.914752144000005</v>
      </c>
      <c r="AE24" s="3">
        <f t="shared" si="15"/>
        <v>17.33545144928865</v>
      </c>
      <c r="AF24" s="3">
        <f t="shared" si="16"/>
        <v>77.3515246928104</v>
      </c>
      <c r="AG24" s="3">
        <f t="shared" si="17"/>
        <v>0.47292531414456473</v>
      </c>
      <c r="AH24" s="3">
        <f t="shared" si="18"/>
        <v>-77.3515246928104</v>
      </c>
      <c r="AI24" s="3">
        <f t="shared" si="19"/>
        <v>10.008627560770492</v>
      </c>
      <c r="AJ24" s="3">
        <f t="shared" si="20"/>
        <v>77.3515246928104</v>
      </c>
      <c r="AK24" s="3">
        <f t="shared" si="21"/>
        <v>2.191577579255885</v>
      </c>
      <c r="AL24" s="3">
        <f t="shared" si="22"/>
        <v>9.765736703614204</v>
      </c>
      <c r="AM24">
        <f t="shared" si="23"/>
        <v>4.456030576353132</v>
      </c>
      <c r="AN24" s="3">
        <f t="shared" si="24"/>
        <v>0.6762831992267275</v>
      </c>
      <c r="AO24" s="3">
        <f t="shared" si="25"/>
        <v>5.735316172000001</v>
      </c>
      <c r="AP24" s="3">
        <f t="shared" si="25"/>
        <v>29.005463188000007</v>
      </c>
      <c r="AQ24" s="8">
        <f t="shared" si="26"/>
        <v>29.567055084049684</v>
      </c>
      <c r="AR24" s="3">
        <f t="shared" si="27"/>
        <v>78.81505565597118</v>
      </c>
      <c r="AS24" s="14">
        <f t="shared" si="28"/>
        <v>0.8318421093193755</v>
      </c>
      <c r="AT24" s="3">
        <f t="shared" si="29"/>
        <v>-78.81505565597118</v>
      </c>
      <c r="AU24" s="3">
        <f t="shared" si="30"/>
        <v>9.85568502801656</v>
      </c>
      <c r="AV24" s="3">
        <f t="shared" si="31"/>
        <v>78.81505565597118</v>
      </c>
      <c r="AW24" s="3">
        <f t="shared" si="32"/>
        <v>1.9117720573333328</v>
      </c>
      <c r="AX24" s="3">
        <f t="shared" si="33"/>
        <v>9.668487729333336</v>
      </c>
      <c r="AY24" s="3">
        <f t="shared" si="34"/>
        <v>5.05734336488817</v>
      </c>
      <c r="AZ24" s="3">
        <f t="shared" si="35"/>
        <v>1.1895342163267069</v>
      </c>
      <c r="BA24" s="1">
        <v>1</v>
      </c>
      <c r="BB24" s="1">
        <v>120</v>
      </c>
      <c r="BC24" s="3">
        <f t="shared" si="36"/>
        <v>8.667725724644326</v>
      </c>
      <c r="BD24" s="3">
        <f t="shared" si="37"/>
        <v>77.3515246928104</v>
      </c>
      <c r="BE24" s="3">
        <f t="shared" si="38"/>
        <v>8.667725724644326</v>
      </c>
      <c r="BF24" s="3">
        <f t="shared" si="39"/>
        <v>197.35152469281041</v>
      </c>
      <c r="BG24" s="3">
        <f t="shared" si="40"/>
        <v>-8.27328345671065</v>
      </c>
      <c r="BH24" s="3">
        <f t="shared" si="41"/>
        <v>-2.5850048515580895</v>
      </c>
      <c r="BI24" s="3">
        <f t="shared" si="0"/>
        <v>10.212675912710651</v>
      </c>
      <c r="BJ24" s="3">
        <f t="shared" si="1"/>
        <v>14.67571589555809</v>
      </c>
      <c r="BK24" s="3">
        <f t="shared" si="42"/>
        <v>17.87946829033785</v>
      </c>
      <c r="BL24" s="3">
        <f t="shared" si="43"/>
        <v>55.166350314756606</v>
      </c>
      <c r="BM24" s="3">
        <f t="shared" si="44"/>
        <v>75.129469237661</v>
      </c>
      <c r="BN24" s="3">
        <f t="shared" si="45"/>
        <v>154.7030493856208</v>
      </c>
      <c r="BO24" s="3">
        <f t="shared" si="46"/>
        <v>-67.92495080881537</v>
      </c>
      <c r="BP24" s="3">
        <f t="shared" si="47"/>
        <v>32.10355440683574</v>
      </c>
      <c r="BQ24" s="3">
        <f t="shared" si="48"/>
        <v>3.795923716000001</v>
      </c>
      <c r="BR24" s="3">
        <f t="shared" si="48"/>
        <v>16.914752144000005</v>
      </c>
      <c r="BS24" s="3">
        <f t="shared" si="49"/>
        <v>17.33545144928865</v>
      </c>
      <c r="BT24" s="3">
        <f t="shared" si="50"/>
        <v>77.3515246928104</v>
      </c>
      <c r="BU24" s="3">
        <f t="shared" si="51"/>
        <v>1.9393924560000002</v>
      </c>
      <c r="BV24" s="3">
        <f t="shared" si="51"/>
        <v>12.090711044</v>
      </c>
      <c r="BW24" s="3">
        <f t="shared" si="52"/>
        <v>12.245265887186497</v>
      </c>
      <c r="BX24" s="3">
        <f t="shared" si="53"/>
        <v>80.88718231950924</v>
      </c>
      <c r="BY24" s="3">
        <f t="shared" si="54"/>
        <v>212.27721227095205</v>
      </c>
      <c r="BZ24" s="3">
        <f t="shared" si="55"/>
        <v>158.23870701231965</v>
      </c>
      <c r="CA24" s="3">
        <f t="shared" si="56"/>
        <v>-197.1495947356217</v>
      </c>
      <c r="CB24" s="3">
        <f t="shared" si="57"/>
        <v>78.69975949840614</v>
      </c>
      <c r="CC24" s="3">
        <f>BO24+CA24</f>
        <v>-265.07454554443706</v>
      </c>
      <c r="CD24" s="3">
        <f t="shared" si="58"/>
        <v>110.80331390524188</v>
      </c>
      <c r="CE24" s="3">
        <f t="shared" si="59"/>
        <v>287.3010425807282</v>
      </c>
      <c r="CF24" s="3">
        <f t="shared" si="60"/>
        <v>-22.685323862540077</v>
      </c>
      <c r="CG24" s="3">
        <f t="shared" si="61"/>
        <v>0.062232521433728975</v>
      </c>
      <c r="CH24" s="3">
        <f t="shared" si="62"/>
        <v>77.85167417729669</v>
      </c>
      <c r="CI24" s="3">
        <f t="shared" si="63"/>
        <v>0.8837018043589514</v>
      </c>
      <c r="CJ24" s="3">
        <f t="shared" si="64"/>
        <v>77.85167417729669</v>
      </c>
      <c r="CK24" s="3">
        <f t="shared" si="71"/>
        <v>9.277308003733104</v>
      </c>
      <c r="CL24" s="3">
        <f t="shared" si="66"/>
        <v>77.85167417729669</v>
      </c>
      <c r="CM24" s="3">
        <f t="shared" si="67"/>
        <v>1.952346331303034</v>
      </c>
      <c r="CN24" s="3">
        <f t="shared" si="68"/>
        <v>9.06955277832253</v>
      </c>
      <c r="CO24" s="3">
        <f t="shared" si="69"/>
        <v>4.645463068158268</v>
      </c>
      <c r="CP24" s="3">
        <f t="shared" si="73"/>
        <v>1.1488123456666368</v>
      </c>
    </row>
    <row r="25" spans="1:94" ht="12.75">
      <c r="A25" s="1" t="s">
        <v>32</v>
      </c>
      <c r="B25" s="1">
        <v>3</v>
      </c>
      <c r="C25" s="1">
        <v>0.18216</v>
      </c>
      <c r="D25">
        <v>0.2381</v>
      </c>
      <c r="E25">
        <v>0.4004</v>
      </c>
      <c r="F25">
        <v>0.1692</v>
      </c>
      <c r="G25">
        <v>2.5058</v>
      </c>
      <c r="H25" s="3">
        <f t="shared" si="2"/>
        <v>0.043372296</v>
      </c>
      <c r="I25" s="3">
        <f t="shared" si="3"/>
        <v>0.07293686399999999</v>
      </c>
      <c r="J25" s="3">
        <f t="shared" si="4"/>
        <v>0.030821471999999996</v>
      </c>
      <c r="K25" s="3">
        <f t="shared" si="5"/>
        <v>0.4564565279999999</v>
      </c>
      <c r="L25" s="4">
        <v>23</v>
      </c>
      <c r="M25" s="7">
        <f t="shared" si="75"/>
        <v>3.5180599999999997</v>
      </c>
      <c r="N25" s="7">
        <f t="shared" si="6"/>
        <v>0.8036492333836717</v>
      </c>
      <c r="O25" s="3">
        <f t="shared" si="76"/>
        <v>1.9712680860000005</v>
      </c>
      <c r="P25" s="3">
        <f t="shared" si="77"/>
        <v>8.580651224000002</v>
      </c>
      <c r="Q25" s="3">
        <f t="shared" si="77"/>
        <v>1.9914857520000002</v>
      </c>
      <c r="R25" s="3">
        <f t="shared" si="77"/>
        <v>12.862196748</v>
      </c>
      <c r="S25">
        <v>0</v>
      </c>
      <c r="T25">
        <v>0</v>
      </c>
      <c r="U25" s="3">
        <f t="shared" si="8"/>
        <v>1.9712680860000005</v>
      </c>
      <c r="V25" s="3">
        <f t="shared" si="8"/>
        <v>8.580651224000002</v>
      </c>
      <c r="W25" s="3">
        <f t="shared" si="9"/>
        <v>8.804173629297349</v>
      </c>
      <c r="X25" s="3">
        <f t="shared" si="10"/>
        <v>77.06170647401429</v>
      </c>
      <c r="Y25" s="3">
        <f t="shared" si="11"/>
        <v>0.9311917469700094</v>
      </c>
      <c r="Z25" s="3">
        <f t="shared" si="12"/>
        <v>-77.06170647401429</v>
      </c>
      <c r="AA25" s="3">
        <f t="shared" si="13"/>
        <v>4.3528585913504205</v>
      </c>
      <c r="AB25" s="3">
        <f t="shared" si="74"/>
        <v>1.2850446108186129</v>
      </c>
      <c r="AC25" s="3">
        <f t="shared" si="14"/>
        <v>3.942536172000001</v>
      </c>
      <c r="AD25" s="3">
        <f t="shared" si="14"/>
        <v>17.161302448000004</v>
      </c>
      <c r="AE25" s="3">
        <f t="shared" si="15"/>
        <v>17.608347258594698</v>
      </c>
      <c r="AF25" s="3">
        <f t="shared" si="16"/>
        <v>77.06170647401429</v>
      </c>
      <c r="AG25" s="3">
        <f t="shared" si="17"/>
        <v>0.4655958734850047</v>
      </c>
      <c r="AH25" s="3">
        <f t="shared" si="18"/>
        <v>-77.06170647401429</v>
      </c>
      <c r="AI25" s="3">
        <f t="shared" si="19"/>
        <v>10.166184029734058</v>
      </c>
      <c r="AJ25" s="3">
        <f t="shared" si="20"/>
        <v>77.06170647401429</v>
      </c>
      <c r="AK25" s="3">
        <f t="shared" si="21"/>
        <v>2.276224320194037</v>
      </c>
      <c r="AL25" s="3">
        <f t="shared" si="22"/>
        <v>9.908082587997388</v>
      </c>
      <c r="AM25">
        <f t="shared" si="23"/>
        <v>4.352858591350422</v>
      </c>
      <c r="AN25" s="3">
        <f t="shared" si="24"/>
        <v>0.6658020990835567</v>
      </c>
      <c r="AO25" s="3">
        <f t="shared" si="25"/>
        <v>5.934021924000001</v>
      </c>
      <c r="AP25" s="3">
        <f t="shared" si="25"/>
        <v>30.023499196000003</v>
      </c>
      <c r="AQ25" s="8">
        <f t="shared" si="26"/>
        <v>30.604299047139204</v>
      </c>
      <c r="AR25" s="3">
        <f t="shared" si="27"/>
        <v>78.81981760395908</v>
      </c>
      <c r="AS25" s="14">
        <f t="shared" si="28"/>
        <v>0.8036492333836717</v>
      </c>
      <c r="AT25" s="3">
        <f t="shared" si="29"/>
        <v>-78.81981760395908</v>
      </c>
      <c r="AU25" s="3">
        <f t="shared" si="30"/>
        <v>10.201433015713068</v>
      </c>
      <c r="AV25" s="3">
        <f t="shared" si="31"/>
        <v>78.81981760395908</v>
      </c>
      <c r="AW25" s="3">
        <f t="shared" si="32"/>
        <v>1.9780073080000034</v>
      </c>
      <c r="AX25" s="3">
        <f t="shared" si="33"/>
        <v>10.007833065333335</v>
      </c>
      <c r="AY25" s="3">
        <f t="shared" si="34"/>
        <v>5.059553129483846</v>
      </c>
      <c r="AZ25" s="3">
        <f t="shared" si="35"/>
        <v>1.1492184037386504</v>
      </c>
      <c r="BA25" s="1">
        <v>1</v>
      </c>
      <c r="BB25" s="1">
        <v>120</v>
      </c>
      <c r="BC25" s="3">
        <f t="shared" si="36"/>
        <v>8.804173629297349</v>
      </c>
      <c r="BD25" s="3">
        <f t="shared" si="37"/>
        <v>77.06170647401429</v>
      </c>
      <c r="BE25" s="3">
        <f t="shared" si="38"/>
        <v>8.804173629297349</v>
      </c>
      <c r="BF25" s="3">
        <f t="shared" si="39"/>
        <v>197.06170647401427</v>
      </c>
      <c r="BG25" s="3">
        <f t="shared" si="40"/>
        <v>-8.416695983998043</v>
      </c>
      <c r="BH25" s="3">
        <f t="shared" si="41"/>
        <v>-2.583157371854468</v>
      </c>
      <c r="BI25" s="3">
        <f t="shared" si="0"/>
        <v>10.408181735998044</v>
      </c>
      <c r="BJ25" s="3">
        <f t="shared" si="1"/>
        <v>15.445354119854468</v>
      </c>
      <c r="BK25" s="3">
        <f t="shared" si="42"/>
        <v>18.624962038545707</v>
      </c>
      <c r="BL25" s="3">
        <f t="shared" si="43"/>
        <v>56.02509850829425</v>
      </c>
      <c r="BM25" s="3">
        <f t="shared" si="44"/>
        <v>77.51347329481486</v>
      </c>
      <c r="BN25" s="3">
        <f t="shared" si="45"/>
        <v>154.12341294802857</v>
      </c>
      <c r="BO25" s="3">
        <f t="shared" si="46"/>
        <v>-69.74167756105065</v>
      </c>
      <c r="BP25" s="3">
        <f t="shared" si="47"/>
        <v>33.82952782993609</v>
      </c>
      <c r="BQ25" s="3">
        <f t="shared" si="48"/>
        <v>3.942536172000001</v>
      </c>
      <c r="BR25" s="3">
        <f t="shared" si="48"/>
        <v>17.161302448000004</v>
      </c>
      <c r="BS25" s="3">
        <f t="shared" si="49"/>
        <v>17.608347258594698</v>
      </c>
      <c r="BT25" s="3">
        <f t="shared" si="50"/>
        <v>77.06170647401429</v>
      </c>
      <c r="BU25" s="3">
        <f t="shared" si="51"/>
        <v>1.9914857520000002</v>
      </c>
      <c r="BV25" s="3">
        <f t="shared" si="51"/>
        <v>12.862196748</v>
      </c>
      <c r="BW25" s="3">
        <f t="shared" si="52"/>
        <v>13.015456991004227</v>
      </c>
      <c r="BX25" s="3">
        <f t="shared" si="53"/>
        <v>81.19864055324267</v>
      </c>
      <c r="BY25" s="3">
        <f t="shared" si="54"/>
        <v>229.18068642690648</v>
      </c>
      <c r="BZ25" s="3">
        <f t="shared" si="55"/>
        <v>158.26034702725696</v>
      </c>
      <c r="CA25" s="3">
        <f t="shared" si="56"/>
        <v>-212.88054392482752</v>
      </c>
      <c r="CB25" s="3">
        <f t="shared" si="57"/>
        <v>84.88616524132549</v>
      </c>
      <c r="CC25" s="3">
        <f t="shared" si="58"/>
        <v>-282.6222214858782</v>
      </c>
      <c r="CD25" s="3">
        <f t="shared" si="58"/>
        <v>118.71569307126157</v>
      </c>
      <c r="CE25" s="3">
        <f t="shared" si="59"/>
        <v>306.5432039028149</v>
      </c>
      <c r="CF25" s="3">
        <f t="shared" si="60"/>
        <v>-22.784880354931797</v>
      </c>
      <c r="CG25" s="3">
        <f t="shared" si="61"/>
        <v>0.06075803280391916</v>
      </c>
      <c r="CH25" s="3">
        <f t="shared" si="62"/>
        <v>78.80997886322605</v>
      </c>
      <c r="CI25" s="3">
        <f t="shared" si="63"/>
        <v>0.862764065815652</v>
      </c>
      <c r="CJ25" s="3">
        <f t="shared" si="64"/>
        <v>78.80997886322605</v>
      </c>
      <c r="CK25" s="3">
        <f t="shared" si="71"/>
        <v>9.502451651995953</v>
      </c>
      <c r="CL25" s="3">
        <f t="shared" si="66"/>
        <v>78.80997886322605</v>
      </c>
      <c r="CM25" s="3">
        <f t="shared" si="67"/>
        <v>1.8440790374061717</v>
      </c>
      <c r="CN25" s="3">
        <f t="shared" si="68"/>
        <v>9.321800250076148</v>
      </c>
      <c r="CO25" s="3">
        <f t="shared" si="69"/>
        <v>5.0549895427410325</v>
      </c>
      <c r="CP25" s="3">
        <f>1.38*CI25</f>
        <v>1.1906144108255996</v>
      </c>
    </row>
    <row r="26" spans="1:94" ht="12.75">
      <c r="A26" s="1" t="s">
        <v>33</v>
      </c>
      <c r="B26" s="1">
        <v>3</v>
      </c>
      <c r="C26" s="1">
        <v>0.04288</v>
      </c>
      <c r="D26">
        <v>0.2381</v>
      </c>
      <c r="E26">
        <v>0.4004</v>
      </c>
      <c r="F26">
        <v>0.1692</v>
      </c>
      <c r="G26">
        <v>2.5058</v>
      </c>
      <c r="H26" s="3">
        <f t="shared" si="2"/>
        <v>0.010209728000000001</v>
      </c>
      <c r="I26" s="3">
        <f t="shared" si="3"/>
        <v>0.017169152</v>
      </c>
      <c r="J26" s="3">
        <f t="shared" si="4"/>
        <v>0.007255296</v>
      </c>
      <c r="K26" s="3">
        <f t="shared" si="5"/>
        <v>0.10744870399999999</v>
      </c>
      <c r="L26" s="4">
        <v>24</v>
      </c>
      <c r="M26" s="7">
        <f t="shared" si="75"/>
        <v>3.70022</v>
      </c>
      <c r="N26" s="7">
        <f t="shared" si="6"/>
        <v>0.787850798487922</v>
      </c>
      <c r="O26" s="3">
        <f t="shared" si="76"/>
        <v>2.0146403820000005</v>
      </c>
      <c r="P26" s="3">
        <f t="shared" si="77"/>
        <v>8.653588088000003</v>
      </c>
      <c r="Q26" s="3">
        <f t="shared" si="77"/>
        <v>2.0223072240000004</v>
      </c>
      <c r="R26" s="3">
        <f t="shared" si="77"/>
        <v>13.318653276000001</v>
      </c>
      <c r="S26">
        <v>0</v>
      </c>
      <c r="T26">
        <v>0</v>
      </c>
      <c r="U26" s="3">
        <f t="shared" si="8"/>
        <v>2.0146403820000005</v>
      </c>
      <c r="V26" s="3">
        <f t="shared" si="8"/>
        <v>8.653588088000003</v>
      </c>
      <c r="W26" s="3">
        <f t="shared" si="9"/>
        <v>8.885007747073756</v>
      </c>
      <c r="X26" s="3">
        <f t="shared" si="10"/>
        <v>76.89442673692648</v>
      </c>
      <c r="Y26" s="3">
        <f t="shared" si="11"/>
        <v>0.9227199408118457</v>
      </c>
      <c r="Z26" s="3">
        <f t="shared" si="12"/>
        <v>-76.89442673692648</v>
      </c>
      <c r="AA26" s="3">
        <f t="shared" si="13"/>
        <v>4.295351252420195</v>
      </c>
      <c r="AB26" s="3">
        <f t="shared" si="74"/>
        <v>1.273353518320347</v>
      </c>
      <c r="AC26" s="3">
        <f t="shared" si="14"/>
        <v>4.029280764000001</v>
      </c>
      <c r="AD26" s="3">
        <f t="shared" si="14"/>
        <v>17.307176176000006</v>
      </c>
      <c r="AE26" s="3">
        <f t="shared" si="15"/>
        <v>17.77001549414751</v>
      </c>
      <c r="AF26" s="3">
        <f t="shared" si="16"/>
        <v>76.89442673692648</v>
      </c>
      <c r="AG26" s="3">
        <f t="shared" si="17"/>
        <v>0.46135997040592286</v>
      </c>
      <c r="AH26" s="3">
        <f t="shared" si="18"/>
        <v>-76.89442673692648</v>
      </c>
      <c r="AI26" s="3">
        <f t="shared" si="19"/>
        <v>10.259523229049886</v>
      </c>
      <c r="AJ26" s="3">
        <f t="shared" si="20"/>
        <v>76.89442673692648</v>
      </c>
      <c r="AK26" s="3">
        <f t="shared" si="21"/>
        <v>2.3263063337359813</v>
      </c>
      <c r="AL26" s="3">
        <f t="shared" si="22"/>
        <v>9.992302824125881</v>
      </c>
      <c r="AM26">
        <f t="shared" si="23"/>
        <v>4.295351252420196</v>
      </c>
      <c r="AN26" s="3">
        <f t="shared" si="24"/>
        <v>0.6597447576804697</v>
      </c>
      <c r="AO26" s="3">
        <f t="shared" si="25"/>
        <v>6.051587988000001</v>
      </c>
      <c r="AP26" s="3">
        <f t="shared" si="25"/>
        <v>30.625829452000005</v>
      </c>
      <c r="AQ26" s="8">
        <f t="shared" si="26"/>
        <v>31.217993958604975</v>
      </c>
      <c r="AR26" s="3">
        <f t="shared" si="27"/>
        <v>78.82248605516</v>
      </c>
      <c r="AS26" s="14">
        <f t="shared" si="28"/>
        <v>0.787850798487922</v>
      </c>
      <c r="AT26" s="3">
        <f t="shared" si="29"/>
        <v>-78.82248605516</v>
      </c>
      <c r="AU26" s="3">
        <f t="shared" si="30"/>
        <v>10.405997986201658</v>
      </c>
      <c r="AV26" s="3">
        <f t="shared" si="31"/>
        <v>78.82248605516</v>
      </c>
      <c r="AW26" s="3">
        <f t="shared" si="32"/>
        <v>2.0171959959999985</v>
      </c>
      <c r="AX26" s="3">
        <f t="shared" si="33"/>
        <v>10.208609817333334</v>
      </c>
      <c r="AY26" s="3">
        <f t="shared" si="34"/>
        <v>5.06079222721863</v>
      </c>
      <c r="AZ26" s="3">
        <f t="shared" si="35"/>
        <v>1.1266266418377284</v>
      </c>
      <c r="BA26" s="1">
        <v>1</v>
      </c>
      <c r="BB26" s="1">
        <v>120</v>
      </c>
      <c r="BC26" s="3">
        <f t="shared" si="36"/>
        <v>8.885007747073756</v>
      </c>
      <c r="BD26" s="3">
        <f t="shared" si="37"/>
        <v>76.89442673692648</v>
      </c>
      <c r="BE26" s="3">
        <f t="shared" si="38"/>
        <v>8.885007747073756</v>
      </c>
      <c r="BF26" s="3">
        <f t="shared" si="39"/>
        <v>196.89442673692648</v>
      </c>
      <c r="BG26" s="3">
        <f t="shared" si="40"/>
        <v>-8.501547309094411</v>
      </c>
      <c r="BH26" s="3">
        <f t="shared" si="41"/>
        <v>-2.5820642936980134</v>
      </c>
      <c r="BI26" s="3">
        <f t="shared" si="0"/>
        <v>10.523854533094411</v>
      </c>
      <c r="BJ26" s="3">
        <f t="shared" si="1"/>
        <v>15.900717569698013</v>
      </c>
      <c r="BK26" s="3">
        <f t="shared" si="42"/>
        <v>19.06788749350685</v>
      </c>
      <c r="BL26" s="3">
        <f t="shared" si="43"/>
        <v>56.50150551370169</v>
      </c>
      <c r="BM26" s="3">
        <f t="shared" si="44"/>
        <v>78.94336266556066</v>
      </c>
      <c r="BN26" s="3">
        <f t="shared" si="45"/>
        <v>153.78885347385295</v>
      </c>
      <c r="BO26" s="3">
        <f t="shared" si="46"/>
        <v>-70.82581092799045</v>
      </c>
      <c r="BP26" s="3">
        <f t="shared" si="47"/>
        <v>34.867736022557956</v>
      </c>
      <c r="BQ26" s="3">
        <f t="shared" si="48"/>
        <v>4.029280764000001</v>
      </c>
      <c r="BR26" s="3">
        <f t="shared" si="48"/>
        <v>17.307176176000006</v>
      </c>
      <c r="BS26" s="3">
        <f t="shared" si="49"/>
        <v>17.77001549414751</v>
      </c>
      <c r="BT26" s="3">
        <f t="shared" si="50"/>
        <v>76.89442673692648</v>
      </c>
      <c r="BU26" s="3">
        <f t="shared" si="51"/>
        <v>2.0223072240000004</v>
      </c>
      <c r="BV26" s="3">
        <f t="shared" si="51"/>
        <v>13.318653276000001</v>
      </c>
      <c r="BW26" s="3">
        <f t="shared" si="52"/>
        <v>13.47131217048095</v>
      </c>
      <c r="BX26" s="3">
        <f t="shared" si="53"/>
        <v>81.36614569986175</v>
      </c>
      <c r="BY26" s="3">
        <f t="shared" si="54"/>
        <v>239.38542599594442</v>
      </c>
      <c r="BZ26" s="3">
        <f t="shared" si="55"/>
        <v>158.2605724367882</v>
      </c>
      <c r="CA26" s="3">
        <f t="shared" si="56"/>
        <v>-222.35983507823016</v>
      </c>
      <c r="CB26" s="3">
        <f t="shared" si="57"/>
        <v>88.66502085513801</v>
      </c>
      <c r="CC26" s="3">
        <f t="shared" si="58"/>
        <v>-293.1856460062206</v>
      </c>
      <c r="CD26" s="3">
        <f t="shared" si="58"/>
        <v>123.53275687769596</v>
      </c>
      <c r="CE26" s="3">
        <f t="shared" si="59"/>
        <v>318.14802379692514</v>
      </c>
      <c r="CF26" s="3">
        <f t="shared" si="60"/>
        <v>-22.847956416792094</v>
      </c>
      <c r="CG26" s="3">
        <f t="shared" si="61"/>
        <v>0.05993401205496074</v>
      </c>
      <c r="CH26" s="3">
        <f t="shared" si="62"/>
        <v>79.34946193049379</v>
      </c>
      <c r="CI26" s="3">
        <f t="shared" si="63"/>
        <v>0.8510629711804425</v>
      </c>
      <c r="CJ26" s="3">
        <f t="shared" si="64"/>
        <v>79.34946193049379</v>
      </c>
      <c r="CK26" s="3">
        <f t="shared" si="71"/>
        <v>9.633098959905832</v>
      </c>
      <c r="CL26" s="3">
        <f t="shared" si="66"/>
        <v>79.34946193049379</v>
      </c>
      <c r="CM26" s="3">
        <f t="shared" si="67"/>
        <v>1.7803728066459903</v>
      </c>
      <c r="CN26" s="3">
        <f t="shared" si="68"/>
        <v>9.467146784575291</v>
      </c>
      <c r="CO26" s="3">
        <f t="shared" si="69"/>
        <v>5.31750807990056</v>
      </c>
      <c r="CP26" s="3">
        <f>1.38*CI26</f>
        <v>1.1744669002290105</v>
      </c>
    </row>
    <row r="27" spans="1:94" ht="12.75">
      <c r="A27" s="1" t="s">
        <v>34</v>
      </c>
      <c r="B27" s="1">
        <v>3</v>
      </c>
      <c r="C27" s="1">
        <v>0.03672</v>
      </c>
      <c r="D27">
        <v>0.2381</v>
      </c>
      <c r="E27">
        <v>0.4004</v>
      </c>
      <c r="F27">
        <v>0.1692</v>
      </c>
      <c r="G27">
        <v>2.5058</v>
      </c>
      <c r="H27" s="3">
        <f t="shared" si="2"/>
        <v>0.008743032000000001</v>
      </c>
      <c r="I27" s="3">
        <f t="shared" si="3"/>
        <v>0.014702688</v>
      </c>
      <c r="J27" s="3">
        <f t="shared" si="4"/>
        <v>0.006213024</v>
      </c>
      <c r="K27" s="3">
        <f t="shared" si="5"/>
        <v>0.092012976</v>
      </c>
      <c r="L27" s="4">
        <v>25</v>
      </c>
      <c r="M27" s="7">
        <f t="shared" si="75"/>
        <v>3.7430999999999996</v>
      </c>
      <c r="N27" s="7">
        <f t="shared" si="6"/>
        <v>0.7842217880099072</v>
      </c>
      <c r="O27" s="3">
        <f t="shared" si="76"/>
        <v>2.0248501100000005</v>
      </c>
      <c r="P27" s="3">
        <f t="shared" si="77"/>
        <v>8.670757240000002</v>
      </c>
      <c r="Q27" s="3">
        <f t="shared" si="77"/>
        <v>2.0295625200000003</v>
      </c>
      <c r="R27" s="3">
        <f t="shared" si="77"/>
        <v>13.42610198</v>
      </c>
      <c r="S27">
        <v>0</v>
      </c>
      <c r="T27">
        <v>0</v>
      </c>
      <c r="U27" s="3">
        <f t="shared" si="8"/>
        <v>2.0248501100000005</v>
      </c>
      <c r="V27" s="3">
        <f t="shared" si="8"/>
        <v>8.670757240000002</v>
      </c>
      <c r="W27" s="3">
        <f t="shared" si="9"/>
        <v>8.90404678126634</v>
      </c>
      <c r="X27" s="3">
        <f t="shared" si="10"/>
        <v>76.85549124389334</v>
      </c>
      <c r="Y27" s="3">
        <f t="shared" si="11"/>
        <v>0.920746939441249</v>
      </c>
      <c r="Z27" s="3">
        <f t="shared" si="12"/>
        <v>-76.85549124389334</v>
      </c>
      <c r="AA27" s="3">
        <f t="shared" si="13"/>
        <v>4.282172392503661</v>
      </c>
      <c r="AB27" s="3">
        <f t="shared" si="74"/>
        <v>1.2706307764289235</v>
      </c>
      <c r="AC27" s="3">
        <f t="shared" si="14"/>
        <v>4.049700220000001</v>
      </c>
      <c r="AD27" s="3">
        <f t="shared" si="14"/>
        <v>17.341514480000004</v>
      </c>
      <c r="AE27" s="3">
        <f t="shared" si="15"/>
        <v>17.80809356253268</v>
      </c>
      <c r="AF27" s="3">
        <f t="shared" si="16"/>
        <v>76.85549124389334</v>
      </c>
      <c r="AG27" s="3">
        <f t="shared" si="17"/>
        <v>0.4603734697206245</v>
      </c>
      <c r="AH27" s="3">
        <f t="shared" si="18"/>
        <v>-76.85549124389334</v>
      </c>
      <c r="AI27" s="3">
        <f t="shared" si="19"/>
        <v>10.281507612082285</v>
      </c>
      <c r="AJ27" s="3">
        <f t="shared" si="20"/>
        <v>76.85549124389334</v>
      </c>
      <c r="AK27" s="3">
        <f t="shared" si="21"/>
        <v>2.338095512154287</v>
      </c>
      <c r="AL27" s="3">
        <f t="shared" si="22"/>
        <v>10.012128053183796</v>
      </c>
      <c r="AM27">
        <f t="shared" si="23"/>
        <v>4.282172392503661</v>
      </c>
      <c r="AN27" s="3">
        <f t="shared" si="24"/>
        <v>0.658334061700493</v>
      </c>
      <c r="AO27" s="3">
        <f>O27+O27+Q27+(3*S27)</f>
        <v>6.079262740000001</v>
      </c>
      <c r="AP27" s="3">
        <f t="shared" si="25"/>
        <v>30.767616460000006</v>
      </c>
      <c r="AQ27" s="8">
        <f t="shared" si="26"/>
        <v>31.362456187161357</v>
      </c>
      <c r="AR27" s="3">
        <f t="shared" si="27"/>
        <v>78.82309901693658</v>
      </c>
      <c r="AS27" s="14">
        <f t="shared" si="28"/>
        <v>0.7842217880099072</v>
      </c>
      <c r="AT27" s="3">
        <f t="shared" si="29"/>
        <v>-78.82309901693658</v>
      </c>
      <c r="AU27" s="3">
        <f t="shared" si="30"/>
        <v>10.454152062387118</v>
      </c>
      <c r="AV27" s="3">
        <f t="shared" si="31"/>
        <v>78.82309901693658</v>
      </c>
      <c r="AW27" s="3">
        <f t="shared" si="32"/>
        <v>2.0264209133333324</v>
      </c>
      <c r="AX27" s="3">
        <f t="shared" si="33"/>
        <v>10.255872153333335</v>
      </c>
      <c r="AY27" s="3">
        <f t="shared" si="34"/>
        <v>5.061076939076337</v>
      </c>
      <c r="AZ27" s="3">
        <f t="shared" si="35"/>
        <v>1.1214371568541672</v>
      </c>
      <c r="BA27" s="1">
        <v>1</v>
      </c>
      <c r="BB27" s="1">
        <v>120</v>
      </c>
      <c r="BC27" s="3">
        <f t="shared" si="36"/>
        <v>8.90404678126634</v>
      </c>
      <c r="BD27" s="3">
        <f t="shared" si="37"/>
        <v>76.85549124389334</v>
      </c>
      <c r="BE27" s="3">
        <f t="shared" si="38"/>
        <v>8.90404678126634</v>
      </c>
      <c r="BF27" s="3">
        <f t="shared" si="39"/>
        <v>196.85549124389334</v>
      </c>
      <c r="BG27" s="3">
        <f t="shared" si="40"/>
        <v>-8.521521094887845</v>
      </c>
      <c r="BH27" s="3">
        <f t="shared" si="41"/>
        <v>-2.581806985884288</v>
      </c>
      <c r="BI27" s="3">
        <f t="shared" si="0"/>
        <v>10.551083614887846</v>
      </c>
      <c r="BJ27" s="3">
        <f t="shared" si="1"/>
        <v>16.007908965884287</v>
      </c>
      <c r="BK27" s="3">
        <f t="shared" si="42"/>
        <v>19.172337231240046</v>
      </c>
      <c r="BL27" s="3">
        <f t="shared" si="43"/>
        <v>56.61044755091317</v>
      </c>
      <c r="BM27" s="3">
        <f t="shared" si="44"/>
        <v>79.28204908297947</v>
      </c>
      <c r="BN27" s="3">
        <f t="shared" si="45"/>
        <v>153.71098248778668</v>
      </c>
      <c r="BO27" s="3">
        <f t="shared" si="46"/>
        <v>-71.08201314704544</v>
      </c>
      <c r="BP27" s="3">
        <f t="shared" si="47"/>
        <v>35.11396750239461</v>
      </c>
      <c r="BQ27" s="3">
        <f t="shared" si="48"/>
        <v>4.049700220000001</v>
      </c>
      <c r="BR27" s="3">
        <f t="shared" si="48"/>
        <v>17.341514480000004</v>
      </c>
      <c r="BS27" s="3">
        <f t="shared" si="49"/>
        <v>17.80809356253268</v>
      </c>
      <c r="BT27" s="3">
        <f t="shared" si="50"/>
        <v>76.85549124389334</v>
      </c>
      <c r="BU27" s="3">
        <f t="shared" si="51"/>
        <v>2.0295625200000003</v>
      </c>
      <c r="BV27" s="3">
        <f t="shared" si="51"/>
        <v>13.42610198</v>
      </c>
      <c r="BW27" s="3">
        <f t="shared" si="52"/>
        <v>13.578635365895524</v>
      </c>
      <c r="BX27" s="3">
        <f t="shared" si="53"/>
        <v>81.4039405495543</v>
      </c>
      <c r="BY27" s="3">
        <f t="shared" si="54"/>
        <v>241.80960904738265</v>
      </c>
      <c r="BZ27" s="3">
        <f t="shared" si="55"/>
        <v>158.25943179344765</v>
      </c>
      <c r="CA27" s="3">
        <f t="shared" si="56"/>
        <v>-224.60982211237896</v>
      </c>
      <c r="CB27" s="3">
        <f t="shared" si="57"/>
        <v>89.56737597079373</v>
      </c>
      <c r="CC27" s="3">
        <f t="shared" si="58"/>
        <v>-295.6918352594244</v>
      </c>
      <c r="CD27" s="3">
        <f t="shared" si="58"/>
        <v>124.68134347318835</v>
      </c>
      <c r="CE27" s="3">
        <f t="shared" si="59"/>
        <v>320.90356627710725</v>
      </c>
      <c r="CF27" s="3">
        <f t="shared" si="60"/>
        <v>-22.86319451788006</v>
      </c>
      <c r="CG27" s="3">
        <f t="shared" si="61"/>
        <v>0.05974485560775698</v>
      </c>
      <c r="CH27" s="3">
        <f t="shared" si="62"/>
        <v>79.47364206879323</v>
      </c>
      <c r="CI27" s="3">
        <f t="shared" si="63"/>
        <v>0.8483769496301491</v>
      </c>
      <c r="CJ27" s="3">
        <f t="shared" si="64"/>
        <v>79.47364206879323</v>
      </c>
      <c r="CK27" s="3">
        <f t="shared" si="71"/>
        <v>9.663598033947972</v>
      </c>
      <c r="CL27" s="3">
        <f t="shared" si="66"/>
        <v>79.47364206879323</v>
      </c>
      <c r="CM27" s="3">
        <f t="shared" si="67"/>
        <v>1.765421808801818</v>
      </c>
      <c r="CN27" s="3">
        <f t="shared" si="68"/>
        <v>9.500969045246386</v>
      </c>
      <c r="CO27" s="3">
        <f t="shared" si="69"/>
        <v>5.381699148542093</v>
      </c>
      <c r="CP27" s="3">
        <f>1.38*CI27</f>
        <v>1.1707601904896057</v>
      </c>
    </row>
    <row r="28" spans="1:94" ht="12.75">
      <c r="A28" s="1" t="s">
        <v>35</v>
      </c>
      <c r="B28" s="1">
        <v>3</v>
      </c>
      <c r="C28" s="1">
        <v>0.15007</v>
      </c>
      <c r="D28">
        <v>0.2381</v>
      </c>
      <c r="E28">
        <v>0.4004</v>
      </c>
      <c r="F28">
        <v>0.1692</v>
      </c>
      <c r="G28">
        <v>2.5058</v>
      </c>
      <c r="H28" s="3">
        <f t="shared" si="2"/>
        <v>0.035731667</v>
      </c>
      <c r="I28" s="3">
        <f t="shared" si="3"/>
        <v>0.060088028</v>
      </c>
      <c r="J28" s="3">
        <f t="shared" si="4"/>
        <v>0.025391844</v>
      </c>
      <c r="K28" s="3">
        <f t="shared" si="5"/>
        <v>0.37604540599999997</v>
      </c>
      <c r="L28" s="4">
        <v>26</v>
      </c>
      <c r="M28" s="7">
        <f t="shared" si="75"/>
        <v>3.7798199999999995</v>
      </c>
      <c r="N28" s="7">
        <f t="shared" si="6"/>
        <v>0.7811405776674346</v>
      </c>
      <c r="O28" s="3">
        <f t="shared" si="76"/>
        <v>2.0335931420000004</v>
      </c>
      <c r="P28" s="3">
        <f t="shared" si="77"/>
        <v>8.685459928000002</v>
      </c>
      <c r="Q28" s="3">
        <f t="shared" si="77"/>
        <v>2.0357755440000003</v>
      </c>
      <c r="R28" s="3">
        <f t="shared" si="77"/>
        <v>13.518114956</v>
      </c>
      <c r="S28">
        <v>0</v>
      </c>
      <c r="T28">
        <v>0</v>
      </c>
      <c r="U28" s="3">
        <f t="shared" si="8"/>
        <v>2.0335931420000004</v>
      </c>
      <c r="V28" s="3">
        <f t="shared" si="8"/>
        <v>8.685459928000002</v>
      </c>
      <c r="W28" s="3">
        <f t="shared" si="9"/>
        <v>8.920353985581695</v>
      </c>
      <c r="X28" s="3">
        <f t="shared" si="10"/>
        <v>76.82228121241671</v>
      </c>
      <c r="Y28" s="3">
        <f t="shared" si="11"/>
        <v>0.9190637317469719</v>
      </c>
      <c r="Z28" s="3">
        <f t="shared" si="12"/>
        <v>-76.82228121241671</v>
      </c>
      <c r="AA28" s="3">
        <f t="shared" si="13"/>
        <v>4.2709919445627245</v>
      </c>
      <c r="AB28" s="3">
        <f t="shared" si="74"/>
        <v>1.2683079498108212</v>
      </c>
      <c r="AC28" s="3">
        <f t="shared" si="14"/>
        <v>4.067186284000001</v>
      </c>
      <c r="AD28" s="3">
        <f t="shared" si="14"/>
        <v>17.370919856000004</v>
      </c>
      <c r="AE28" s="3">
        <f t="shared" si="15"/>
        <v>17.84070797116339</v>
      </c>
      <c r="AF28" s="3">
        <f t="shared" si="16"/>
        <v>76.82228121241671</v>
      </c>
      <c r="AG28" s="3">
        <f t="shared" si="17"/>
        <v>0.45953186587348593</v>
      </c>
      <c r="AH28" s="3">
        <f t="shared" si="18"/>
        <v>-76.82228121241671</v>
      </c>
      <c r="AI28" s="3">
        <f t="shared" si="19"/>
        <v>10.300337549684686</v>
      </c>
      <c r="AJ28" s="3">
        <f t="shared" si="20"/>
        <v>76.82228121241671</v>
      </c>
      <c r="AK28" s="3">
        <f t="shared" si="21"/>
        <v>2.348191095911751</v>
      </c>
      <c r="AL28" s="3">
        <f t="shared" si="22"/>
        <v>10.029105254933018</v>
      </c>
      <c r="AM28">
        <f t="shared" si="23"/>
        <v>4.270991944562731</v>
      </c>
      <c r="AN28" s="3">
        <f t="shared" si="24"/>
        <v>0.6571305681990849</v>
      </c>
      <c r="AO28" s="3">
        <f t="shared" si="25"/>
        <v>6.1029618280000015</v>
      </c>
      <c r="AP28" s="3">
        <f t="shared" si="25"/>
        <v>30.889034812000006</v>
      </c>
      <c r="AQ28" s="8">
        <f t="shared" si="26"/>
        <v>31.486165449145652</v>
      </c>
      <c r="AR28" s="3">
        <f t="shared" si="27"/>
        <v>78.8236194519515</v>
      </c>
      <c r="AS28" s="14">
        <f t="shared" si="28"/>
        <v>0.7811405776674346</v>
      </c>
      <c r="AT28" s="3">
        <f t="shared" si="29"/>
        <v>-78.8236194519515</v>
      </c>
      <c r="AU28" s="3">
        <f t="shared" si="30"/>
        <v>10.49538848304855</v>
      </c>
      <c r="AV28" s="3">
        <f t="shared" si="31"/>
        <v>78.8236194519515</v>
      </c>
      <c r="AW28" s="3">
        <f t="shared" si="32"/>
        <v>2.034320609333336</v>
      </c>
      <c r="AX28" s="3">
        <f t="shared" si="33"/>
        <v>10.296344937333336</v>
      </c>
      <c r="AY28" s="3">
        <f t="shared" si="34"/>
        <v>5.061318697797362</v>
      </c>
      <c r="AZ28" s="3">
        <f t="shared" si="35"/>
        <v>1.1170310260644314</v>
      </c>
      <c r="BA28" s="1">
        <v>1</v>
      </c>
      <c r="BB28" s="1">
        <v>120</v>
      </c>
      <c r="BC28" s="3">
        <f t="shared" si="36"/>
        <v>8.920353985581695</v>
      </c>
      <c r="BD28" s="3">
        <f t="shared" si="37"/>
        <v>76.82228121241671</v>
      </c>
      <c r="BE28" s="3">
        <f t="shared" si="38"/>
        <v>8.920353985581695</v>
      </c>
      <c r="BF28" s="3">
        <f t="shared" si="39"/>
        <v>196.82228121241673</v>
      </c>
      <c r="BG28" s="3">
        <f t="shared" si="40"/>
        <v>-8.538625512199761</v>
      </c>
      <c r="BH28" s="3">
        <f t="shared" si="41"/>
        <v>-2.5815866420661897</v>
      </c>
      <c r="BI28" s="3">
        <f t="shared" si="0"/>
        <v>10.574401056199761</v>
      </c>
      <c r="BJ28" s="3">
        <f t="shared" si="1"/>
        <v>16.09970159806619</v>
      </c>
      <c r="BK28" s="3">
        <f t="shared" si="42"/>
        <v>19.26183660101325</v>
      </c>
      <c r="BL28" s="3">
        <f t="shared" si="43"/>
        <v>56.70279995405845</v>
      </c>
      <c r="BM28" s="3">
        <f t="shared" si="44"/>
        <v>79.57271522808323</v>
      </c>
      <c r="BN28" s="3">
        <f t="shared" si="45"/>
        <v>153.64456242483342</v>
      </c>
      <c r="BO28" s="3">
        <f t="shared" si="46"/>
        <v>-71.30171309370438</v>
      </c>
      <c r="BP28" s="3">
        <f t="shared" si="47"/>
        <v>35.32538348939319</v>
      </c>
      <c r="BQ28" s="3">
        <f t="shared" si="48"/>
        <v>4.067186284000001</v>
      </c>
      <c r="BR28" s="3">
        <f t="shared" si="48"/>
        <v>17.370919856000004</v>
      </c>
      <c r="BS28" s="3">
        <f t="shared" si="49"/>
        <v>17.84070797116339</v>
      </c>
      <c r="BT28" s="3">
        <f t="shared" si="50"/>
        <v>76.82228121241671</v>
      </c>
      <c r="BU28" s="3">
        <f t="shared" si="51"/>
        <v>2.0357755440000003</v>
      </c>
      <c r="BV28" s="3">
        <f t="shared" si="51"/>
        <v>13.518114956</v>
      </c>
      <c r="BW28" s="3">
        <f t="shared" si="52"/>
        <v>13.670545491280857</v>
      </c>
      <c r="BX28" s="3">
        <f t="shared" si="53"/>
        <v>81.43583422459989</v>
      </c>
      <c r="BY28" s="3">
        <f t="shared" si="54"/>
        <v>243.89220991644612</v>
      </c>
      <c r="BZ28" s="3">
        <f t="shared" si="55"/>
        <v>158.2581154370166</v>
      </c>
      <c r="CA28" s="3">
        <f t="shared" si="56"/>
        <v>-226.5422131350116</v>
      </c>
      <c r="CB28" s="3">
        <f t="shared" si="57"/>
        <v>90.34398555420715</v>
      </c>
      <c r="CC28" s="3">
        <f t="shared" si="58"/>
        <v>-297.843926228716</v>
      </c>
      <c r="CD28" s="3">
        <f t="shared" si="58"/>
        <v>125.66936904360034</v>
      </c>
      <c r="CE28" s="3">
        <f t="shared" si="59"/>
        <v>323.27046680319165</v>
      </c>
      <c r="CF28" s="3">
        <f t="shared" si="60"/>
        <v>-22.876353554687064</v>
      </c>
      <c r="CG28" s="3">
        <f t="shared" si="61"/>
        <v>0.05958427564229037</v>
      </c>
      <c r="CH28" s="3">
        <f t="shared" si="62"/>
        <v>79.57915350874552</v>
      </c>
      <c r="CI28" s="3">
        <f t="shared" si="63"/>
        <v>0.8460967141205232</v>
      </c>
      <c r="CJ28" s="3">
        <f t="shared" si="64"/>
        <v>79.57915350874552</v>
      </c>
      <c r="CK28" s="3">
        <f t="shared" si="71"/>
        <v>9.689641486215322</v>
      </c>
      <c r="CL28" s="3">
        <f t="shared" si="66"/>
        <v>79.57915350874552</v>
      </c>
      <c r="CM28" s="3">
        <f t="shared" si="67"/>
        <v>1.7526332428848221</v>
      </c>
      <c r="CN28" s="3">
        <f t="shared" si="68"/>
        <v>9.529817881120294</v>
      </c>
      <c r="CO28" s="3">
        <f t="shared" si="69"/>
        <v>5.437428463603874</v>
      </c>
      <c r="CP28" s="3">
        <f>1.38*CI28</f>
        <v>1.167613465486322</v>
      </c>
    </row>
    <row r="29" spans="1:94" ht="12.75">
      <c r="A29" s="1" t="s">
        <v>36</v>
      </c>
      <c r="B29" s="1">
        <v>3</v>
      </c>
      <c r="C29" s="1">
        <v>0.39141</v>
      </c>
      <c r="D29">
        <v>0.2381</v>
      </c>
      <c r="E29">
        <v>0.4004</v>
      </c>
      <c r="F29">
        <v>0.1692</v>
      </c>
      <c r="G29">
        <v>2.5058</v>
      </c>
      <c r="H29" s="3">
        <f t="shared" si="2"/>
        <v>0.093194721</v>
      </c>
      <c r="I29" s="3">
        <f t="shared" si="3"/>
        <v>0.15672056399999998</v>
      </c>
      <c r="J29" s="3">
        <f t="shared" si="4"/>
        <v>0.066226572</v>
      </c>
      <c r="K29" s="3">
        <f t="shared" si="5"/>
        <v>0.9807951779999998</v>
      </c>
      <c r="L29" s="4">
        <v>27</v>
      </c>
      <c r="M29" s="7">
        <f>M8+C28</f>
        <v>2.62331</v>
      </c>
      <c r="N29" s="7">
        <f t="shared" si="6"/>
        <v>0.8914538795169594</v>
      </c>
      <c r="O29" s="3">
        <f>O8+H28</f>
        <v>1.758228111</v>
      </c>
      <c r="P29" s="3">
        <f>P8+I28</f>
        <v>8.222393323999999</v>
      </c>
      <c r="Q29" s="3">
        <f>Q8+J28</f>
        <v>1.8400940520000002</v>
      </c>
      <c r="R29" s="3">
        <f>R8+K28</f>
        <v>10.620132197999999</v>
      </c>
      <c r="S29">
        <v>0</v>
      </c>
      <c r="T29">
        <v>0</v>
      </c>
      <c r="U29" s="3">
        <f t="shared" si="8"/>
        <v>1.758228111</v>
      </c>
      <c r="V29" s="3">
        <f t="shared" si="8"/>
        <v>8.222393323999999</v>
      </c>
      <c r="W29" s="3">
        <f t="shared" si="9"/>
        <v>8.408276759531073</v>
      </c>
      <c r="X29" s="3">
        <f t="shared" si="10"/>
        <v>77.92998457029368</v>
      </c>
      <c r="Y29" s="3">
        <f t="shared" si="11"/>
        <v>0.9750361527050766</v>
      </c>
      <c r="Z29" s="3">
        <f t="shared" si="12"/>
        <v>-77.92998457029368</v>
      </c>
      <c r="AA29" s="3">
        <f t="shared" si="13"/>
        <v>4.676522501578863</v>
      </c>
      <c r="AB29" s="3">
        <f t="shared" si="74"/>
        <v>1.3455498907330057</v>
      </c>
      <c r="AC29" s="3">
        <f t="shared" si="14"/>
        <v>3.516456222</v>
      </c>
      <c r="AD29" s="3">
        <f t="shared" si="14"/>
        <v>16.444786647999997</v>
      </c>
      <c r="AE29" s="3">
        <f t="shared" si="15"/>
        <v>16.816553519062147</v>
      </c>
      <c r="AF29" s="3">
        <f t="shared" si="16"/>
        <v>77.92998457029368</v>
      </c>
      <c r="AG29" s="3">
        <f t="shared" si="17"/>
        <v>0.4875180763525383</v>
      </c>
      <c r="AH29" s="3">
        <f t="shared" si="18"/>
        <v>-77.92998457029368</v>
      </c>
      <c r="AI29" s="3">
        <f t="shared" si="19"/>
        <v>9.70904170107228</v>
      </c>
      <c r="AJ29" s="3">
        <f t="shared" si="20"/>
        <v>77.92998457029368</v>
      </c>
      <c r="AK29" s="3">
        <f t="shared" si="21"/>
        <v>2.030226946365234</v>
      </c>
      <c r="AL29" s="3">
        <f t="shared" si="22"/>
        <v>9.494401997988763</v>
      </c>
      <c r="AM29">
        <f>AL29/AK29</f>
        <v>4.676522501578865</v>
      </c>
      <c r="AN29" s="3">
        <f t="shared" si="24"/>
        <v>0.6971508491841297</v>
      </c>
      <c r="AO29" s="3">
        <f t="shared" si="25"/>
        <v>5.356550274</v>
      </c>
      <c r="AP29" s="3">
        <f t="shared" si="25"/>
        <v>27.064918845999998</v>
      </c>
      <c r="AQ29" s="8">
        <f t="shared" si="26"/>
        <v>27.58989784284196</v>
      </c>
      <c r="AR29" s="3">
        <f t="shared" si="27"/>
        <v>78.80498686266952</v>
      </c>
      <c r="AS29" s="14">
        <f t="shared" si="28"/>
        <v>0.8914538795169594</v>
      </c>
      <c r="AT29" s="3">
        <f>0-AR29</f>
        <v>-78.80498686266952</v>
      </c>
      <c r="AU29" s="3">
        <f t="shared" si="30"/>
        <v>9.196632614280654</v>
      </c>
      <c r="AV29" s="3">
        <f t="shared" si="31"/>
        <v>78.80498686266952</v>
      </c>
      <c r="AW29" s="3">
        <f t="shared" si="32"/>
        <v>1.785516758</v>
      </c>
      <c r="AX29" s="3">
        <f t="shared" si="33"/>
        <v>9.021639615333335</v>
      </c>
      <c r="AY29" s="3">
        <f t="shared" si="34"/>
        <v>5.0526770890902695</v>
      </c>
      <c r="AZ29" s="3">
        <f t="shared" si="35"/>
        <v>1.274779047709252</v>
      </c>
      <c r="BA29" s="1">
        <v>1</v>
      </c>
      <c r="BB29" s="1">
        <v>120</v>
      </c>
      <c r="BC29" s="3">
        <f t="shared" si="36"/>
        <v>8.408276759531073</v>
      </c>
      <c r="BD29" s="3">
        <f t="shared" si="37"/>
        <v>77.92998457029368</v>
      </c>
      <c r="BE29" s="3">
        <f t="shared" si="38"/>
        <v>8.408276759531073</v>
      </c>
      <c r="BF29" s="3">
        <f t="shared" si="39"/>
        <v>197.9299845702937</v>
      </c>
      <c r="BG29" s="3">
        <f t="shared" si="40"/>
        <v>-7.9999155539915705</v>
      </c>
      <c r="BH29" s="3">
        <f t="shared" si="41"/>
        <v>-2.5885264522260756</v>
      </c>
      <c r="BI29" s="3">
        <f t="shared" si="0"/>
        <v>9.84000960599157</v>
      </c>
      <c r="BJ29" s="3">
        <f t="shared" si="1"/>
        <v>13.208658650226074</v>
      </c>
      <c r="BK29" s="3">
        <f t="shared" si="42"/>
        <v>16.47101855940301</v>
      </c>
      <c r="BL29" s="3">
        <f t="shared" si="43"/>
        <v>53.31511974480011</v>
      </c>
      <c r="BM29" s="3">
        <f t="shared" si="44"/>
        <v>70.69911806487038</v>
      </c>
      <c r="BN29" s="3">
        <f t="shared" si="45"/>
        <v>155.85996914058737</v>
      </c>
      <c r="BO29" s="3">
        <f t="shared" si="46"/>
        <v>-64.51638588424912</v>
      </c>
      <c r="BP29" s="3">
        <f t="shared" si="47"/>
        <v>28.913686163911052</v>
      </c>
      <c r="BQ29" s="3">
        <f t="shared" si="48"/>
        <v>3.516456222</v>
      </c>
      <c r="BR29" s="3">
        <f t="shared" si="48"/>
        <v>16.444786647999997</v>
      </c>
      <c r="BS29" s="3">
        <f t="shared" si="49"/>
        <v>16.816553519062147</v>
      </c>
      <c r="BT29" s="3">
        <f t="shared" si="50"/>
        <v>77.92998457029368</v>
      </c>
      <c r="BU29" s="3">
        <f t="shared" si="51"/>
        <v>1.8400940520000002</v>
      </c>
      <c r="BV29" s="3">
        <f t="shared" si="51"/>
        <v>10.620132197999999</v>
      </c>
      <c r="BW29" s="3">
        <f t="shared" si="52"/>
        <v>10.778365090457925</v>
      </c>
      <c r="BX29" s="3">
        <f t="shared" si="53"/>
        <v>80.17025360799457</v>
      </c>
      <c r="BY29" s="3">
        <f t="shared" si="54"/>
        <v>181.25495339167682</v>
      </c>
      <c r="BZ29" s="3">
        <f t="shared" si="55"/>
        <v>158.10023817828824</v>
      </c>
      <c r="CA29" s="3">
        <f t="shared" si="56"/>
        <v>-168.17519799144463</v>
      </c>
      <c r="CB29" s="3">
        <f t="shared" si="57"/>
        <v>67.6051840435135</v>
      </c>
      <c r="CC29" s="3">
        <f t="shared" si="58"/>
        <v>-232.69158387569377</v>
      </c>
      <c r="CD29" s="3">
        <f t="shared" si="58"/>
        <v>96.51887020742456</v>
      </c>
      <c r="CE29" s="3">
        <f t="shared" si="59"/>
        <v>251.91519508099682</v>
      </c>
      <c r="CF29" s="3">
        <f t="shared" si="60"/>
        <v>-22.528337909235795</v>
      </c>
      <c r="CG29" s="3">
        <f t="shared" si="61"/>
        <v>0.06538318799748137</v>
      </c>
      <c r="CH29" s="3">
        <f t="shared" si="62"/>
        <v>75.8434576540359</v>
      </c>
      <c r="CI29" s="3">
        <f t="shared" si="63"/>
        <v>0.9284412695642354</v>
      </c>
      <c r="CJ29" s="3">
        <f t="shared" si="64"/>
        <v>75.8434576540359</v>
      </c>
      <c r="CK29" s="3">
        <f t="shared" si="71"/>
        <v>8.830255710563792</v>
      </c>
      <c r="CL29" s="3">
        <f t="shared" si="66"/>
        <v>75.8434576540359</v>
      </c>
      <c r="CM29" s="3">
        <f t="shared" si="67"/>
        <v>2.159633399466984</v>
      </c>
      <c r="CN29" s="3">
        <f t="shared" si="68"/>
        <v>8.562090836580229</v>
      </c>
      <c r="CO29" s="3">
        <f t="shared" si="69"/>
        <v>3.964603825210995</v>
      </c>
      <c r="CP29" s="3">
        <f>1.3*CI29</f>
        <v>1.206973650433506</v>
      </c>
    </row>
    <row r="30" spans="1:94" ht="12.75">
      <c r="A30" s="1" t="s">
        <v>37</v>
      </c>
      <c r="B30" s="1">
        <v>3</v>
      </c>
      <c r="C30" s="1">
        <v>0.10373</v>
      </c>
      <c r="D30">
        <v>0.2381</v>
      </c>
      <c r="E30">
        <v>0.4004</v>
      </c>
      <c r="F30">
        <v>0.1692</v>
      </c>
      <c r="G30">
        <v>2.5058</v>
      </c>
      <c r="H30" s="3">
        <f t="shared" si="2"/>
        <v>0.024698113</v>
      </c>
      <c r="I30" s="3">
        <f t="shared" si="3"/>
        <v>0.041533492</v>
      </c>
      <c r="J30" s="3">
        <f t="shared" si="4"/>
        <v>0.017551116</v>
      </c>
      <c r="K30" s="3">
        <f t="shared" si="5"/>
        <v>0.259926634</v>
      </c>
      <c r="L30" s="4">
        <v>28</v>
      </c>
      <c r="M30" s="7">
        <f>M10+C29</f>
        <v>4.26251</v>
      </c>
      <c r="N30" s="7">
        <f t="shared" si="6"/>
        <v>0.7427780517137608</v>
      </c>
      <c r="O30" s="3">
        <f>O10+H29</f>
        <v>2.1485216310000004</v>
      </c>
      <c r="P30" s="3">
        <f>P10+I29</f>
        <v>8.878729003999998</v>
      </c>
      <c r="Q30" s="3">
        <f>Q10+J29</f>
        <v>2.117446692</v>
      </c>
      <c r="R30" s="3">
        <f>R10+K29</f>
        <v>14.727639557999998</v>
      </c>
      <c r="S30">
        <v>0</v>
      </c>
      <c r="T30">
        <v>0</v>
      </c>
      <c r="U30" s="3">
        <f t="shared" si="8"/>
        <v>2.1485216310000004</v>
      </c>
      <c r="V30" s="3">
        <f t="shared" si="8"/>
        <v>8.878729003999998</v>
      </c>
      <c r="W30" s="3">
        <f t="shared" si="9"/>
        <v>9.134986257534583</v>
      </c>
      <c r="X30" s="3">
        <f t="shared" si="10"/>
        <v>76.39676273926949</v>
      </c>
      <c r="Y30" s="3">
        <f t="shared" si="11"/>
        <v>0.8974697488713379</v>
      </c>
      <c r="Z30" s="3">
        <f t="shared" si="12"/>
        <v>-76.39676273926949</v>
      </c>
      <c r="AA30" s="3">
        <f t="shared" si="13"/>
        <v>4.132482948224968</v>
      </c>
      <c r="AB30" s="3">
        <f t="shared" si="74"/>
        <v>1.2385082534424463</v>
      </c>
      <c r="AC30" s="3">
        <f t="shared" si="14"/>
        <v>4.297043262000001</v>
      </c>
      <c r="AD30" s="3">
        <f t="shared" si="14"/>
        <v>17.757458007999997</v>
      </c>
      <c r="AE30" s="3">
        <f t="shared" si="15"/>
        <v>18.269972515069167</v>
      </c>
      <c r="AF30" s="3">
        <f t="shared" si="16"/>
        <v>76.39676273926949</v>
      </c>
      <c r="AG30" s="3">
        <f t="shared" si="17"/>
        <v>0.44873487443566895</v>
      </c>
      <c r="AH30" s="3">
        <f t="shared" si="18"/>
        <v>-76.39676273926949</v>
      </c>
      <c r="AI30" s="3">
        <f t="shared" si="19"/>
        <v>10.548173549662248</v>
      </c>
      <c r="AJ30" s="3">
        <f t="shared" si="20"/>
        <v>76.39676273926949</v>
      </c>
      <c r="AK30" s="3">
        <f>AI30*COS(AJ30*PI()/180)</f>
        <v>2.480899084035169</v>
      </c>
      <c r="AL30" s="3">
        <f t="shared" si="22"/>
        <v>10.252273161042273</v>
      </c>
      <c r="AM30">
        <f t="shared" si="23"/>
        <v>4.1324829482249665</v>
      </c>
      <c r="AN30" s="3">
        <f t="shared" si="24"/>
        <v>0.6416908704430065</v>
      </c>
      <c r="AO30" s="3">
        <f t="shared" si="25"/>
        <v>6.414489954</v>
      </c>
      <c r="AP30" s="3">
        <f t="shared" si="25"/>
        <v>32.48509756599999</v>
      </c>
      <c r="AQ30" s="8">
        <f t="shared" si="26"/>
        <v>33.11234279302064</v>
      </c>
      <c r="AR30" s="3">
        <f t="shared" si="27"/>
        <v>78.83009911311783</v>
      </c>
      <c r="AS30" s="14">
        <f t="shared" si="28"/>
        <v>0.7427780517137608</v>
      </c>
      <c r="AT30" s="3">
        <f t="shared" si="29"/>
        <v>-78.83009911311783</v>
      </c>
      <c r="AU30" s="3">
        <f t="shared" si="30"/>
        <v>11.037447597673546</v>
      </c>
      <c r="AV30" s="3">
        <f t="shared" si="31"/>
        <v>78.83009911311783</v>
      </c>
      <c r="AW30" s="3">
        <f t="shared" si="32"/>
        <v>2.1381633179999997</v>
      </c>
      <c r="AX30" s="3">
        <f t="shared" si="33"/>
        <v>10.828365855333333</v>
      </c>
      <c r="AY30" s="3">
        <f t="shared" si="34"/>
        <v>5.0643305701558825</v>
      </c>
      <c r="AZ30" s="3">
        <f t="shared" si="35"/>
        <v>1.0621726139506777</v>
      </c>
      <c r="BA30" s="1">
        <v>1</v>
      </c>
      <c r="BB30" s="1">
        <v>120</v>
      </c>
      <c r="BC30" s="3">
        <f t="shared" si="36"/>
        <v>9.134986257534583</v>
      </c>
      <c r="BD30" s="3">
        <f t="shared" si="37"/>
        <v>76.39676273926949</v>
      </c>
      <c r="BE30" s="3">
        <f t="shared" si="38"/>
        <v>9.134986257534583</v>
      </c>
      <c r="BF30" s="3">
        <f t="shared" si="39"/>
        <v>196.3967627392695</v>
      </c>
      <c r="BG30" s="3">
        <f t="shared" si="40"/>
        <v>-8.763465686281705</v>
      </c>
      <c r="BH30" s="3">
        <f t="shared" si="41"/>
        <v>-2.578690188973622</v>
      </c>
      <c r="BI30" s="3">
        <f t="shared" si="0"/>
        <v>10.880912378281705</v>
      </c>
      <c r="BJ30" s="3">
        <f t="shared" si="1"/>
        <v>17.30632974697362</v>
      </c>
      <c r="BK30" s="3">
        <f t="shared" si="42"/>
        <v>20.442683373149134</v>
      </c>
      <c r="BL30" s="3">
        <f t="shared" si="43"/>
        <v>57.84142146704804</v>
      </c>
      <c r="BM30" s="3">
        <f t="shared" si="44"/>
        <v>83.44797392534569</v>
      </c>
      <c r="BN30" s="3">
        <f t="shared" si="45"/>
        <v>152.79352547853898</v>
      </c>
      <c r="BO30" s="3">
        <f t="shared" si="46"/>
        <v>-74.21568352759589</v>
      </c>
      <c r="BP30" s="3">
        <f t="shared" si="47"/>
        <v>38.15228264176218</v>
      </c>
      <c r="BQ30" s="3">
        <f t="shared" si="48"/>
        <v>4.297043262000001</v>
      </c>
      <c r="BR30" s="3">
        <f t="shared" si="48"/>
        <v>17.757458007999997</v>
      </c>
      <c r="BS30" s="3">
        <f t="shared" si="49"/>
        <v>18.269972515069167</v>
      </c>
      <c r="BT30" s="3">
        <f t="shared" si="50"/>
        <v>76.39676273926949</v>
      </c>
      <c r="BU30" s="3">
        <f t="shared" si="51"/>
        <v>2.117446692</v>
      </c>
      <c r="BV30" s="3">
        <f t="shared" si="51"/>
        <v>14.727639557999998</v>
      </c>
      <c r="BW30" s="3">
        <f t="shared" si="52"/>
        <v>14.87907750647963</v>
      </c>
      <c r="BX30" s="3">
        <f t="shared" si="53"/>
        <v>81.81844176023016</v>
      </c>
      <c r="BY30" s="3">
        <f t="shared" si="54"/>
        <v>271.8403370929667</v>
      </c>
      <c r="BZ30" s="3">
        <f t="shared" si="55"/>
        <v>158.21520449949963</v>
      </c>
      <c r="CA30" s="3">
        <f t="shared" si="56"/>
        <v>-252.42668096764172</v>
      </c>
      <c r="CB30" s="3">
        <f t="shared" si="57"/>
        <v>100.88577504523718</v>
      </c>
      <c r="CC30" s="3">
        <f t="shared" si="58"/>
        <v>-326.6423644952376</v>
      </c>
      <c r="CD30" s="3">
        <f t="shared" si="58"/>
        <v>139.03805768699937</v>
      </c>
      <c r="CE30" s="3">
        <f t="shared" si="59"/>
        <v>355.0025574110883</v>
      </c>
      <c r="CF30" s="3">
        <f t="shared" si="60"/>
        <v>-23.057435342318232</v>
      </c>
      <c r="CG30" s="3">
        <f t="shared" si="61"/>
        <v>0.057584608748259734</v>
      </c>
      <c r="CH30" s="3">
        <f t="shared" si="62"/>
        <v>80.89885680936628</v>
      </c>
      <c r="CI30" s="3">
        <f t="shared" si="63"/>
        <v>0.8177014442252882</v>
      </c>
      <c r="CJ30" s="3">
        <f t="shared" si="64"/>
        <v>80.89885680936628</v>
      </c>
      <c r="CK30" s="3">
        <f t="shared" si="71"/>
        <v>10.026121245584983</v>
      </c>
      <c r="CL30" s="3">
        <f t="shared" si="66"/>
        <v>80.89885680936628</v>
      </c>
      <c r="CM30" s="3">
        <f t="shared" si="67"/>
        <v>1.5859094857207214</v>
      </c>
      <c r="CN30" s="3">
        <f t="shared" si="68"/>
        <v>9.899898905255125</v>
      </c>
      <c r="CO30" s="3">
        <f t="shared" si="69"/>
        <v>6.242411054598167</v>
      </c>
      <c r="CP30" s="3">
        <f>1.44*CI30</f>
        <v>1.177490079684415</v>
      </c>
    </row>
    <row r="31" spans="1:94" ht="12.75">
      <c r="A31" s="1" t="s">
        <v>38</v>
      </c>
      <c r="B31" s="1">
        <v>3</v>
      </c>
      <c r="C31" s="1">
        <v>0.26856</v>
      </c>
      <c r="D31">
        <v>0.2381</v>
      </c>
      <c r="E31">
        <v>0.4004</v>
      </c>
      <c r="F31">
        <v>0.1692</v>
      </c>
      <c r="G31">
        <v>2.5058</v>
      </c>
      <c r="H31" s="3">
        <f t="shared" si="2"/>
        <v>0.06394413600000001</v>
      </c>
      <c r="I31" s="3">
        <f t="shared" si="3"/>
        <v>0.107531424</v>
      </c>
      <c r="J31" s="3">
        <f t="shared" si="4"/>
        <v>0.045440352</v>
      </c>
      <c r="K31" s="3">
        <f t="shared" si="5"/>
        <v>0.672957648</v>
      </c>
      <c r="L31" s="4">
        <v>29</v>
      </c>
      <c r="M31" s="7">
        <f>M30+C30</f>
        <v>4.3662399999999995</v>
      </c>
      <c r="N31" s="7">
        <f t="shared" si="6"/>
        <v>0.7350206960189815</v>
      </c>
      <c r="O31" s="3">
        <f>O30+H30</f>
        <v>2.1732197440000003</v>
      </c>
      <c r="P31" s="3">
        <f>P30+I30</f>
        <v>8.920262495999998</v>
      </c>
      <c r="Q31" s="3">
        <f>Q30+J30</f>
        <v>2.134997808</v>
      </c>
      <c r="R31" s="3">
        <f>R30+K30</f>
        <v>14.987566191999997</v>
      </c>
      <c r="S31">
        <v>0</v>
      </c>
      <c r="T31">
        <v>0</v>
      </c>
      <c r="U31" s="3">
        <f t="shared" si="8"/>
        <v>2.1732197440000003</v>
      </c>
      <c r="V31" s="3">
        <f t="shared" si="8"/>
        <v>8.920262495999998</v>
      </c>
      <c r="W31" s="3">
        <f t="shared" si="9"/>
        <v>9.18117460095687</v>
      </c>
      <c r="X31" s="3">
        <f t="shared" si="10"/>
        <v>76.30791742676772</v>
      </c>
      <c r="Y31" s="3">
        <f t="shared" si="11"/>
        <v>0.8929547883381113</v>
      </c>
      <c r="Z31" s="3">
        <f t="shared" si="12"/>
        <v>-76.30791742676772</v>
      </c>
      <c r="AA31" s="3">
        <f t="shared" si="13"/>
        <v>4.104629787497457</v>
      </c>
      <c r="AB31" s="3">
        <f t="shared" si="74"/>
        <v>1.2322776079065934</v>
      </c>
      <c r="AC31" s="3">
        <f>O31+O31+S31</f>
        <v>4.346439488000001</v>
      </c>
      <c r="AD31" s="3">
        <f t="shared" si="14"/>
        <v>17.840524991999995</v>
      </c>
      <c r="AE31" s="3">
        <f t="shared" si="15"/>
        <v>18.36234920191374</v>
      </c>
      <c r="AF31" s="3">
        <f t="shared" si="16"/>
        <v>76.30791742676772</v>
      </c>
      <c r="AG31" s="3">
        <f t="shared" si="17"/>
        <v>0.44647739416905563</v>
      </c>
      <c r="AH31" s="3">
        <f t="shared" si="18"/>
        <v>-76.30791742676772</v>
      </c>
      <c r="AI31" s="3">
        <f t="shared" si="19"/>
        <v>10.60150725467881</v>
      </c>
      <c r="AJ31" s="3">
        <f t="shared" si="20"/>
        <v>76.30791742676772</v>
      </c>
      <c r="AK31" s="3">
        <f t="shared" si="21"/>
        <v>2.509418008413221</v>
      </c>
      <c r="AL31" s="3">
        <f t="shared" si="22"/>
        <v>10.300231906615446</v>
      </c>
      <c r="AM31">
        <f t="shared" si="23"/>
        <v>4.104629787497455</v>
      </c>
      <c r="AN31" s="3">
        <f t="shared" si="24"/>
        <v>0.6384626736617495</v>
      </c>
      <c r="AO31" s="3">
        <f t="shared" si="25"/>
        <v>6.481437296000001</v>
      </c>
      <c r="AP31" s="3">
        <f t="shared" si="25"/>
        <v>32.828091183999994</v>
      </c>
      <c r="AQ31" s="8">
        <f t="shared" si="26"/>
        <v>33.46180808335076</v>
      </c>
      <c r="AR31" s="3">
        <f t="shared" si="27"/>
        <v>78.83140937691341</v>
      </c>
      <c r="AS31" s="14">
        <f t="shared" si="28"/>
        <v>0.7350206960189815</v>
      </c>
      <c r="AT31" s="3">
        <f t="shared" si="29"/>
        <v>-78.83140937691341</v>
      </c>
      <c r="AU31" s="3">
        <f t="shared" si="30"/>
        <v>11.153936027783587</v>
      </c>
      <c r="AV31" s="3">
        <f t="shared" si="31"/>
        <v>78.83140937691341</v>
      </c>
      <c r="AW31" s="3">
        <f t="shared" si="32"/>
        <v>2.1604790986666664</v>
      </c>
      <c r="AX31" s="3">
        <f t="shared" si="33"/>
        <v>10.942697061333334</v>
      </c>
      <c r="AY31" s="3">
        <f t="shared" si="34"/>
        <v>5.064940025611258</v>
      </c>
      <c r="AZ31" s="3">
        <f t="shared" si="35"/>
        <v>1.0510795953071435</v>
      </c>
      <c r="BA31" s="1">
        <v>1</v>
      </c>
      <c r="BB31" s="1">
        <v>120</v>
      </c>
      <c r="BC31" s="3">
        <f t="shared" si="36"/>
        <v>9.18117460095687</v>
      </c>
      <c r="BD31" s="3">
        <f t="shared" si="37"/>
        <v>76.30791742676772</v>
      </c>
      <c r="BE31" s="3">
        <f t="shared" si="38"/>
        <v>9.18117460095687</v>
      </c>
      <c r="BF31" s="3">
        <f>BB31+BD31</f>
        <v>196.30791742676772</v>
      </c>
      <c r="BG31" s="3">
        <f t="shared" si="40"/>
        <v>-8.811783801961585</v>
      </c>
      <c r="BH31" s="3">
        <f t="shared" si="41"/>
        <v>-2.5780677416900817</v>
      </c>
      <c r="BI31" s="3">
        <f t="shared" si="0"/>
        <v>10.946781609961585</v>
      </c>
      <c r="BJ31" s="3">
        <f t="shared" si="1"/>
        <v>17.56563393369008</v>
      </c>
      <c r="BK31" s="3">
        <f t="shared" si="42"/>
        <v>20.697427934615394</v>
      </c>
      <c r="BL31" s="3">
        <f t="shared" si="43"/>
        <v>58.06912477192544</v>
      </c>
      <c r="BM31" s="3">
        <f t="shared" si="44"/>
        <v>84.29396705325554</v>
      </c>
      <c r="BN31" s="3">
        <f t="shared" si="45"/>
        <v>152.61583485353543</v>
      </c>
      <c r="BO31" s="3">
        <f t="shared" si="46"/>
        <v>-74.84819894183269</v>
      </c>
      <c r="BP31" s="3">
        <f t="shared" si="47"/>
        <v>38.77138115593985</v>
      </c>
      <c r="BQ31" s="3">
        <f t="shared" si="48"/>
        <v>4.346439488000001</v>
      </c>
      <c r="BR31" s="3">
        <f t="shared" si="48"/>
        <v>17.840524991999995</v>
      </c>
      <c r="BS31" s="3">
        <f t="shared" si="49"/>
        <v>18.36234920191374</v>
      </c>
      <c r="BT31" s="3">
        <f t="shared" si="50"/>
        <v>76.30791742676772</v>
      </c>
      <c r="BU31" s="3">
        <f t="shared" si="51"/>
        <v>2.134997808</v>
      </c>
      <c r="BV31" s="3">
        <f t="shared" si="51"/>
        <v>14.987566191999997</v>
      </c>
      <c r="BW31" s="3">
        <f t="shared" si="52"/>
        <v>15.138869046257916</v>
      </c>
      <c r="BX31" s="3">
        <f t="shared" si="53"/>
        <v>81.89268875875312</v>
      </c>
      <c r="BY31" s="3">
        <f t="shared" si="54"/>
        <v>277.9851999494307</v>
      </c>
      <c r="BZ31" s="3">
        <f t="shared" si="55"/>
        <v>158.20060618552083</v>
      </c>
      <c r="CA31" s="3">
        <f t="shared" si="56"/>
        <v>-258.1064104381455</v>
      </c>
      <c r="CB31" s="3">
        <f t="shared" si="57"/>
        <v>103.2320312774119</v>
      </c>
      <c r="CC31" s="3">
        <f t="shared" si="58"/>
        <v>-332.95460937997814</v>
      </c>
      <c r="CD31" s="3">
        <f t="shared" si="58"/>
        <v>142.00341243335174</v>
      </c>
      <c r="CE31" s="3">
        <f t="shared" si="59"/>
        <v>361.97201694342397</v>
      </c>
      <c r="CF31" s="3">
        <f t="shared" si="60"/>
        <v>-23.097996082727416</v>
      </c>
      <c r="CG31" s="3">
        <f t="shared" si="61"/>
        <v>0.05717963534692349</v>
      </c>
      <c r="CH31" s="3">
        <f t="shared" si="62"/>
        <v>81.16712085465285</v>
      </c>
      <c r="CI31" s="3">
        <f t="shared" si="63"/>
        <v>0.8119508219263135</v>
      </c>
      <c r="CJ31" s="3">
        <f t="shared" si="64"/>
        <v>81.16712085465285</v>
      </c>
      <c r="CK31" s="3">
        <f t="shared" si="71"/>
        <v>10.097131009785109</v>
      </c>
      <c r="CL31" s="3">
        <f t="shared" si="66"/>
        <v>81.16712085465285</v>
      </c>
      <c r="CM31" s="3">
        <f t="shared" si="67"/>
        <v>1.550443801439827</v>
      </c>
      <c r="CN31" s="3">
        <f t="shared" si="68"/>
        <v>9.977383356739425</v>
      </c>
      <c r="CO31" s="3">
        <f t="shared" si="69"/>
        <v>6.435178977447542</v>
      </c>
      <c r="CP31" s="3">
        <f aca="true" t="shared" si="78" ref="CP31:CP37">1.44*CI31</f>
        <v>1.1692091835738914</v>
      </c>
    </row>
    <row r="32" spans="1:94" ht="12.75">
      <c r="A32" s="1" t="s">
        <v>39</v>
      </c>
      <c r="B32" s="1">
        <v>3</v>
      </c>
      <c r="C32" s="1">
        <v>0.04826</v>
      </c>
      <c r="D32">
        <v>0.2381</v>
      </c>
      <c r="E32">
        <v>0.4004</v>
      </c>
      <c r="F32">
        <v>0.1692</v>
      </c>
      <c r="G32">
        <v>2.5058</v>
      </c>
      <c r="H32" s="3">
        <f t="shared" si="2"/>
        <v>0.011490706</v>
      </c>
      <c r="I32" s="3">
        <f t="shared" si="3"/>
        <v>0.019323304</v>
      </c>
      <c r="J32" s="3">
        <f t="shared" si="4"/>
        <v>0.008165592</v>
      </c>
      <c r="K32" s="3">
        <f t="shared" si="5"/>
        <v>0.12092990799999999</v>
      </c>
      <c r="L32" s="4">
        <v>30</v>
      </c>
      <c r="M32" s="7">
        <f>M31+C32</f>
        <v>4.414499999999999</v>
      </c>
      <c r="N32" s="7">
        <f t="shared" si="6"/>
        <v>0.7314665760397899</v>
      </c>
      <c r="O32" s="3">
        <f>O31+H32</f>
        <v>2.1847104500000003</v>
      </c>
      <c r="P32" s="3">
        <f>P31+I32</f>
        <v>8.939585799999998</v>
      </c>
      <c r="Q32" s="3">
        <f>Q31+J32</f>
        <v>2.1431634</v>
      </c>
      <c r="R32" s="3">
        <f>R31+K32</f>
        <v>15.108496099999998</v>
      </c>
      <c r="S32">
        <v>0</v>
      </c>
      <c r="T32">
        <v>0</v>
      </c>
      <c r="U32" s="3">
        <f t="shared" si="8"/>
        <v>2.1847104500000003</v>
      </c>
      <c r="V32" s="3">
        <f t="shared" si="8"/>
        <v>8.939585799999998</v>
      </c>
      <c r="W32" s="3">
        <f t="shared" si="9"/>
        <v>9.202671026712887</v>
      </c>
      <c r="X32" s="3">
        <f t="shared" si="10"/>
        <v>76.26688650032692</v>
      </c>
      <c r="Y32" s="3">
        <f t="shared" si="11"/>
        <v>0.8908689443200789</v>
      </c>
      <c r="Z32" s="3">
        <f t="shared" si="12"/>
        <v>-76.26688650032692</v>
      </c>
      <c r="AA32" s="3">
        <f t="shared" si="13"/>
        <v>4.091885860664052</v>
      </c>
      <c r="AB32" s="3">
        <f t="shared" si="74"/>
        <v>1.2293991431617088</v>
      </c>
      <c r="AC32" s="3">
        <f t="shared" si="14"/>
        <v>4.369420900000001</v>
      </c>
      <c r="AD32" s="3">
        <f t="shared" si="14"/>
        <v>17.879171599999996</v>
      </c>
      <c r="AE32" s="3">
        <f t="shared" si="15"/>
        <v>18.405342053425773</v>
      </c>
      <c r="AF32" s="3">
        <f t="shared" si="16"/>
        <v>76.26688650032692</v>
      </c>
      <c r="AG32" s="3">
        <f t="shared" si="17"/>
        <v>0.44543447216003945</v>
      </c>
      <c r="AH32" s="3">
        <f t="shared" si="18"/>
        <v>-76.26688650032692</v>
      </c>
      <c r="AI32" s="3">
        <f t="shared" si="19"/>
        <v>10.62632918907251</v>
      </c>
      <c r="AJ32" s="3">
        <f t="shared" si="20"/>
        <v>76.26688650032692</v>
      </c>
      <c r="AK32" s="3">
        <f t="shared" si="21"/>
        <v>2.5226863328177767</v>
      </c>
      <c r="AL32" s="3">
        <f t="shared" si="22"/>
        <v>10.322544536147511</v>
      </c>
      <c r="AM32">
        <f t="shared" si="23"/>
        <v>4.0918858606640525</v>
      </c>
      <c r="AN32" s="3">
        <f t="shared" si="24"/>
        <v>0.6369712951888564</v>
      </c>
      <c r="AO32" s="3">
        <f t="shared" si="25"/>
        <v>6.5125843</v>
      </c>
      <c r="AP32" s="3">
        <f t="shared" si="25"/>
        <v>32.987667699999996</v>
      </c>
      <c r="AQ32" s="8">
        <f t="shared" si="26"/>
        <v>33.624395526912146</v>
      </c>
      <c r="AR32" s="3">
        <f t="shared" si="27"/>
        <v>78.83200968902342</v>
      </c>
      <c r="AS32" s="14">
        <f t="shared" si="28"/>
        <v>0.7314665760397899</v>
      </c>
      <c r="AT32" s="3">
        <f t="shared" si="29"/>
        <v>-78.83200968902342</v>
      </c>
      <c r="AU32" s="3">
        <f>AQ32/3</f>
        <v>11.208131842304049</v>
      </c>
      <c r="AV32" s="3">
        <f t="shared" si="31"/>
        <v>78.83200968902342</v>
      </c>
      <c r="AW32" s="3">
        <f t="shared" si="32"/>
        <v>2.170861433333334</v>
      </c>
      <c r="AX32" s="3">
        <f t="shared" si="33"/>
        <v>10.995889233333331</v>
      </c>
      <c r="AY32" s="3">
        <f t="shared" si="34"/>
        <v>5.065219301652646</v>
      </c>
      <c r="AZ32" s="3">
        <f t="shared" si="35"/>
        <v>1.0459972037368996</v>
      </c>
      <c r="BA32" s="1">
        <v>1</v>
      </c>
      <c r="BB32" s="1">
        <v>120</v>
      </c>
      <c r="BC32" s="3">
        <f t="shared" si="36"/>
        <v>9.202671026712887</v>
      </c>
      <c r="BD32" s="3">
        <f t="shared" si="37"/>
        <v>76.26688650032692</v>
      </c>
      <c r="BE32" s="3">
        <f t="shared" si="38"/>
        <v>9.202671026712887</v>
      </c>
      <c r="BF32" s="3">
        <f t="shared" si="39"/>
        <v>196.2668865003269</v>
      </c>
      <c r="BG32" s="3">
        <f t="shared" si="40"/>
        <v>-8.834263627110632</v>
      </c>
      <c r="BH32" s="3">
        <f t="shared" si="41"/>
        <v>-2.5777781503866692</v>
      </c>
      <c r="BI32" s="3">
        <f t="shared" si="0"/>
        <v>10.977427027110632</v>
      </c>
      <c r="BJ32" s="3">
        <f t="shared" si="1"/>
        <v>17.686274250386667</v>
      </c>
      <c r="BK32" s="3">
        <f t="shared" si="42"/>
        <v>20.81605632667796</v>
      </c>
      <c r="BL32" s="3">
        <f t="shared" si="43"/>
        <v>58.17316248972884</v>
      </c>
      <c r="BM32" s="3">
        <f t="shared" si="44"/>
        <v>84.68915402590082</v>
      </c>
      <c r="BN32" s="3">
        <f t="shared" si="45"/>
        <v>152.53377300065384</v>
      </c>
      <c r="BO32" s="3">
        <f t="shared" si="46"/>
        <v>-75.14323452522243</v>
      </c>
      <c r="BP32" s="3">
        <f t="shared" si="47"/>
        <v>39.060813031863205</v>
      </c>
      <c r="BQ32" s="3">
        <f t="shared" si="48"/>
        <v>4.369420900000001</v>
      </c>
      <c r="BR32" s="3">
        <f t="shared" si="48"/>
        <v>17.879171599999996</v>
      </c>
      <c r="BS32" s="3">
        <f t="shared" si="49"/>
        <v>18.405342053425773</v>
      </c>
      <c r="BT32" s="3">
        <f t="shared" si="50"/>
        <v>76.26688650032692</v>
      </c>
      <c r="BU32" s="3">
        <f t="shared" si="51"/>
        <v>2.1431634</v>
      </c>
      <c r="BV32" s="3">
        <f t="shared" si="51"/>
        <v>15.108496099999998</v>
      </c>
      <c r="BW32" s="3">
        <f t="shared" si="52"/>
        <v>15.259744551034094</v>
      </c>
      <c r="BX32" s="3">
        <f t="shared" si="53"/>
        <v>81.92637018607586</v>
      </c>
      <c r="BY32" s="3">
        <f t="shared" si="54"/>
        <v>280.8608181096826</v>
      </c>
      <c r="BZ32" s="3">
        <f t="shared" si="55"/>
        <v>158.19325668640278</v>
      </c>
      <c r="CA32" s="3">
        <f t="shared" si="56"/>
        <v>-260.7630114377556</v>
      </c>
      <c r="CB32" s="3">
        <f t="shared" si="57"/>
        <v>104.33336482234799</v>
      </c>
      <c r="CC32" s="3">
        <f t="shared" si="58"/>
        <v>-335.906245962978</v>
      </c>
      <c r="CD32" s="3">
        <f t="shared" si="58"/>
        <v>143.3941778542112</v>
      </c>
      <c r="CE32" s="3">
        <f t="shared" si="59"/>
        <v>365.2326605321953</v>
      </c>
      <c r="CF32" s="3">
        <f t="shared" si="60"/>
        <v>-23.117030226716544</v>
      </c>
      <c r="CG32" s="3">
        <f t="shared" si="61"/>
        <v>0.05699396186624175</v>
      </c>
      <c r="CH32" s="3">
        <f t="shared" si="62"/>
        <v>81.29019271644538</v>
      </c>
      <c r="CI32" s="3">
        <f t="shared" si="63"/>
        <v>0.8093142585006328</v>
      </c>
      <c r="CJ32" s="3">
        <f t="shared" si="64"/>
        <v>81.29019271644538</v>
      </c>
      <c r="CK32" s="3">
        <f t="shared" si="71"/>
        <v>10.13002518660837</v>
      </c>
      <c r="CL32" s="3">
        <f t="shared" si="66"/>
        <v>81.29019271644538</v>
      </c>
      <c r="CM32" s="3">
        <f t="shared" si="67"/>
        <v>1.533989895587229</v>
      </c>
      <c r="CN32" s="3">
        <f t="shared" si="68"/>
        <v>10.013205544757195</v>
      </c>
      <c r="CO32" s="3">
        <f t="shared" si="69"/>
        <v>6.5275563897531566</v>
      </c>
      <c r="CP32" s="3">
        <f t="shared" si="78"/>
        <v>1.1654125322409112</v>
      </c>
    </row>
    <row r="33" spans="1:94" ht="12.75">
      <c r="A33" s="1" t="s">
        <v>40</v>
      </c>
      <c r="B33" s="1">
        <v>3</v>
      </c>
      <c r="C33" s="1">
        <v>0.09976</v>
      </c>
      <c r="D33">
        <v>0.2381</v>
      </c>
      <c r="E33">
        <v>0.4004</v>
      </c>
      <c r="F33">
        <v>0.1692</v>
      </c>
      <c r="G33">
        <v>2.5058</v>
      </c>
      <c r="H33" s="3">
        <f t="shared" si="2"/>
        <v>0.023752856</v>
      </c>
      <c r="I33" s="3">
        <f t="shared" si="3"/>
        <v>0.039943903999999995</v>
      </c>
      <c r="J33" s="3">
        <f t="shared" si="4"/>
        <v>0.016879392</v>
      </c>
      <c r="K33" s="3">
        <f t="shared" si="5"/>
        <v>0.249978608</v>
      </c>
      <c r="L33" s="4">
        <v>31</v>
      </c>
      <c r="M33" s="7">
        <f>M32+C34</f>
        <v>4.4637199999999995</v>
      </c>
      <c r="N33" s="7">
        <f t="shared" si="6"/>
        <v>0.7278769863693593</v>
      </c>
      <c r="O33" s="3">
        <f>O32+H34</f>
        <v>2.1964297320000004</v>
      </c>
      <c r="P33" s="3">
        <f>P32+I34</f>
        <v>8.959293487999998</v>
      </c>
      <c r="Q33" s="3">
        <f>Q32+J34</f>
        <v>2.151491424</v>
      </c>
      <c r="R33" s="3">
        <f>R32+K34</f>
        <v>15.231831575999998</v>
      </c>
      <c r="S33">
        <v>0</v>
      </c>
      <c r="T33">
        <v>0</v>
      </c>
      <c r="U33" s="3">
        <f t="shared" si="8"/>
        <v>2.1964297320000004</v>
      </c>
      <c r="V33" s="3">
        <f t="shared" si="8"/>
        <v>8.959293487999998</v>
      </c>
      <c r="W33" s="3">
        <f t="shared" si="9"/>
        <v>9.224599903070743</v>
      </c>
      <c r="X33" s="3">
        <f t="shared" si="10"/>
        <v>76.22523637391384</v>
      </c>
      <c r="Y33" s="3">
        <f t="shared" si="11"/>
        <v>0.8887511554580876</v>
      </c>
      <c r="Z33" s="3">
        <f t="shared" si="12"/>
        <v>-76.22523637391384</v>
      </c>
      <c r="AA33" s="3">
        <f t="shared" si="13"/>
        <v>4.079025774178509</v>
      </c>
      <c r="AB33" s="3">
        <f t="shared" si="74"/>
        <v>1.2264765945321607</v>
      </c>
      <c r="AC33" s="3">
        <f t="shared" si="14"/>
        <v>4.392859464000001</v>
      </c>
      <c r="AD33" s="3">
        <f t="shared" si="14"/>
        <v>17.918586975999997</v>
      </c>
      <c r="AE33" s="3">
        <f t="shared" si="15"/>
        <v>18.449199806141486</v>
      </c>
      <c r="AF33" s="3">
        <f t="shared" si="16"/>
        <v>76.22523637391384</v>
      </c>
      <c r="AG33" s="3">
        <f t="shared" si="17"/>
        <v>0.4443755777290438</v>
      </c>
      <c r="AH33" s="3">
        <f t="shared" si="18"/>
        <v>-76.22523637391384</v>
      </c>
      <c r="AI33" s="3">
        <f t="shared" si="19"/>
        <v>10.65165047440898</v>
      </c>
      <c r="AJ33" s="3">
        <f t="shared" si="20"/>
        <v>76.22523637391384</v>
      </c>
      <c r="AK33" s="3">
        <f t="shared" si="21"/>
        <v>2.5362185940525963</v>
      </c>
      <c r="AL33" s="3">
        <f t="shared" si="22"/>
        <v>10.345301014091321</v>
      </c>
      <c r="AM33">
        <f t="shared" si="23"/>
        <v>4.0790257741785085</v>
      </c>
      <c r="AN33" s="3">
        <f t="shared" si="24"/>
        <v>0.6354570761525326</v>
      </c>
      <c r="AO33" s="3">
        <f t="shared" si="25"/>
        <v>6.544350888</v>
      </c>
      <c r="AP33" s="3">
        <f t="shared" si="25"/>
        <v>33.15041855199999</v>
      </c>
      <c r="AQ33" s="8">
        <f t="shared" si="26"/>
        <v>33.79021720436333</v>
      </c>
      <c r="AR33" s="3">
        <f t="shared" si="27"/>
        <v>78.83261599216254</v>
      </c>
      <c r="AS33" s="14">
        <f t="shared" si="28"/>
        <v>0.7278769863693593</v>
      </c>
      <c r="AT33" s="3">
        <f t="shared" si="29"/>
        <v>-78.83261599216254</v>
      </c>
      <c r="AU33" s="3">
        <f t="shared" si="30"/>
        <v>11.263405734787776</v>
      </c>
      <c r="AV33" s="3">
        <f t="shared" si="31"/>
        <v>78.83261599216254</v>
      </c>
      <c r="AW33" s="3">
        <f t="shared" si="32"/>
        <v>2.1814502960000035</v>
      </c>
      <c r="AX33" s="3">
        <f t="shared" si="33"/>
        <v>11.05013951733333</v>
      </c>
      <c r="AY33" s="3">
        <f>AX33/AW33</f>
        <v>5.0655013949184715</v>
      </c>
      <c r="AZ33" s="3">
        <f t="shared" si="35"/>
        <v>1.0408640905081836</v>
      </c>
      <c r="BA33" s="1">
        <v>1</v>
      </c>
      <c r="BB33" s="1">
        <v>120</v>
      </c>
      <c r="BC33" s="3">
        <f t="shared" si="36"/>
        <v>9.224599903070743</v>
      </c>
      <c r="BD33" s="3">
        <f t="shared" si="37"/>
        <v>76.22523637391384</v>
      </c>
      <c r="BE33" s="3">
        <f t="shared" si="38"/>
        <v>9.224599903070743</v>
      </c>
      <c r="BF33" s="3">
        <f t="shared" si="39"/>
        <v>196.22523637391384</v>
      </c>
      <c r="BG33" s="3">
        <f t="shared" si="40"/>
        <v>-8.85719062656849</v>
      </c>
      <c r="BH33" s="3">
        <f t="shared" si="41"/>
        <v>-2.577482798460552</v>
      </c>
      <c r="BI33" s="3">
        <f t="shared" si="0"/>
        <v>11.00868205056849</v>
      </c>
      <c r="BJ33" s="3">
        <f t="shared" si="1"/>
        <v>17.80931437446055</v>
      </c>
      <c r="BK33" s="3">
        <f t="shared" si="42"/>
        <v>20.937114389974468</v>
      </c>
      <c r="BL33" s="3">
        <f t="shared" si="43"/>
        <v>58.27805504513238</v>
      </c>
      <c r="BM33" s="3">
        <f t="shared" si="44"/>
        <v>85.09324337173277</v>
      </c>
      <c r="BN33" s="3">
        <f t="shared" si="45"/>
        <v>152.4504727478277</v>
      </c>
      <c r="BO33" s="3">
        <f t="shared" si="46"/>
        <v>-75.44463623650559</v>
      </c>
      <c r="BP33" s="3">
        <f t="shared" si="47"/>
        <v>39.35691718951438</v>
      </c>
      <c r="BQ33" s="3">
        <f t="shared" si="48"/>
        <v>4.392859464000001</v>
      </c>
      <c r="BR33" s="3">
        <f t="shared" si="48"/>
        <v>17.918586975999997</v>
      </c>
      <c r="BS33" s="3">
        <f t="shared" si="49"/>
        <v>18.449199806141486</v>
      </c>
      <c r="BT33" s="3">
        <f t="shared" si="50"/>
        <v>76.22523637391384</v>
      </c>
      <c r="BU33" s="3">
        <f t="shared" si="51"/>
        <v>2.151491424</v>
      </c>
      <c r="BV33" s="3">
        <f t="shared" si="51"/>
        <v>15.231831575999998</v>
      </c>
      <c r="BW33" s="3">
        <f t="shared" si="52"/>
        <v>15.38302988709234</v>
      </c>
      <c r="BX33" s="3">
        <f t="shared" si="53"/>
        <v>81.9601763838465</v>
      </c>
      <c r="BY33" s="3">
        <f t="shared" si="54"/>
        <v>283.80459201081266</v>
      </c>
      <c r="BZ33" s="3">
        <f t="shared" si="55"/>
        <v>158.18541275776033</v>
      </c>
      <c r="CA33" s="3">
        <f t="shared" si="56"/>
        <v>-263.4816994347058</v>
      </c>
      <c r="CB33" s="3">
        <f t="shared" si="57"/>
        <v>105.46298170174782</v>
      </c>
      <c r="CC33" s="3">
        <f t="shared" si="58"/>
        <v>-338.92633567121135</v>
      </c>
      <c r="CD33" s="3">
        <f t="shared" si="58"/>
        <v>144.8198988912622</v>
      </c>
      <c r="CE33" s="3">
        <f t="shared" si="59"/>
        <v>368.5700260824122</v>
      </c>
      <c r="CF33" s="3">
        <f t="shared" si="60"/>
        <v>-23.136543405989364</v>
      </c>
      <c r="CG33" s="3">
        <f t="shared" si="61"/>
        <v>0.05680634047352764</v>
      </c>
      <c r="CH33" s="3">
        <f t="shared" si="62"/>
        <v>81.41459845112175</v>
      </c>
      <c r="CI33" s="3">
        <f t="shared" si="63"/>
        <v>0.8066500347240924</v>
      </c>
      <c r="CJ33" s="3">
        <f t="shared" si="64"/>
        <v>81.41459845112175</v>
      </c>
      <c r="CK33" s="3">
        <f t="shared" si="71"/>
        <v>10.163482885483132</v>
      </c>
      <c r="CL33" s="3">
        <f t="shared" si="66"/>
        <v>81.41459845112175</v>
      </c>
      <c r="CM33" s="3">
        <f t="shared" si="67"/>
        <v>1.5172394062842602</v>
      </c>
      <c r="CN33" s="3">
        <f t="shared" si="68"/>
        <v>10.04959546188436</v>
      </c>
      <c r="CO33" s="3">
        <f t="shared" si="69"/>
        <v>6.62360562232954</v>
      </c>
      <c r="CP33" s="3">
        <f t="shared" si="78"/>
        <v>1.161576050002693</v>
      </c>
    </row>
    <row r="34" spans="1:94" ht="12.75">
      <c r="A34" s="1" t="s">
        <v>41</v>
      </c>
      <c r="B34" s="1">
        <v>3</v>
      </c>
      <c r="C34" s="1">
        <v>0.04922</v>
      </c>
      <c r="D34">
        <v>0.2381</v>
      </c>
      <c r="E34">
        <v>0.4004</v>
      </c>
      <c r="F34">
        <v>0.1692</v>
      </c>
      <c r="G34">
        <v>2.5058</v>
      </c>
      <c r="H34" s="3">
        <f t="shared" si="2"/>
        <v>0.011719282000000001</v>
      </c>
      <c r="I34" s="3">
        <f t="shared" si="3"/>
        <v>0.019707687999999998</v>
      </c>
      <c r="J34" s="3">
        <f t="shared" si="4"/>
        <v>0.008328024</v>
      </c>
      <c r="K34" s="3">
        <f t="shared" si="5"/>
        <v>0.12333547599999999</v>
      </c>
      <c r="L34" s="4">
        <v>32</v>
      </c>
      <c r="M34" s="7">
        <f>M31+C33</f>
        <v>4.465999999999999</v>
      </c>
      <c r="N34" s="7">
        <f t="shared" si="6"/>
        <v>0.7277115607238974</v>
      </c>
      <c r="O34" s="3">
        <f>O31+H33</f>
        <v>2.1969726000000005</v>
      </c>
      <c r="P34" s="3">
        <f>P31+I33</f>
        <v>8.960206399999997</v>
      </c>
      <c r="Q34" s="3">
        <f>Q31+J33</f>
        <v>2.1518772</v>
      </c>
      <c r="R34" s="3">
        <f>R31+K33</f>
        <v>15.237544799999997</v>
      </c>
      <c r="S34">
        <v>0</v>
      </c>
      <c r="T34">
        <v>0</v>
      </c>
      <c r="U34" s="3">
        <f t="shared" si="8"/>
        <v>2.1969726000000005</v>
      </c>
      <c r="V34" s="3">
        <f t="shared" si="8"/>
        <v>8.960206399999997</v>
      </c>
      <c r="W34" s="3">
        <f t="shared" si="9"/>
        <v>9.225615824201205</v>
      </c>
      <c r="X34" s="3">
        <f t="shared" si="10"/>
        <v>76.22331182898141</v>
      </c>
      <c r="Y34" s="3">
        <f t="shared" si="11"/>
        <v>0.8886532865357569</v>
      </c>
      <c r="Z34" s="3">
        <f t="shared" si="12"/>
        <v>-76.22331182898141</v>
      </c>
      <c r="AA34" s="3">
        <f t="shared" si="13"/>
        <v>4.0784333860149165</v>
      </c>
      <c r="AB34" s="3">
        <f t="shared" si="74"/>
        <v>1.2263415354193445</v>
      </c>
      <c r="AC34" s="3">
        <f t="shared" si="14"/>
        <v>4.393945200000001</v>
      </c>
      <c r="AD34" s="3">
        <f t="shared" si="14"/>
        <v>17.920412799999994</v>
      </c>
      <c r="AE34" s="3">
        <f t="shared" si="15"/>
        <v>18.45123164840241</v>
      </c>
      <c r="AF34" s="3">
        <f t="shared" si="16"/>
        <v>76.22331182898141</v>
      </c>
      <c r="AG34" s="3">
        <f t="shared" si="17"/>
        <v>0.44432664326787846</v>
      </c>
      <c r="AH34" s="3">
        <f t="shared" si="18"/>
        <v>-76.22331182898141</v>
      </c>
      <c r="AI34" s="3">
        <f t="shared" si="19"/>
        <v>10.652823559085274</v>
      </c>
      <c r="AJ34" s="3">
        <f t="shared" si="20"/>
        <v>76.22331182898141</v>
      </c>
      <c r="AK34" s="3">
        <f t="shared" si="21"/>
        <v>2.5368454440244657</v>
      </c>
      <c r="AL34" s="3">
        <f t="shared" si="22"/>
        <v>10.346355154069212</v>
      </c>
      <c r="AM34">
        <f t="shared" si="23"/>
        <v>4.078433386014915</v>
      </c>
      <c r="AN34" s="3">
        <f t="shared" si="24"/>
        <v>0.6353870998730662</v>
      </c>
      <c r="AO34" s="3">
        <f t="shared" si="25"/>
        <v>6.5458224000000005</v>
      </c>
      <c r="AP34" s="3">
        <f t="shared" si="25"/>
        <v>33.15795759999999</v>
      </c>
      <c r="AQ34" s="8">
        <f t="shared" si="26"/>
        <v>33.79789850117517</v>
      </c>
      <c r="AR34" s="3">
        <f t="shared" si="27"/>
        <v>78.83264393354197</v>
      </c>
      <c r="AS34" s="14">
        <f t="shared" si="28"/>
        <v>0.7277115607238974</v>
      </c>
      <c r="AT34" s="3">
        <f t="shared" si="29"/>
        <v>-78.83264393354197</v>
      </c>
      <c r="AU34" s="3">
        <f t="shared" si="30"/>
        <v>11.265966167058389</v>
      </c>
      <c r="AV34" s="3">
        <f>AR34</f>
        <v>78.83264393354197</v>
      </c>
      <c r="AW34" s="3">
        <f>AU34*COS(AV34*PI()/180)</f>
        <v>2.1819408000000005</v>
      </c>
      <c r="AX34" s="3">
        <f t="shared" si="33"/>
        <v>11.05265253333333</v>
      </c>
      <c r="AY34" s="3">
        <f t="shared" si="34"/>
        <v>5.065514395868727</v>
      </c>
      <c r="AZ34" s="3">
        <f t="shared" si="35"/>
        <v>1.0406275318351732</v>
      </c>
      <c r="BA34" s="1">
        <v>1</v>
      </c>
      <c r="BB34" s="1">
        <v>120</v>
      </c>
      <c r="BC34" s="3">
        <f t="shared" si="36"/>
        <v>9.225615824201205</v>
      </c>
      <c r="BD34" s="3">
        <f t="shared" si="37"/>
        <v>76.22331182898141</v>
      </c>
      <c r="BE34" s="3">
        <f t="shared" si="38"/>
        <v>9.225615824201205</v>
      </c>
      <c r="BF34" s="3">
        <f t="shared" si="39"/>
        <v>196.22331182898142</v>
      </c>
      <c r="BG34" s="3">
        <f t="shared" si="40"/>
        <v>-8.858252665551907</v>
      </c>
      <c r="BH34" s="3">
        <f t="shared" si="41"/>
        <v>-2.577469116981655</v>
      </c>
      <c r="BI34" s="3">
        <f t="shared" si="0"/>
        <v>11.010129865551907</v>
      </c>
      <c r="BJ34" s="3">
        <f t="shared" si="1"/>
        <v>17.815013916981652</v>
      </c>
      <c r="BK34" s="3">
        <f t="shared" si="42"/>
        <v>20.942723808486996</v>
      </c>
      <c r="BL34" s="3">
        <f t="shared" si="43"/>
        <v>58.282884553807335</v>
      </c>
      <c r="BM34" s="3">
        <f t="shared" si="44"/>
        <v>85.11198733575166</v>
      </c>
      <c r="BN34" s="3">
        <f t="shared" si="45"/>
        <v>152.44662365796282</v>
      </c>
      <c r="BO34" s="3">
        <f t="shared" si="46"/>
        <v>-75.45861012545014</v>
      </c>
      <c r="BP34" s="3">
        <f t="shared" si="47"/>
        <v>39.370655902289286</v>
      </c>
      <c r="BQ34" s="3">
        <f t="shared" si="48"/>
        <v>4.393945200000001</v>
      </c>
      <c r="BR34" s="3">
        <f t="shared" si="48"/>
        <v>17.920412799999994</v>
      </c>
      <c r="BS34" s="3">
        <f t="shared" si="49"/>
        <v>18.45123164840241</v>
      </c>
      <c r="BT34" s="3">
        <f t="shared" si="50"/>
        <v>76.22331182898141</v>
      </c>
      <c r="BU34" s="3">
        <f t="shared" si="51"/>
        <v>2.1518772</v>
      </c>
      <c r="BV34" s="3">
        <f t="shared" si="51"/>
        <v>15.237544799999997</v>
      </c>
      <c r="BW34" s="3">
        <f t="shared" si="52"/>
        <v>15.388740917173399</v>
      </c>
      <c r="BX34" s="3">
        <f t="shared" si="53"/>
        <v>81.9617292488979</v>
      </c>
      <c r="BY34" s="3">
        <f t="shared" si="54"/>
        <v>283.94122344001494</v>
      </c>
      <c r="BZ34" s="3">
        <f t="shared" si="55"/>
        <v>158.1850410778793</v>
      </c>
      <c r="CA34" s="3">
        <f t="shared" si="56"/>
        <v>-263.60786238056386</v>
      </c>
      <c r="CB34" s="3">
        <f t="shared" si="57"/>
        <v>105.51546455265313</v>
      </c>
      <c r="CC34" s="3">
        <f t="shared" si="58"/>
        <v>-339.066472506014</v>
      </c>
      <c r="CD34" s="3">
        <f t="shared" si="58"/>
        <v>144.88612045494241</v>
      </c>
      <c r="CE34" s="3">
        <f t="shared" si="59"/>
        <v>368.72491193050087</v>
      </c>
      <c r="CF34" s="3">
        <f t="shared" si="60"/>
        <v>-23.137449688892044</v>
      </c>
      <c r="CG34" s="3">
        <f t="shared" si="61"/>
        <v>0.056797691533341216</v>
      </c>
      <c r="CH34" s="3">
        <f t="shared" si="62"/>
        <v>81.42033424269938</v>
      </c>
      <c r="CI34" s="3">
        <f t="shared" si="63"/>
        <v>0.8065272197734452</v>
      </c>
      <c r="CJ34" s="3">
        <f t="shared" si="64"/>
        <v>81.42033424269938</v>
      </c>
      <c r="CK34" s="3">
        <f t="shared" si="71"/>
        <v>10.16503054267111</v>
      </c>
      <c r="CL34" s="3">
        <f t="shared" si="66"/>
        <v>81.42033424269938</v>
      </c>
      <c r="CM34" s="3">
        <f t="shared" si="67"/>
        <v>1.5164642356237066</v>
      </c>
      <c r="CN34" s="3">
        <f t="shared" si="68"/>
        <v>10.05127763796776</v>
      </c>
      <c r="CO34" s="3">
        <f t="shared" si="69"/>
        <v>6.628100684375038</v>
      </c>
      <c r="CP34" s="3">
        <f t="shared" si="78"/>
        <v>1.161399196473761</v>
      </c>
    </row>
    <row r="35" spans="1:94" ht="12.75">
      <c r="A35" s="1" t="s">
        <v>42</v>
      </c>
      <c r="B35" s="1">
        <v>3</v>
      </c>
      <c r="C35" s="1">
        <v>0.10095</v>
      </c>
      <c r="D35">
        <v>0.2381</v>
      </c>
      <c r="E35">
        <v>0.4004</v>
      </c>
      <c r="F35">
        <v>0.1692</v>
      </c>
      <c r="G35">
        <v>2.5058</v>
      </c>
      <c r="H35" s="3">
        <f t="shared" si="2"/>
        <v>0.024036195</v>
      </c>
      <c r="I35" s="3">
        <f t="shared" si="3"/>
        <v>0.04042038</v>
      </c>
      <c r="J35" s="3">
        <f t="shared" si="4"/>
        <v>0.017080739999999997</v>
      </c>
      <c r="K35" s="3">
        <f t="shared" si="5"/>
        <v>0.25296050999999997</v>
      </c>
      <c r="L35" s="4">
        <v>33</v>
      </c>
      <c r="M35" s="7">
        <f>M30+C31</f>
        <v>4.53107</v>
      </c>
      <c r="N35" s="7">
        <f t="shared" si="6"/>
        <v>0.7230218909507787</v>
      </c>
      <c r="O35" s="3">
        <f>O30+H31</f>
        <v>2.2124657670000003</v>
      </c>
      <c r="P35" s="3">
        <f>P30+I31</f>
        <v>8.986260427999998</v>
      </c>
      <c r="Q35" s="3">
        <f>Q30+J31</f>
        <v>2.162887044</v>
      </c>
      <c r="R35" s="3">
        <f>R30+K31</f>
        <v>15.400597205999999</v>
      </c>
      <c r="S35">
        <v>0</v>
      </c>
      <c r="T35">
        <v>0</v>
      </c>
      <c r="U35" s="3">
        <f t="shared" si="8"/>
        <v>2.2124657670000003</v>
      </c>
      <c r="V35" s="3">
        <f t="shared" si="8"/>
        <v>8.986260427999998</v>
      </c>
      <c r="W35" s="3">
        <f t="shared" si="9"/>
        <v>9.254614051919486</v>
      </c>
      <c r="X35" s="3">
        <f t="shared" si="10"/>
        <v>76.16856445312186</v>
      </c>
      <c r="Y35" s="3">
        <f t="shared" si="11"/>
        <v>0.885868797607208</v>
      </c>
      <c r="Z35" s="3">
        <f t="shared" si="12"/>
        <v>-76.16856445312186</v>
      </c>
      <c r="AA35" s="3">
        <f t="shared" si="13"/>
        <v>4.061649478167947</v>
      </c>
      <c r="AB35" s="3">
        <f t="shared" si="74"/>
        <v>1.222498940697947</v>
      </c>
      <c r="AC35" s="3">
        <f t="shared" si="14"/>
        <v>4.424931534000001</v>
      </c>
      <c r="AD35" s="3">
        <f t="shared" si="14"/>
        <v>17.972520855999996</v>
      </c>
      <c r="AE35" s="3">
        <f t="shared" si="15"/>
        <v>18.50922810383897</v>
      </c>
      <c r="AF35" s="3">
        <f t="shared" si="16"/>
        <v>76.16856445312186</v>
      </c>
      <c r="AG35" s="3">
        <f t="shared" si="17"/>
        <v>0.442934398803604</v>
      </c>
      <c r="AH35" s="3">
        <f t="shared" si="18"/>
        <v>-76.16856445312186</v>
      </c>
      <c r="AI35" s="3">
        <f t="shared" si="19"/>
        <v>10.686307828243617</v>
      </c>
      <c r="AJ35" s="3">
        <f t="shared" si="20"/>
        <v>76.16856445312186</v>
      </c>
      <c r="AK35" s="3">
        <f t="shared" si="21"/>
        <v>2.5547354123005643</v>
      </c>
      <c r="AL35" s="3">
        <f t="shared" si="22"/>
        <v>10.376439754227762</v>
      </c>
      <c r="AM35">
        <f t="shared" si="23"/>
        <v>4.061649478167947</v>
      </c>
      <c r="AN35" s="3">
        <f t="shared" si="24"/>
        <v>0.6333961902891537</v>
      </c>
      <c r="AO35" s="3">
        <f t="shared" si="25"/>
        <v>6.587818578</v>
      </c>
      <c r="AP35" s="3">
        <f t="shared" si="25"/>
        <v>33.373118061999996</v>
      </c>
      <c r="AQ35" s="8">
        <f t="shared" si="26"/>
        <v>34.01711867276287</v>
      </c>
      <c r="AR35" s="3">
        <f t="shared" si="27"/>
        <v>78.83343604676065</v>
      </c>
      <c r="AS35" s="14">
        <f t="shared" si="28"/>
        <v>0.7230218909507787</v>
      </c>
      <c r="AT35" s="3">
        <f t="shared" si="29"/>
        <v>-78.83343604676065</v>
      </c>
      <c r="AU35" s="3">
        <f t="shared" si="30"/>
        <v>11.339039557587624</v>
      </c>
      <c r="AV35" s="3">
        <f t="shared" si="31"/>
        <v>78.83343604676065</v>
      </c>
      <c r="AW35" s="3">
        <f t="shared" si="32"/>
        <v>2.1959395259999996</v>
      </c>
      <c r="AX35" s="3">
        <f>AU35*SIN(AV35*PI()/180)</f>
        <v>11.124372687333333</v>
      </c>
      <c r="AY35" s="3">
        <f t="shared" si="34"/>
        <v>5.065882987951342</v>
      </c>
      <c r="AZ35" s="3">
        <f t="shared" si="35"/>
        <v>1.0339213040596136</v>
      </c>
      <c r="BA35" s="1">
        <v>1</v>
      </c>
      <c r="BB35" s="1">
        <v>120</v>
      </c>
      <c r="BC35" s="3">
        <f t="shared" si="36"/>
        <v>9.254614051919486</v>
      </c>
      <c r="BD35" s="3">
        <f t="shared" si="37"/>
        <v>76.16856445312186</v>
      </c>
      <c r="BE35" s="3">
        <f t="shared" si="38"/>
        <v>9.254614051919486</v>
      </c>
      <c r="BF35" s="3">
        <f t="shared" si="39"/>
        <v>196.16856445312186</v>
      </c>
      <c r="BG35" s="3">
        <f t="shared" si="40"/>
        <v>-8.88856269917082</v>
      </c>
      <c r="BH35" s="3">
        <f t="shared" si="41"/>
        <v>-2.577078654774578</v>
      </c>
      <c r="BI35" s="3">
        <f aca="true" t="shared" si="79" ref="BI35:BI45">Q35+(3*S35)-BG35</f>
        <v>11.051449743170819</v>
      </c>
      <c r="BJ35" s="3">
        <f aca="true" t="shared" si="80" ref="BJ35:BJ45">R35+(3*T35)-BH35</f>
        <v>17.977675860774575</v>
      </c>
      <c r="BK35" s="3">
        <f t="shared" si="42"/>
        <v>21.1028758888666</v>
      </c>
      <c r="BL35" s="3">
        <f t="shared" si="43"/>
        <v>58.41963366210622</v>
      </c>
      <c r="BM35" s="3">
        <f t="shared" si="44"/>
        <v>85.6478812499856</v>
      </c>
      <c r="BN35" s="3">
        <f t="shared" si="45"/>
        <v>152.33712890624372</v>
      </c>
      <c r="BO35" s="3">
        <f t="shared" si="46"/>
        <v>-75.8578717096918</v>
      </c>
      <c r="BP35" s="3">
        <f t="shared" si="47"/>
        <v>39.76358714059353</v>
      </c>
      <c r="BQ35" s="3">
        <f t="shared" si="48"/>
        <v>4.424931534000001</v>
      </c>
      <c r="BR35" s="3">
        <f t="shared" si="48"/>
        <v>17.972520855999996</v>
      </c>
      <c r="BS35" s="3">
        <f t="shared" si="49"/>
        <v>18.50922810383897</v>
      </c>
      <c r="BT35" s="3">
        <f t="shared" si="50"/>
        <v>76.16856445312186</v>
      </c>
      <c r="BU35" s="3">
        <f t="shared" si="51"/>
        <v>2.162887044</v>
      </c>
      <c r="BV35" s="3">
        <f t="shared" si="51"/>
        <v>15.400597205999999</v>
      </c>
      <c r="BW35" s="3">
        <f t="shared" si="52"/>
        <v>15.551735422986015</v>
      </c>
      <c r="BX35" s="3">
        <f t="shared" si="53"/>
        <v>82.00556644242025</v>
      </c>
      <c r="BY35" s="3">
        <f t="shared" si="54"/>
        <v>287.8506183546008</v>
      </c>
      <c r="BZ35" s="3">
        <f t="shared" si="55"/>
        <v>158.1741308955421</v>
      </c>
      <c r="CA35" s="3">
        <f t="shared" si="56"/>
        <v>-267.21692739421457</v>
      </c>
      <c r="CB35" s="3">
        <f t="shared" si="57"/>
        <v>107.01912072672383</v>
      </c>
      <c r="CC35" s="3">
        <f t="shared" si="58"/>
        <v>-343.07479910390634</v>
      </c>
      <c r="CD35" s="3">
        <f t="shared" si="58"/>
        <v>146.78270786731736</v>
      </c>
      <c r="CE35" s="3">
        <f t="shared" si="59"/>
        <v>373.1561082295825</v>
      </c>
      <c r="CF35" s="3">
        <f t="shared" si="60"/>
        <v>-23.163400163366184</v>
      </c>
      <c r="CG35" s="3">
        <f t="shared" si="61"/>
        <v>0.05655240641507376</v>
      </c>
      <c r="CH35" s="3">
        <f t="shared" si="62"/>
        <v>81.5830338254724</v>
      </c>
      <c r="CI35" s="3">
        <f t="shared" si="63"/>
        <v>0.8030441710940474</v>
      </c>
      <c r="CJ35" s="3">
        <f t="shared" si="64"/>
        <v>81.5830338254724</v>
      </c>
      <c r="CK35" s="3">
        <f t="shared" si="71"/>
        <v>10.20911939541685</v>
      </c>
      <c r="CL35" s="3">
        <f t="shared" si="66"/>
        <v>81.5830338254724</v>
      </c>
      <c r="CM35" s="3">
        <f t="shared" si="67"/>
        <v>1.494369663803888</v>
      </c>
      <c r="CN35" s="3">
        <f t="shared" si="68"/>
        <v>10.099157298397683</v>
      </c>
      <c r="CO35" s="3">
        <f t="shared" si="69"/>
        <v>6.758138593827234</v>
      </c>
      <c r="CP35" s="3">
        <f t="shared" si="78"/>
        <v>1.1563836063754283</v>
      </c>
    </row>
    <row r="36" spans="1:94" ht="12.75">
      <c r="A36" s="1" t="s">
        <v>43</v>
      </c>
      <c r="B36" s="1">
        <v>3</v>
      </c>
      <c r="C36" s="1">
        <v>0.04369</v>
      </c>
      <c r="D36">
        <v>0.2381</v>
      </c>
      <c r="E36">
        <v>0.4004</v>
      </c>
      <c r="F36">
        <v>0.1692</v>
      </c>
      <c r="G36">
        <v>2.5058</v>
      </c>
      <c r="H36" s="3">
        <f t="shared" si="2"/>
        <v>0.010402589</v>
      </c>
      <c r="I36" s="3">
        <f t="shared" si="3"/>
        <v>0.017493475999999997</v>
      </c>
      <c r="J36" s="3">
        <f t="shared" si="4"/>
        <v>0.007392347999999999</v>
      </c>
      <c r="K36" s="3">
        <f t="shared" si="5"/>
        <v>0.10947840199999999</v>
      </c>
      <c r="L36" s="4">
        <v>34</v>
      </c>
      <c r="M36" s="7">
        <f>M35+C35</f>
        <v>4.63202</v>
      </c>
      <c r="N36" s="7">
        <f t="shared" si="6"/>
        <v>0.7158647511656606</v>
      </c>
      <c r="O36" s="3">
        <f>O35+H35</f>
        <v>2.236501962</v>
      </c>
      <c r="P36" s="3">
        <f>P35+I35</f>
        <v>9.026680807999998</v>
      </c>
      <c r="Q36" s="3">
        <f>Q35+J35</f>
        <v>2.179967784</v>
      </c>
      <c r="R36" s="3">
        <f>R35+K35</f>
        <v>15.653557715999998</v>
      </c>
      <c r="S36">
        <v>0</v>
      </c>
      <c r="T36">
        <v>0</v>
      </c>
      <c r="U36" s="3">
        <f t="shared" si="8"/>
        <v>2.236501962</v>
      </c>
      <c r="V36" s="3">
        <f t="shared" si="8"/>
        <v>9.026680807999998</v>
      </c>
      <c r="W36" s="3">
        <f t="shared" si="9"/>
        <v>9.299618671512578</v>
      </c>
      <c r="X36" s="3">
        <f t="shared" si="10"/>
        <v>76.08430490235503</v>
      </c>
      <c r="Y36" s="3">
        <f t="shared" si="11"/>
        <v>0.8815817198619849</v>
      </c>
      <c r="Z36" s="3">
        <f t="shared" si="12"/>
        <v>-76.08430490235503</v>
      </c>
      <c r="AA36" s="3">
        <f t="shared" si="13"/>
        <v>4.03607104369712</v>
      </c>
      <c r="AB36" s="3">
        <f t="shared" si="74"/>
        <v>1.216582773409539</v>
      </c>
      <c r="AC36" s="3">
        <f t="shared" si="14"/>
        <v>4.473003924</v>
      </c>
      <c r="AD36" s="3">
        <f t="shared" si="14"/>
        <v>18.053361615999997</v>
      </c>
      <c r="AE36" s="3">
        <f t="shared" si="15"/>
        <v>18.599237343025155</v>
      </c>
      <c r="AF36" s="3">
        <f t="shared" si="16"/>
        <v>76.08430490235503</v>
      </c>
      <c r="AG36" s="3">
        <f t="shared" si="17"/>
        <v>0.44079085993099243</v>
      </c>
      <c r="AH36" s="3">
        <f t="shared" si="18"/>
        <v>-76.08430490235503</v>
      </c>
      <c r="AI36" s="3">
        <f t="shared" si="19"/>
        <v>10.738274686717315</v>
      </c>
      <c r="AJ36" s="3">
        <f t="shared" si="20"/>
        <v>76.08430490235503</v>
      </c>
      <c r="AK36" s="3">
        <f t="shared" si="21"/>
        <v>2.582490019607654</v>
      </c>
      <c r="AL36" s="3">
        <f t="shared" si="22"/>
        <v>10.423113188775257</v>
      </c>
      <c r="AM36">
        <f t="shared" si="23"/>
        <v>4.0360710436971186</v>
      </c>
      <c r="AN36" s="3">
        <f t="shared" si="24"/>
        <v>0.6303309297013191</v>
      </c>
      <c r="AO36" s="3">
        <f t="shared" si="25"/>
        <v>6.652971708000001</v>
      </c>
      <c r="AP36" s="3">
        <f t="shared" si="25"/>
        <v>33.706919332</v>
      </c>
      <c r="AQ36" s="8">
        <f t="shared" si="26"/>
        <v>34.357218213956195</v>
      </c>
      <c r="AR36" s="3">
        <f t="shared" si="27"/>
        <v>78.83464493034843</v>
      </c>
      <c r="AS36" s="14">
        <f t="shared" si="28"/>
        <v>0.7158647511656606</v>
      </c>
      <c r="AT36" s="3">
        <f t="shared" si="29"/>
        <v>-78.83464493034843</v>
      </c>
      <c r="AU36" s="3">
        <f t="shared" si="30"/>
        <v>11.452406071318732</v>
      </c>
      <c r="AV36" s="3">
        <f t="shared" si="31"/>
        <v>78.83464493034843</v>
      </c>
      <c r="AW36" s="3">
        <f t="shared" si="32"/>
        <v>2.217657236</v>
      </c>
      <c r="AX36" s="3">
        <f t="shared" si="33"/>
        <v>11.235639777333331</v>
      </c>
      <c r="AY36" s="3">
        <f t="shared" si="34"/>
        <v>5.066445614291194</v>
      </c>
      <c r="AZ36" s="3">
        <f t="shared" si="35"/>
        <v>1.0236865941668947</v>
      </c>
      <c r="BA36" s="1">
        <v>1</v>
      </c>
      <c r="BB36" s="1">
        <v>120</v>
      </c>
      <c r="BC36" s="3">
        <f t="shared" si="36"/>
        <v>9.299618671512578</v>
      </c>
      <c r="BD36" s="3">
        <f t="shared" si="37"/>
        <v>76.08430490235503</v>
      </c>
      <c r="BE36" s="3">
        <f t="shared" si="38"/>
        <v>9.299618671512578</v>
      </c>
      <c r="BF36" s="3">
        <f t="shared" si="39"/>
        <v>196.08430490235503</v>
      </c>
      <c r="BG36" s="3">
        <f t="shared" si="40"/>
        <v>-8.935585872581441</v>
      </c>
      <c r="BH36" s="3">
        <f t="shared" si="41"/>
        <v>-2.5764728892942625</v>
      </c>
      <c r="BI36" s="3">
        <f t="shared" si="79"/>
        <v>11.115553656581442</v>
      </c>
      <c r="BJ36" s="3">
        <f t="shared" si="80"/>
        <v>18.23003060529426</v>
      </c>
      <c r="BK36" s="3">
        <f t="shared" si="42"/>
        <v>21.35157017557038</v>
      </c>
      <c r="BL36" s="3">
        <f t="shared" si="43"/>
        <v>58.62772495534017</v>
      </c>
      <c r="BM36" s="3">
        <f t="shared" si="44"/>
        <v>86.48290743554536</v>
      </c>
      <c r="BN36" s="3">
        <f t="shared" si="45"/>
        <v>152.16860980471006</v>
      </c>
      <c r="BO36" s="3">
        <f t="shared" si="46"/>
        <v>-76.47902538348565</v>
      </c>
      <c r="BP36" s="3">
        <f t="shared" si="47"/>
        <v>40.376378674879504</v>
      </c>
      <c r="BQ36" s="3">
        <f t="shared" si="48"/>
        <v>4.473003924</v>
      </c>
      <c r="BR36" s="3">
        <f t="shared" si="48"/>
        <v>18.053361615999997</v>
      </c>
      <c r="BS36" s="3">
        <f t="shared" si="49"/>
        <v>18.599237343025155</v>
      </c>
      <c r="BT36" s="3">
        <f t="shared" si="50"/>
        <v>76.08430490235503</v>
      </c>
      <c r="BU36" s="3">
        <f t="shared" si="51"/>
        <v>2.179967784</v>
      </c>
      <c r="BV36" s="3">
        <f t="shared" si="51"/>
        <v>15.653557715999998</v>
      </c>
      <c r="BW36" s="3">
        <f t="shared" si="52"/>
        <v>15.80462364966091</v>
      </c>
      <c r="BX36" s="3">
        <f t="shared" si="53"/>
        <v>82.07178614760241</v>
      </c>
      <c r="BY36" s="3">
        <f t="shared" si="54"/>
        <v>293.9539463772317</v>
      </c>
      <c r="BZ36" s="3">
        <f t="shared" si="55"/>
        <v>158.15609104995744</v>
      </c>
      <c r="CA36" s="3">
        <f t="shared" si="56"/>
        <v>-272.84833357184937</v>
      </c>
      <c r="CB36" s="3">
        <f t="shared" si="57"/>
        <v>109.37417180401074</v>
      </c>
      <c r="CC36" s="3">
        <f t="shared" si="58"/>
        <v>-349.327358955335</v>
      </c>
      <c r="CD36" s="3">
        <f t="shared" si="58"/>
        <v>149.75055047889026</v>
      </c>
      <c r="CE36" s="3">
        <f t="shared" si="59"/>
        <v>380.0721393149465</v>
      </c>
      <c r="CF36" s="3">
        <f t="shared" si="60"/>
        <v>-23.20397016933235</v>
      </c>
      <c r="CG36" s="3">
        <f t="shared" si="61"/>
        <v>0.0561776777799475</v>
      </c>
      <c r="CH36" s="3">
        <f t="shared" si="62"/>
        <v>81.83169512467252</v>
      </c>
      <c r="CI36" s="3">
        <f t="shared" si="63"/>
        <v>0.7977230244752544</v>
      </c>
      <c r="CJ36" s="3">
        <f t="shared" si="64"/>
        <v>81.83169512467252</v>
      </c>
      <c r="CK36" s="3">
        <f t="shared" si="71"/>
        <v>10.27721849684057</v>
      </c>
      <c r="CL36" s="3">
        <f t="shared" si="66"/>
        <v>81.83169512467252</v>
      </c>
      <c r="CM36" s="3">
        <f t="shared" si="67"/>
        <v>1.460201420058308</v>
      </c>
      <c r="CN36" s="3">
        <f t="shared" si="68"/>
        <v>10.172955904979714</v>
      </c>
      <c r="CO36" s="3">
        <f t="shared" si="69"/>
        <v>6.9668168824089305</v>
      </c>
      <c r="CP36" s="3">
        <f t="shared" si="78"/>
        <v>1.1487211552443664</v>
      </c>
    </row>
    <row r="37" spans="1:94" ht="12.75">
      <c r="A37" s="1" t="s">
        <v>44</v>
      </c>
      <c r="B37" s="1">
        <v>3</v>
      </c>
      <c r="C37" s="1">
        <v>0.00999</v>
      </c>
      <c r="D37">
        <v>0.2381</v>
      </c>
      <c r="E37">
        <v>0.4004</v>
      </c>
      <c r="F37">
        <v>0.1692</v>
      </c>
      <c r="G37">
        <v>2.5058</v>
      </c>
      <c r="H37" s="3">
        <f t="shared" si="2"/>
        <v>0.0023786190000000002</v>
      </c>
      <c r="I37" s="3">
        <f t="shared" si="3"/>
        <v>0.0039999960000000005</v>
      </c>
      <c r="J37" s="3">
        <f t="shared" si="4"/>
        <v>0.001690308</v>
      </c>
      <c r="K37" s="3">
        <f t="shared" si="5"/>
        <v>0.025032942</v>
      </c>
      <c r="L37" s="4">
        <v>35</v>
      </c>
      <c r="M37" s="7">
        <f>M35+C36</f>
        <v>4.5747599999999995</v>
      </c>
      <c r="N37" s="7">
        <f t="shared" si="6"/>
        <v>0.7199068729786163</v>
      </c>
      <c r="O37" s="3">
        <f>O35+H36</f>
        <v>2.222868356</v>
      </c>
      <c r="P37" s="3">
        <f>P35+I36</f>
        <v>9.003753903999998</v>
      </c>
      <c r="Q37" s="3">
        <f>Q35+J36</f>
        <v>2.1702793920000003</v>
      </c>
      <c r="R37" s="3">
        <f>R35+K36</f>
        <v>15.510075608</v>
      </c>
      <c r="S37">
        <v>0</v>
      </c>
      <c r="T37">
        <v>0</v>
      </c>
      <c r="U37" s="3">
        <f t="shared" si="8"/>
        <v>2.222868356</v>
      </c>
      <c r="V37" s="3">
        <f t="shared" si="8"/>
        <v>9.003753903999998</v>
      </c>
      <c r="W37" s="3">
        <f t="shared" si="9"/>
        <v>9.27408907073365</v>
      </c>
      <c r="X37" s="3">
        <f t="shared" si="10"/>
        <v>76.13199751373858</v>
      </c>
      <c r="Y37" s="3">
        <f t="shared" si="11"/>
        <v>0.8840085274104591</v>
      </c>
      <c r="Z37" s="3">
        <f t="shared" si="12"/>
        <v>-76.13199751373858</v>
      </c>
      <c r="AA37" s="3">
        <f t="shared" si="13"/>
        <v>4.0505115292576495</v>
      </c>
      <c r="AB37" s="3">
        <f t="shared" si="74"/>
        <v>1.2199317678264334</v>
      </c>
      <c r="AC37" s="3">
        <f t="shared" si="14"/>
        <v>4.445736712</v>
      </c>
      <c r="AD37" s="3">
        <f t="shared" si="14"/>
        <v>18.007507807999996</v>
      </c>
      <c r="AE37" s="3">
        <f t="shared" si="15"/>
        <v>18.5481781414673</v>
      </c>
      <c r="AF37" s="3">
        <f t="shared" si="16"/>
        <v>76.13199751373858</v>
      </c>
      <c r="AG37" s="3">
        <f t="shared" si="17"/>
        <v>0.44200426370522955</v>
      </c>
      <c r="AH37" s="3">
        <f t="shared" si="18"/>
        <v>-76.13199751373858</v>
      </c>
      <c r="AI37" s="3">
        <f t="shared" si="19"/>
        <v>10.708795642953278</v>
      </c>
      <c r="AJ37" s="3">
        <f t="shared" si="20"/>
        <v>76.13199751373858</v>
      </c>
      <c r="AK37" s="3">
        <f t="shared" si="21"/>
        <v>2.566747287419401</v>
      </c>
      <c r="AL37" s="3">
        <f t="shared" si="22"/>
        <v>10.396639480383085</v>
      </c>
      <c r="AM37">
        <f t="shared" si="23"/>
        <v>4.05051152925765</v>
      </c>
      <c r="AN37" s="3">
        <f t="shared" si="24"/>
        <v>0.6320660970984783</v>
      </c>
      <c r="AO37" s="3">
        <f t="shared" si="25"/>
        <v>6.616016104000001</v>
      </c>
      <c r="AP37" s="3">
        <f t="shared" si="25"/>
        <v>33.517583415999994</v>
      </c>
      <c r="AQ37" s="8">
        <f t="shared" si="26"/>
        <v>34.164309844293726</v>
      </c>
      <c r="AR37" s="3">
        <f t="shared" si="27"/>
        <v>78.83396219187767</v>
      </c>
      <c r="AS37" s="14">
        <f t="shared" si="28"/>
        <v>0.7199068729786163</v>
      </c>
      <c r="AT37" s="3">
        <f t="shared" si="29"/>
        <v>-78.83396219187767</v>
      </c>
      <c r="AU37" s="3">
        <f t="shared" si="30"/>
        <v>11.388103281431242</v>
      </c>
      <c r="AV37" s="3">
        <f t="shared" si="31"/>
        <v>78.83396219187767</v>
      </c>
      <c r="AW37" s="3">
        <f t="shared" si="32"/>
        <v>2.205338701333333</v>
      </c>
      <c r="AX37" s="3">
        <f t="shared" si="33"/>
        <v>11.172527805333331</v>
      </c>
      <c r="AY37" s="3">
        <f t="shared" si="34"/>
        <v>5.066127846293404</v>
      </c>
      <c r="AZ37" s="3">
        <f t="shared" si="35"/>
        <v>1.0294668283594213</v>
      </c>
      <c r="BA37" s="1">
        <v>1</v>
      </c>
      <c r="BB37" s="1">
        <v>120</v>
      </c>
      <c r="BC37" s="3">
        <f>SQRT(O37*O37+P37*P37)</f>
        <v>9.27408907073365</v>
      </c>
      <c r="BD37" s="3">
        <f t="shared" si="37"/>
        <v>76.13199751373858</v>
      </c>
      <c r="BE37" s="3">
        <f t="shared" si="38"/>
        <v>9.27408907073365</v>
      </c>
      <c r="BF37" s="3">
        <f t="shared" si="39"/>
        <v>196.13199751373858</v>
      </c>
      <c r="BG37" s="3">
        <f t="shared" si="40"/>
        <v>-8.908913788287315</v>
      </c>
      <c r="BH37" s="3">
        <f t="shared" si="41"/>
        <v>-2.576816486435444</v>
      </c>
      <c r="BI37" s="3">
        <f t="shared" si="79"/>
        <v>11.079193180287316</v>
      </c>
      <c r="BJ37" s="3">
        <f t="shared" si="80"/>
        <v>18.08689209443544</v>
      </c>
      <c r="BK37" s="3">
        <f t="shared" si="42"/>
        <v>21.210473525168556</v>
      </c>
      <c r="BL37" s="3">
        <f t="shared" si="43"/>
        <v>58.510292116577794</v>
      </c>
      <c r="BM37" s="3">
        <f t="shared" si="44"/>
        <v>86.00872809190133</v>
      </c>
      <c r="BN37" s="3">
        <f t="shared" si="45"/>
        <v>152.26399502747716</v>
      </c>
      <c r="BO37" s="3">
        <f t="shared" si="46"/>
        <v>-76.12644063568905</v>
      </c>
      <c r="BP37" s="3">
        <f t="shared" si="47"/>
        <v>40.0283192768261</v>
      </c>
      <c r="BQ37" s="3">
        <f t="shared" si="48"/>
        <v>4.445736712</v>
      </c>
      <c r="BR37" s="3">
        <f t="shared" si="48"/>
        <v>18.007507807999996</v>
      </c>
      <c r="BS37" s="3">
        <f t="shared" si="49"/>
        <v>18.5481781414673</v>
      </c>
      <c r="BT37" s="3">
        <f t="shared" si="50"/>
        <v>76.13199751373858</v>
      </c>
      <c r="BU37" s="3">
        <f t="shared" si="51"/>
        <v>2.1702793920000003</v>
      </c>
      <c r="BV37" s="3">
        <f t="shared" si="51"/>
        <v>15.510075608</v>
      </c>
      <c r="BW37" s="3">
        <f t="shared" si="52"/>
        <v>15.661179968483104</v>
      </c>
      <c r="BX37" s="3">
        <f t="shared" si="53"/>
        <v>82.03448805901012</v>
      </c>
      <c r="BY37" s="3">
        <f t="shared" si="54"/>
        <v>290.4863559610039</v>
      </c>
      <c r="BZ37" s="3">
        <f t="shared" si="55"/>
        <v>158.16648557274868</v>
      </c>
      <c r="CA37" s="3">
        <f t="shared" si="56"/>
        <v>-269.64931684541887</v>
      </c>
      <c r="CB37" s="3">
        <f t="shared" si="57"/>
        <v>108.03503563336284</v>
      </c>
      <c r="CC37" s="3">
        <f t="shared" si="58"/>
        <v>-345.7757574811079</v>
      </c>
      <c r="CD37" s="3">
        <f t="shared" si="58"/>
        <v>148.06335491018893</v>
      </c>
      <c r="CE37" s="3">
        <f t="shared" si="59"/>
        <v>376.1430998023153</v>
      </c>
      <c r="CF37" s="3">
        <f t="shared" si="60"/>
        <v>-23.180913712392197</v>
      </c>
      <c r="CG37" s="3">
        <f t="shared" si="61"/>
        <v>0.056389372917689765</v>
      </c>
      <c r="CH37" s="3">
        <f t="shared" si="62"/>
        <v>81.69120582897</v>
      </c>
      <c r="CI37" s="3">
        <f t="shared" si="63"/>
        <v>0.8007290954311946</v>
      </c>
      <c r="CJ37" s="3">
        <f t="shared" si="64"/>
        <v>81.69120582897</v>
      </c>
      <c r="CK37" s="3">
        <f t="shared" si="71"/>
        <v>10.238636099613492</v>
      </c>
      <c r="CL37" s="3">
        <f t="shared" si="66"/>
        <v>81.69120582897</v>
      </c>
      <c r="CM37" s="3">
        <f t="shared" si="67"/>
        <v>1.4795656331241405</v>
      </c>
      <c r="CN37" s="3">
        <f t="shared" si="68"/>
        <v>10.131167490353052</v>
      </c>
      <c r="CO37" s="3">
        <f t="shared" si="69"/>
        <v>6.8473930885788645</v>
      </c>
      <c r="CP37" s="3">
        <f t="shared" si="78"/>
        <v>1.1530498974209202</v>
      </c>
    </row>
    <row r="38" spans="1:94" ht="12.75">
      <c r="A38" s="1" t="s">
        <v>45</v>
      </c>
      <c r="B38" s="1">
        <v>3</v>
      </c>
      <c r="C38" s="1">
        <v>0.12222</v>
      </c>
      <c r="D38">
        <v>0.2381</v>
      </c>
      <c r="E38">
        <v>0.4004</v>
      </c>
      <c r="F38">
        <v>0.1692</v>
      </c>
      <c r="G38">
        <v>2.5058</v>
      </c>
      <c r="H38" s="3">
        <f t="shared" si="2"/>
        <v>0.029100582</v>
      </c>
      <c r="I38" s="3">
        <f t="shared" si="3"/>
        <v>0.048936888</v>
      </c>
      <c r="J38" s="3">
        <f t="shared" si="4"/>
        <v>0.020679623999999997</v>
      </c>
      <c r="K38" s="3">
        <f t="shared" si="5"/>
        <v>0.30625887599999996</v>
      </c>
      <c r="L38" s="4">
        <v>36</v>
      </c>
      <c r="M38" s="7">
        <f>M11+C37</f>
        <v>4.8096000000000005</v>
      </c>
      <c r="N38" s="7">
        <f t="shared" si="6"/>
        <v>0.70361268127352</v>
      </c>
      <c r="O38" s="3">
        <f>O11+H37</f>
        <v>2.27878376</v>
      </c>
      <c r="P38" s="3">
        <f>P11+I37</f>
        <v>9.097783839999996</v>
      </c>
      <c r="Q38" s="3">
        <f>Q11+J37</f>
        <v>2.21001432</v>
      </c>
      <c r="R38" s="3">
        <f>R11+K37</f>
        <v>16.098537679999996</v>
      </c>
      <c r="S38">
        <v>0</v>
      </c>
      <c r="T38">
        <v>0</v>
      </c>
      <c r="U38" s="3">
        <f t="shared" si="8"/>
        <v>2.27878376</v>
      </c>
      <c r="V38" s="3">
        <f t="shared" si="8"/>
        <v>9.097783839999996</v>
      </c>
      <c r="W38" s="3">
        <f t="shared" si="9"/>
        <v>9.378833948002535</v>
      </c>
      <c r="X38" s="3">
        <f t="shared" si="10"/>
        <v>75.93804790672873</v>
      </c>
      <c r="Y38" s="3">
        <f t="shared" si="11"/>
        <v>0.8741357260343373</v>
      </c>
      <c r="Z38" s="3">
        <f t="shared" si="12"/>
        <v>-75.93804790672873</v>
      </c>
      <c r="AA38" s="3">
        <f t="shared" si="13"/>
        <v>3.9923857628334143</v>
      </c>
      <c r="AB38" s="3">
        <f aca="true" t="shared" si="81" ref="AB38:AB44">1.3*Y38</f>
        <v>1.1363764438446387</v>
      </c>
      <c r="AC38" s="3">
        <f t="shared" si="14"/>
        <v>4.55756752</v>
      </c>
      <c r="AD38" s="3">
        <f t="shared" si="14"/>
        <v>18.195567679999993</v>
      </c>
      <c r="AE38" s="3">
        <f t="shared" si="15"/>
        <v>18.75766789600507</v>
      </c>
      <c r="AF38" s="3">
        <f t="shared" si="16"/>
        <v>75.93804790672873</v>
      </c>
      <c r="AG38" s="3">
        <f t="shared" si="17"/>
        <v>0.43706786301716866</v>
      </c>
      <c r="AH38" s="3">
        <f t="shared" si="18"/>
        <v>-75.93804790672873</v>
      </c>
      <c r="AI38" s="3">
        <f t="shared" si="19"/>
        <v>10.829744609128129</v>
      </c>
      <c r="AJ38" s="3">
        <f t="shared" si="20"/>
        <v>75.93804790672873</v>
      </c>
      <c r="AK38" s="3">
        <f t="shared" si="21"/>
        <v>2.6313128345218972</v>
      </c>
      <c r="AL38" s="3">
        <f t="shared" si="22"/>
        <v>10.50521589810605</v>
      </c>
      <c r="AM38">
        <f t="shared" si="23"/>
        <v>3.992385762833411</v>
      </c>
      <c r="AN38" s="3">
        <f t="shared" si="24"/>
        <v>0.6250070441145511</v>
      </c>
      <c r="AO38" s="3">
        <f t="shared" si="25"/>
        <v>6.76758184</v>
      </c>
      <c r="AP38" s="3">
        <f t="shared" si="25"/>
        <v>34.29410535999999</v>
      </c>
      <c r="AQ38" s="8">
        <f t="shared" si="26"/>
        <v>34.95548349549578</v>
      </c>
      <c r="AR38" s="3">
        <f t="shared" si="27"/>
        <v>78.83671437788777</v>
      </c>
      <c r="AS38" s="14">
        <f t="shared" si="28"/>
        <v>0.70361268127352</v>
      </c>
      <c r="AT38" s="3">
        <f t="shared" si="29"/>
        <v>-78.83671437788777</v>
      </c>
      <c r="AU38" s="3">
        <f t="shared" si="30"/>
        <v>11.651827831831925</v>
      </c>
      <c r="AV38" s="3">
        <f t="shared" si="31"/>
        <v>78.83671437788777</v>
      </c>
      <c r="AW38" s="3">
        <f t="shared" si="32"/>
        <v>2.255860613333333</v>
      </c>
      <c r="AX38" s="3">
        <f t="shared" si="33"/>
        <v>11.431368453333329</v>
      </c>
      <c r="AY38" s="3">
        <f t="shared" si="34"/>
        <v>5.06740903483481</v>
      </c>
      <c r="AZ38" s="3">
        <f t="shared" si="35"/>
        <v>1.0061661342211334</v>
      </c>
      <c r="BA38" s="1">
        <v>1</v>
      </c>
      <c r="BB38" s="1">
        <v>120</v>
      </c>
      <c r="BC38" s="3">
        <f t="shared" si="36"/>
        <v>9.378833948002535</v>
      </c>
      <c r="BD38" s="3">
        <f t="shared" si="37"/>
        <v>75.93804790672873</v>
      </c>
      <c r="BE38" s="3">
        <f t="shared" si="38"/>
        <v>9.378833948002535</v>
      </c>
      <c r="BF38" s="3">
        <f t="shared" si="39"/>
        <v>195.93804790672874</v>
      </c>
      <c r="BG38" s="3">
        <f t="shared" si="40"/>
        <v>-9.018303803579537</v>
      </c>
      <c r="BH38" s="3">
        <f t="shared" si="41"/>
        <v>-2.5754072941085795</v>
      </c>
      <c r="BI38" s="3">
        <f t="shared" si="79"/>
        <v>11.228318123579538</v>
      </c>
      <c r="BJ38" s="3">
        <f t="shared" si="80"/>
        <v>18.673944974108576</v>
      </c>
      <c r="BK38" s="3">
        <f t="shared" si="42"/>
        <v>21.78970740465185</v>
      </c>
      <c r="BL38" s="3">
        <f t="shared" si="43"/>
        <v>58.982239208201676</v>
      </c>
      <c r="BM38" s="3">
        <f t="shared" si="44"/>
        <v>87.96252622420482</v>
      </c>
      <c r="BN38" s="3">
        <f t="shared" si="45"/>
        <v>151.87609581345745</v>
      </c>
      <c r="BO38" s="3">
        <f t="shared" si="46"/>
        <v>-77.57681537452532</v>
      </c>
      <c r="BP38" s="3">
        <f t="shared" si="47"/>
        <v>41.463764133164894</v>
      </c>
      <c r="BQ38" s="3">
        <f t="shared" si="48"/>
        <v>4.55756752</v>
      </c>
      <c r="BR38" s="3">
        <f t="shared" si="48"/>
        <v>18.195567679999993</v>
      </c>
      <c r="BS38" s="3">
        <f t="shared" si="49"/>
        <v>18.75766789600507</v>
      </c>
      <c r="BT38" s="3">
        <f t="shared" si="50"/>
        <v>75.93804790672873</v>
      </c>
      <c r="BU38" s="3">
        <f t="shared" si="51"/>
        <v>2.21001432</v>
      </c>
      <c r="BV38" s="3">
        <f t="shared" si="51"/>
        <v>16.098537679999996</v>
      </c>
      <c r="BW38" s="3">
        <f t="shared" si="52"/>
        <v>16.249525492425455</v>
      </c>
      <c r="BX38" s="3">
        <f t="shared" si="53"/>
        <v>82.18327034823653</v>
      </c>
      <c r="BY38" s="3">
        <f t="shared" si="54"/>
        <v>304.80320265458494</v>
      </c>
      <c r="BZ38" s="3">
        <f t="shared" si="55"/>
        <v>158.12131825496527</v>
      </c>
      <c r="CA38" s="3">
        <f t="shared" si="56"/>
        <v>-282.84974242190316</v>
      </c>
      <c r="CB38" s="3">
        <f t="shared" si="57"/>
        <v>113.58263758319322</v>
      </c>
      <c r="CC38" s="3">
        <f t="shared" si="58"/>
        <v>-360.4265577964285</v>
      </c>
      <c r="CD38" s="3">
        <f t="shared" si="58"/>
        <v>155.0464017163581</v>
      </c>
      <c r="CE38" s="3">
        <f t="shared" si="59"/>
        <v>392.36040861709336</v>
      </c>
      <c r="CF38" s="3">
        <f t="shared" si="60"/>
        <v>-23.27615394244699</v>
      </c>
      <c r="CG38" s="3">
        <f t="shared" si="61"/>
        <v>0.05553492892275108</v>
      </c>
      <c r="CH38" s="3">
        <f t="shared" si="62"/>
        <v>82.25839315064866</v>
      </c>
      <c r="CI38" s="3">
        <f t="shared" si="63"/>
        <v>0.7885959907030653</v>
      </c>
      <c r="CJ38" s="3">
        <f t="shared" si="64"/>
        <v>82.25839315064866</v>
      </c>
      <c r="CK38" s="3">
        <f t="shared" si="71"/>
        <v>10.396164727116485</v>
      </c>
      <c r="CL38" s="3">
        <f t="shared" si="66"/>
        <v>82.25839315064866</v>
      </c>
      <c r="CM38" s="3">
        <f t="shared" si="67"/>
        <v>1.4004234655940575</v>
      </c>
      <c r="CN38" s="3">
        <f t="shared" si="68"/>
        <v>10.301410347634663</v>
      </c>
      <c r="CO38" s="3">
        <f t="shared" si="69"/>
        <v>7.355925261695626</v>
      </c>
      <c r="CP38" s="3">
        <f>1.48*CI38</f>
        <v>1.1671220662405366</v>
      </c>
    </row>
    <row r="39" spans="1:94" ht="12.75">
      <c r="A39" s="1" t="s">
        <v>46</v>
      </c>
      <c r="B39" s="1">
        <v>3</v>
      </c>
      <c r="C39" s="1">
        <v>0.11595</v>
      </c>
      <c r="D39">
        <v>0.2381</v>
      </c>
      <c r="E39">
        <v>0.4004</v>
      </c>
      <c r="F39">
        <v>0.1692</v>
      </c>
      <c r="G39">
        <v>2.5058</v>
      </c>
      <c r="H39" s="3">
        <f t="shared" si="2"/>
        <v>0.027607695</v>
      </c>
      <c r="I39" s="3">
        <f t="shared" si="3"/>
        <v>0.046426379999999996</v>
      </c>
      <c r="J39" s="3">
        <f t="shared" si="4"/>
        <v>0.01961874</v>
      </c>
      <c r="K39" s="3">
        <f t="shared" si="5"/>
        <v>0.29054750999999995</v>
      </c>
      <c r="L39" s="4">
        <v>37</v>
      </c>
      <c r="M39" s="7">
        <f>M11+C38</f>
        <v>4.92183</v>
      </c>
      <c r="N39" s="7">
        <f t="shared" si="6"/>
        <v>0.6960833797603468</v>
      </c>
      <c r="O39" s="3">
        <f>O11+H38</f>
        <v>2.305505723</v>
      </c>
      <c r="P39" s="3">
        <f>P11+I38</f>
        <v>9.142720731999997</v>
      </c>
      <c r="Q39" s="3">
        <f>Q11+J38</f>
        <v>2.229003636</v>
      </c>
      <c r="R39" s="3">
        <f>R11+K38</f>
        <v>16.379763613999998</v>
      </c>
      <c r="S39">
        <v>0</v>
      </c>
      <c r="T39">
        <v>0</v>
      </c>
      <c r="U39" s="3">
        <f aca="true" t="shared" si="82" ref="U39:U83">O39+S39</f>
        <v>2.305505723</v>
      </c>
      <c r="V39" s="3">
        <f aca="true" t="shared" si="83" ref="V39:V83">P39+T39</f>
        <v>9.142720731999997</v>
      </c>
      <c r="W39" s="3">
        <f aca="true" t="shared" si="84" ref="W39:W83">SQRT(U39*U39+V39*V39)</f>
        <v>9.428928837472915</v>
      </c>
      <c r="X39" s="3">
        <f aca="true" t="shared" si="85" ref="X39:X83">DEGREES(ATAN(V39/U39))</f>
        <v>75.8468816645804</v>
      </c>
      <c r="Y39" s="3">
        <f aca="true" t="shared" si="86" ref="Y39:Y44">14.2/((SQRT(3))*W39)</f>
        <v>0.8694915365052183</v>
      </c>
      <c r="Z39" s="3">
        <f aca="true" t="shared" si="87" ref="Z39:Z44">0-X39</f>
        <v>-75.8468816645804</v>
      </c>
      <c r="AA39" s="3">
        <f aca="true" t="shared" si="88" ref="AA39:AA44">V39/U39</f>
        <v>3.9656031389517383</v>
      </c>
      <c r="AB39" s="3">
        <f t="shared" si="81"/>
        <v>1.1303389974567837</v>
      </c>
      <c r="AC39" s="3">
        <f aca="true" t="shared" si="89" ref="AC39:AD45">O39+O39+S39</f>
        <v>4.611011446</v>
      </c>
      <c r="AD39" s="3">
        <f t="shared" si="89"/>
        <v>18.285441463999994</v>
      </c>
      <c r="AE39" s="3">
        <f aca="true" t="shared" si="90" ref="AE39:AE45">SQRT(AC39*AC39+AD39*AD39)</f>
        <v>18.85785767494583</v>
      </c>
      <c r="AF39" s="3">
        <f aca="true" t="shared" si="91" ref="AF39:AF45">DEGREES(ATAN(AD39/AC39))</f>
        <v>75.8468816645804</v>
      </c>
      <c r="AG39" s="3">
        <f t="shared" si="17"/>
        <v>0.43474576825260913</v>
      </c>
      <c r="AH39" s="3">
        <f aca="true" t="shared" si="92" ref="AH39:AH45">0-AF39</f>
        <v>-75.8468816645804</v>
      </c>
      <c r="AI39" s="3">
        <f aca="true" t="shared" si="93" ref="AI39:AI45">AE39/SQRT(3)</f>
        <v>10.887589204969625</v>
      </c>
      <c r="AJ39" s="3">
        <f aca="true" t="shared" si="94" ref="AJ39:AJ45">AF39</f>
        <v>75.8468816645804</v>
      </c>
      <c r="AK39" s="3">
        <f aca="true" t="shared" si="95" ref="AK39:AK45">AI39*COS(AJ39*PI()/180)</f>
        <v>2.6621686995845453</v>
      </c>
      <c r="AL39" s="3">
        <f aca="true" t="shared" si="96" ref="AL39:AL45">AI39*SIN(AJ39*PI()/180)</f>
        <v>10.557104551491543</v>
      </c>
      <c r="AM39">
        <f aca="true" t="shared" si="97" ref="AM39:AM45">AL39/AK39</f>
        <v>3.965603138951739</v>
      </c>
      <c r="AN39" s="3">
        <f t="shared" si="24"/>
        <v>0.621686448601231</v>
      </c>
      <c r="AO39" s="3">
        <f aca="true" t="shared" si="98" ref="AO39:AO83">O39+O39+Q39+(3*S39)</f>
        <v>6.840015082</v>
      </c>
      <c r="AP39" s="3">
        <f aca="true" t="shared" si="99" ref="AP39:AP83">P39+P39+R39+(3*T39)</f>
        <v>34.66520507799999</v>
      </c>
      <c r="AQ39" s="8">
        <f aca="true" t="shared" si="100" ref="AQ39:AQ83">SQRT(AO39*AO39+AP39*AP39)</f>
        <v>35.33358528966151</v>
      </c>
      <c r="AR39" s="3">
        <f aca="true" t="shared" si="101" ref="AR39:AR83">DEGREES(ATAN(AP39/AO39))</f>
        <v>78.83798612165695</v>
      </c>
      <c r="AS39" s="14">
        <f aca="true" t="shared" si="102" ref="AS39:AS83">((SQRT(3))*14.2)/AQ39</f>
        <v>0.6960833797603468</v>
      </c>
      <c r="AT39" s="3">
        <f aca="true" t="shared" si="103" ref="AT39:AT83">0-AR39</f>
        <v>-78.83798612165695</v>
      </c>
      <c r="AU39" s="3">
        <f aca="true" t="shared" si="104" ref="AU39:AU83">AQ39/3</f>
        <v>11.777861763220502</v>
      </c>
      <c r="AV39" s="3">
        <f aca="true" t="shared" si="105" ref="AV39:AV83">AR39</f>
        <v>78.83798612165695</v>
      </c>
      <c r="AW39" s="3">
        <f aca="true" t="shared" si="106" ref="AW39:AW83">AU39*COS(AV39*PI()/180)</f>
        <v>2.2800050273333343</v>
      </c>
      <c r="AX39" s="3">
        <f aca="true" t="shared" si="107" ref="AX39:AX83">AU39*SIN(AV39*PI()/180)</f>
        <v>11.55506835933333</v>
      </c>
      <c r="AY39" s="3">
        <f aca="true" t="shared" si="108" ref="AY39:AY83">AX39/AW39</f>
        <v>5.068001263509491</v>
      </c>
      <c r="AZ39" s="3">
        <f t="shared" si="35"/>
        <v>0.9953992330572959</v>
      </c>
      <c r="BA39" s="1">
        <v>1</v>
      </c>
      <c r="BB39" s="1">
        <v>120</v>
      </c>
      <c r="BC39" s="3">
        <f aca="true" t="shared" si="109" ref="BC39:BC45">SQRT(O39*O39+P39*P39)</f>
        <v>9.428928837472915</v>
      </c>
      <c r="BD39" s="3">
        <f aca="true" t="shared" si="110" ref="BD39:BD45">DEGREES(ATAN(P39/O39))</f>
        <v>75.8468816645804</v>
      </c>
      <c r="BE39" s="3">
        <f aca="true" t="shared" si="111" ref="BE39:BE45">BA39*BC39</f>
        <v>9.428928837472915</v>
      </c>
      <c r="BF39" s="3">
        <f aca="true" t="shared" si="112" ref="BF39:BF45">BB39+BD39</f>
        <v>195.8468816645804</v>
      </c>
      <c r="BG39" s="3">
        <f aca="true" t="shared" si="113" ref="BG39:BG45">BE39*COS(BF39*PI()/180)</f>
        <v>-9.070581275118657</v>
      </c>
      <c r="BH39" s="3">
        <f aca="true" t="shared" si="114" ref="BH39:BH45">BE39*SIN(BF39*PI()/180)</f>
        <v>-2.574733841311587</v>
      </c>
      <c r="BI39" s="3">
        <f t="shared" si="79"/>
        <v>11.299584911118657</v>
      </c>
      <c r="BJ39" s="3">
        <f t="shared" si="80"/>
        <v>18.954497455311586</v>
      </c>
      <c r="BK39" s="3">
        <f aca="true" t="shared" si="115" ref="BK39:BK45">SQRT(BI39*BI39+BJ39*BJ39)</f>
        <v>22.06702501351267</v>
      </c>
      <c r="BL39" s="3">
        <f aca="true" t="shared" si="116" ref="BL39:BL45">DEGREES(ATAN(BJ39/BI39))</f>
        <v>59.19902604447763</v>
      </c>
      <c r="BM39" s="3">
        <f aca="true" t="shared" si="117" ref="BM39:BM45">BC39*BC39</f>
        <v>88.90469902212834</v>
      </c>
      <c r="BN39" s="3">
        <f aca="true" t="shared" si="118" ref="BN39:BN45">BD39+BD39</f>
        <v>151.6937633291608</v>
      </c>
      <c r="BO39" s="3">
        <f aca="true" t="shared" si="119" ref="BO39:BO45">BM39*COS(BN39*PI()/180)</f>
        <v>-78.27398574455684</v>
      </c>
      <c r="BP39" s="3">
        <f aca="true" t="shared" si="120" ref="BP39:BP45">BM39*SIN(BN39*PI()/180)</f>
        <v>42.15718994283348</v>
      </c>
      <c r="BQ39" s="3">
        <f aca="true" t="shared" si="121" ref="BQ39:BR45">O39+O39</f>
        <v>4.611011446</v>
      </c>
      <c r="BR39" s="3">
        <f t="shared" si="121"/>
        <v>18.285441463999994</v>
      </c>
      <c r="BS39" s="3">
        <f aca="true" t="shared" si="122" ref="BS39:BS45">SQRT(BQ39*BQ39+BR39*BR39)</f>
        <v>18.85785767494583</v>
      </c>
      <c r="BT39" s="3">
        <f aca="true" t="shared" si="123" ref="BT39:BT45">DEGREES(ATAN(BR39/BQ39))</f>
        <v>75.8468816645804</v>
      </c>
      <c r="BU39" s="3">
        <f aca="true" t="shared" si="124" ref="BU39:BV45">Q39+(3*S39)</f>
        <v>2.229003636</v>
      </c>
      <c r="BV39" s="3">
        <f t="shared" si="124"/>
        <v>16.379763613999998</v>
      </c>
      <c r="BW39" s="3">
        <f aca="true" t="shared" si="125" ref="BW39:BW45">SQRT(BU39*BU39+BV39*BV39)</f>
        <v>16.530732387278533</v>
      </c>
      <c r="BX39" s="3">
        <f aca="true" t="shared" si="126" ref="BX39:BX45">DEGREES(ATAN(BV39/BU39))</f>
        <v>82.25063314732198</v>
      </c>
      <c r="BY39" s="3">
        <f aca="true" t="shared" si="127" ref="BY39:BY45">BS39*BW39</f>
        <v>311.7341986219161</v>
      </c>
      <c r="BZ39" s="3">
        <f aca="true" t="shared" si="128" ref="BZ39:BZ45">BT39+BX39</f>
        <v>158.09751481190239</v>
      </c>
      <c r="CA39" s="3">
        <f aca="true" t="shared" si="129" ref="CA39:CA45">BY39*COS(BZ39*PI()/180)</f>
        <v>-289.2332474791824</v>
      </c>
      <c r="CB39" s="3">
        <f aca="true" t="shared" si="130" ref="CB39:CB45">BY39*SIN(BZ39*PI()/180)</f>
        <v>116.28559301604939</v>
      </c>
      <c r="CC39" s="3">
        <f aca="true" t="shared" si="131" ref="CC39:CD45">BO39+CA39</f>
        <v>-367.50723322373926</v>
      </c>
      <c r="CD39" s="3">
        <f t="shared" si="131"/>
        <v>158.44278295888287</v>
      </c>
      <c r="CE39" s="3">
        <f aca="true" t="shared" si="132" ref="CE39:CE45">SQRT(CC39*CC39+CD39*CD39)</f>
        <v>400.2070488428752</v>
      </c>
      <c r="CF39" s="3">
        <f aca="true" t="shared" si="133" ref="CF39:CF45">DEGREES(ATAN(CD39/CC39))</f>
        <v>-23.322243227350285</v>
      </c>
      <c r="CG39" s="3">
        <f aca="true" t="shared" si="134" ref="CG39:CG45">BK39/CE39</f>
        <v>0.05513902135735839</v>
      </c>
      <c r="CH39" s="3">
        <f aca="true" t="shared" si="135" ref="CH39:CH45">BL39-CF39</f>
        <v>82.52126927182792</v>
      </c>
      <c r="CI39" s="3">
        <f aca="true" t="shared" si="136" ref="CI39:CI45">14.2*CG39</f>
        <v>0.7829741032744891</v>
      </c>
      <c r="CJ39" s="3">
        <f aca="true" t="shared" si="137" ref="CJ39:CJ45">0+CH39</f>
        <v>82.52126927182792</v>
      </c>
      <c r="CK39" s="3">
        <f aca="true" t="shared" si="138" ref="CK39:CK45">(1/(SQRT(3)))*(CE39/BK39)</f>
        <v>10.470810960676898</v>
      </c>
      <c r="CL39" s="3">
        <f aca="true" t="shared" si="139" ref="CL39:CL45">CH39</f>
        <v>82.52126927182792</v>
      </c>
      <c r="CM39" s="3">
        <f aca="true" t="shared" si="140" ref="CM39:CM45">CK39*COS(CL39*PI()/180)</f>
        <v>1.3628612814527943</v>
      </c>
      <c r="CN39" s="3">
        <f aca="true" t="shared" si="141" ref="CN39:CN45">CK39*SIN(CL39*PI()/180)</f>
        <v>10.381738356448226</v>
      </c>
      <c r="CO39" s="3">
        <f aca="true" t="shared" si="142" ref="CO39:CO45">CN39/CM39</f>
        <v>7.617604592436153</v>
      </c>
      <c r="CP39" s="3">
        <f>1.48*CI39</f>
        <v>1.1588016728462438</v>
      </c>
    </row>
    <row r="40" spans="1:94" ht="12.75">
      <c r="A40" s="1" t="s">
        <v>47</v>
      </c>
      <c r="B40" s="1">
        <v>3</v>
      </c>
      <c r="C40" s="1">
        <v>0.19064</v>
      </c>
      <c r="D40">
        <v>0.2381</v>
      </c>
      <c r="E40">
        <v>0.4004</v>
      </c>
      <c r="F40">
        <v>0.1692</v>
      </c>
      <c r="G40">
        <v>2.5058</v>
      </c>
      <c r="H40" s="3">
        <f t="shared" si="2"/>
        <v>0.045391384</v>
      </c>
      <c r="I40" s="3">
        <f t="shared" si="3"/>
        <v>0.076332256</v>
      </c>
      <c r="J40" s="3">
        <f t="shared" si="4"/>
        <v>0.032256288</v>
      </c>
      <c r="K40" s="3">
        <f t="shared" si="5"/>
        <v>0.47770571199999995</v>
      </c>
      <c r="L40" s="4">
        <v>38</v>
      </c>
      <c r="M40" s="7">
        <f>M39+C39</f>
        <v>5.03778</v>
      </c>
      <c r="N40" s="7">
        <f t="shared" si="6"/>
        <v>0.6884719006408215</v>
      </c>
      <c r="O40" s="3">
        <f>O39+H39</f>
        <v>2.333113418</v>
      </c>
      <c r="P40" s="3">
        <f aca="true" t="shared" si="143" ref="P40:R42">P39+I39</f>
        <v>9.189147111999997</v>
      </c>
      <c r="Q40" s="3">
        <f t="shared" si="143"/>
        <v>2.2486223759999997</v>
      </c>
      <c r="R40" s="3">
        <f t="shared" si="143"/>
        <v>16.670311123999998</v>
      </c>
      <c r="S40">
        <v>0</v>
      </c>
      <c r="T40">
        <v>0</v>
      </c>
      <c r="U40" s="3">
        <f t="shared" si="82"/>
        <v>2.333113418</v>
      </c>
      <c r="V40" s="3">
        <f t="shared" si="83"/>
        <v>9.189147111999997</v>
      </c>
      <c r="W40" s="3">
        <f t="shared" si="84"/>
        <v>9.480708985473056</v>
      </c>
      <c r="X40" s="3">
        <f t="shared" si="85"/>
        <v>75.75370570314591</v>
      </c>
      <c r="Y40" s="3">
        <f t="shared" si="86"/>
        <v>0.864742693300127</v>
      </c>
      <c r="Z40" s="3">
        <f t="shared" si="87"/>
        <v>-75.75370570314591</v>
      </c>
      <c r="AA40" s="3">
        <f t="shared" si="88"/>
        <v>3.9385771137852146</v>
      </c>
      <c r="AB40" s="3">
        <f t="shared" si="81"/>
        <v>1.124165501290165</v>
      </c>
      <c r="AC40" s="3">
        <f t="shared" si="89"/>
        <v>4.666226836</v>
      </c>
      <c r="AD40" s="3">
        <f t="shared" si="89"/>
        <v>18.378294223999994</v>
      </c>
      <c r="AE40" s="3">
        <f t="shared" si="90"/>
        <v>18.961417970946112</v>
      </c>
      <c r="AF40" s="3">
        <f t="shared" si="91"/>
        <v>75.75370570314591</v>
      </c>
      <c r="AG40" s="3">
        <f t="shared" si="17"/>
        <v>0.4323713466500635</v>
      </c>
      <c r="AH40" s="3">
        <f t="shared" si="92"/>
        <v>-75.75370570314591</v>
      </c>
      <c r="AI40" s="3">
        <f t="shared" si="93"/>
        <v>10.947379769742746</v>
      </c>
      <c r="AJ40" s="3">
        <f t="shared" si="94"/>
        <v>75.75370570314591</v>
      </c>
      <c r="AK40" s="3">
        <f t="shared" si="95"/>
        <v>2.6940473198644557</v>
      </c>
      <c r="AL40" s="3">
        <f t="shared" si="96"/>
        <v>10.610713117472542</v>
      </c>
      <c r="AM40">
        <f t="shared" si="97"/>
        <v>3.9385771137852155</v>
      </c>
      <c r="AN40" s="3">
        <f t="shared" si="24"/>
        <v>0.6182910257095907</v>
      </c>
      <c r="AO40" s="3">
        <f t="shared" si="98"/>
        <v>6.914849212</v>
      </c>
      <c r="AP40" s="3">
        <f t="shared" si="99"/>
        <v>35.048605347999995</v>
      </c>
      <c r="AQ40" s="8">
        <f t="shared" si="100"/>
        <v>35.72421974605675</v>
      </c>
      <c r="AR40" s="3">
        <f t="shared" si="101"/>
        <v>78.83927174565332</v>
      </c>
      <c r="AS40" s="14">
        <f t="shared" si="102"/>
        <v>0.6884719006408215</v>
      </c>
      <c r="AT40" s="3">
        <f t="shared" si="103"/>
        <v>-78.83927174565332</v>
      </c>
      <c r="AU40" s="3">
        <f t="shared" si="104"/>
        <v>11.908073248685582</v>
      </c>
      <c r="AV40" s="3">
        <f t="shared" si="105"/>
        <v>78.83927174565332</v>
      </c>
      <c r="AW40" s="3">
        <f t="shared" si="106"/>
        <v>2.304949737333333</v>
      </c>
      <c r="AX40" s="3">
        <f t="shared" si="107"/>
        <v>11.682868449333332</v>
      </c>
      <c r="AY40" s="3">
        <f t="shared" si="108"/>
        <v>5.068600091405724</v>
      </c>
      <c r="AZ40" s="3">
        <f t="shared" si="35"/>
        <v>0.9845148179163747</v>
      </c>
      <c r="BA40" s="1">
        <v>1</v>
      </c>
      <c r="BB40" s="1">
        <v>120</v>
      </c>
      <c r="BC40" s="3">
        <f t="shared" si="109"/>
        <v>9.480708985473056</v>
      </c>
      <c r="BD40" s="3">
        <f t="shared" si="110"/>
        <v>75.75370570314591</v>
      </c>
      <c r="BE40" s="3">
        <f t="shared" si="111"/>
        <v>9.480708985473056</v>
      </c>
      <c r="BF40" s="3">
        <f t="shared" si="112"/>
        <v>195.7537057031459</v>
      </c>
      <c r="BG40" s="3">
        <f t="shared" si="113"/>
        <v>-9.124591547104407</v>
      </c>
      <c r="BH40" s="3">
        <f t="shared" si="114"/>
        <v>-2.5740380661016573</v>
      </c>
      <c r="BI40" s="3">
        <f t="shared" si="79"/>
        <v>11.373213923104407</v>
      </c>
      <c r="BJ40" s="3">
        <f t="shared" si="80"/>
        <v>19.244349190101655</v>
      </c>
      <c r="BK40" s="3">
        <f t="shared" si="115"/>
        <v>22.35385807173478</v>
      </c>
      <c r="BL40" s="3">
        <f t="shared" si="116"/>
        <v>59.4173460941804</v>
      </c>
      <c r="BM40" s="3">
        <f t="shared" si="117"/>
        <v>89.88384286722955</v>
      </c>
      <c r="BN40" s="3">
        <f t="shared" si="118"/>
        <v>151.50741140629182</v>
      </c>
      <c r="BO40" s="3">
        <f t="shared" si="119"/>
        <v>-78.99700642472627</v>
      </c>
      <c r="BP40" s="3">
        <f t="shared" si="120"/>
        <v>42.878644853966286</v>
      </c>
      <c r="BQ40" s="3">
        <f t="shared" si="121"/>
        <v>4.666226836</v>
      </c>
      <c r="BR40" s="3">
        <f t="shared" si="121"/>
        <v>18.378294223999994</v>
      </c>
      <c r="BS40" s="3">
        <f t="shared" si="122"/>
        <v>18.961417970946112</v>
      </c>
      <c r="BT40" s="3">
        <f t="shared" si="123"/>
        <v>75.75370570314591</v>
      </c>
      <c r="BU40" s="3">
        <f t="shared" si="124"/>
        <v>2.2486223759999997</v>
      </c>
      <c r="BV40" s="3">
        <f t="shared" si="124"/>
        <v>16.670311123999998</v>
      </c>
      <c r="BW40" s="3">
        <f t="shared" si="125"/>
        <v>16.82128341003759</v>
      </c>
      <c r="BX40" s="3">
        <f t="shared" si="126"/>
        <v>82.31786320286112</v>
      </c>
      <c r="BY40" s="3">
        <f t="shared" si="127"/>
        <v>318.9553855454645</v>
      </c>
      <c r="BZ40" s="3">
        <f t="shared" si="128"/>
        <v>158.07156890600703</v>
      </c>
      <c r="CA40" s="3">
        <f t="shared" si="129"/>
        <v>-295.8793005675708</v>
      </c>
      <c r="CB40" s="3">
        <f t="shared" si="130"/>
        <v>119.11329675607597</v>
      </c>
      <c r="CC40" s="3">
        <f t="shared" si="131"/>
        <v>-374.87630699229703</v>
      </c>
      <c r="CD40" s="3">
        <f t="shared" si="131"/>
        <v>161.99194161004226</v>
      </c>
      <c r="CE40" s="3">
        <f t="shared" si="132"/>
        <v>408.37927798894776</v>
      </c>
      <c r="CF40" s="3">
        <f t="shared" si="133"/>
        <v>-23.370188850739957</v>
      </c>
      <c r="CG40" s="3">
        <f t="shared" si="134"/>
        <v>0.05473798323415362</v>
      </c>
      <c r="CH40" s="3">
        <f t="shared" si="135"/>
        <v>82.78753494492037</v>
      </c>
      <c r="CI40" s="3">
        <f t="shared" si="136"/>
        <v>0.7772793619249814</v>
      </c>
      <c r="CJ40" s="3">
        <f t="shared" si="137"/>
        <v>82.78753494492037</v>
      </c>
      <c r="CK40" s="3">
        <f t="shared" si="138"/>
        <v>10.547525412470618</v>
      </c>
      <c r="CL40" s="3">
        <f t="shared" si="139"/>
        <v>82.78753494492037</v>
      </c>
      <c r="CM40" s="3">
        <f t="shared" si="140"/>
        <v>1.3242320206088558</v>
      </c>
      <c r="CN40" s="3">
        <f t="shared" si="141"/>
        <v>10.464067176882402</v>
      </c>
      <c r="CO40" s="3">
        <f t="shared" si="142"/>
        <v>7.901989239069472</v>
      </c>
      <c r="CP40" s="3">
        <f>1.48*CI40</f>
        <v>1.1503734556489724</v>
      </c>
    </row>
    <row r="41" spans="1:94" ht="12.75">
      <c r="A41" s="1" t="s">
        <v>26</v>
      </c>
      <c r="B41" s="1">
        <v>3</v>
      </c>
      <c r="C41" s="1">
        <v>0.07649</v>
      </c>
      <c r="D41">
        <v>0.2381</v>
      </c>
      <c r="E41">
        <v>0.4004</v>
      </c>
      <c r="F41">
        <v>0.1692</v>
      </c>
      <c r="G41">
        <v>2.5058</v>
      </c>
      <c r="H41" s="3">
        <f t="shared" si="2"/>
        <v>0.018212269</v>
      </c>
      <c r="I41" s="3">
        <f t="shared" si="3"/>
        <v>0.030626596</v>
      </c>
      <c r="J41" s="3">
        <f t="shared" si="4"/>
        <v>0.012942107999999999</v>
      </c>
      <c r="K41" s="3">
        <f t="shared" si="5"/>
        <v>0.191668642</v>
      </c>
      <c r="L41" s="4">
        <v>39</v>
      </c>
      <c r="M41" s="7">
        <f>M40+C40</f>
        <v>5.22842</v>
      </c>
      <c r="N41" s="7">
        <f t="shared" si="6"/>
        <v>0.6763128755792309</v>
      </c>
      <c r="O41" s="3">
        <f>O40+H40</f>
        <v>2.378504802</v>
      </c>
      <c r="P41" s="3">
        <f t="shared" si="143"/>
        <v>9.265479367999998</v>
      </c>
      <c r="Q41" s="3">
        <f t="shared" si="143"/>
        <v>2.280878664</v>
      </c>
      <c r="R41" s="3">
        <f t="shared" si="143"/>
        <v>17.148016835999996</v>
      </c>
      <c r="S41">
        <v>0</v>
      </c>
      <c r="T41">
        <v>0</v>
      </c>
      <c r="U41" s="3">
        <f t="shared" si="82"/>
        <v>2.378504802</v>
      </c>
      <c r="V41" s="3">
        <f t="shared" si="83"/>
        <v>9.265479367999998</v>
      </c>
      <c r="W41" s="3">
        <f t="shared" si="84"/>
        <v>9.565897397106594</v>
      </c>
      <c r="X41" s="3">
        <f t="shared" si="85"/>
        <v>75.60270321269958</v>
      </c>
      <c r="Y41" s="3">
        <f t="shared" si="86"/>
        <v>0.8570417894062354</v>
      </c>
      <c r="Z41" s="3">
        <f t="shared" si="87"/>
        <v>-75.60270321269958</v>
      </c>
      <c r="AA41" s="3">
        <f t="shared" si="88"/>
        <v>3.895505848972424</v>
      </c>
      <c r="AB41" s="3">
        <f t="shared" si="81"/>
        <v>1.1141543262281062</v>
      </c>
      <c r="AC41" s="3">
        <f t="shared" si="89"/>
        <v>4.757009604</v>
      </c>
      <c r="AD41" s="3">
        <f t="shared" si="89"/>
        <v>18.530958735999995</v>
      </c>
      <c r="AE41" s="3">
        <f t="shared" si="90"/>
        <v>19.13179479421319</v>
      </c>
      <c r="AF41" s="3">
        <f t="shared" si="91"/>
        <v>75.60270321269958</v>
      </c>
      <c r="AG41" s="3">
        <f t="shared" si="17"/>
        <v>0.4285208947031177</v>
      </c>
      <c r="AH41" s="3">
        <f t="shared" si="92"/>
        <v>-75.60270321269958</v>
      </c>
      <c r="AI41" s="3">
        <f t="shared" si="93"/>
        <v>11.045746874519667</v>
      </c>
      <c r="AJ41" s="3">
        <f t="shared" si="94"/>
        <v>75.60270321269958</v>
      </c>
      <c r="AK41" s="3">
        <f t="shared" si="95"/>
        <v>2.7464607754070327</v>
      </c>
      <c r="AL41" s="3">
        <f t="shared" si="96"/>
        <v>10.698854014571449</v>
      </c>
      <c r="AM41">
        <f t="shared" si="97"/>
        <v>3.8955058489724292</v>
      </c>
      <c r="AN41" s="3">
        <f t="shared" si="24"/>
        <v>0.6127848794254583</v>
      </c>
      <c r="AO41" s="3">
        <f t="shared" si="98"/>
        <v>7.037888268</v>
      </c>
      <c r="AP41" s="3">
        <f t="shared" si="99"/>
        <v>35.67897557199999</v>
      </c>
      <c r="AQ41" s="8">
        <f t="shared" si="100"/>
        <v>36.36648414598563</v>
      </c>
      <c r="AR41" s="3">
        <f t="shared" si="101"/>
        <v>78.84132547702717</v>
      </c>
      <c r="AS41" s="14">
        <f t="shared" si="102"/>
        <v>0.6763128755792309</v>
      </c>
      <c r="AT41" s="3">
        <f t="shared" si="103"/>
        <v>-78.84132547702717</v>
      </c>
      <c r="AU41" s="3">
        <f t="shared" si="104"/>
        <v>12.12216138199521</v>
      </c>
      <c r="AV41" s="3">
        <f t="shared" si="105"/>
        <v>78.84132547702717</v>
      </c>
      <c r="AW41" s="3">
        <f t="shared" si="106"/>
        <v>2.3459627559999996</v>
      </c>
      <c r="AX41" s="3">
        <f t="shared" si="107"/>
        <v>11.892991857333332</v>
      </c>
      <c r="AY41" s="3">
        <f t="shared" si="108"/>
        <v>5.069556976945176</v>
      </c>
      <c r="AZ41" s="3">
        <f t="shared" si="35"/>
        <v>0.9671274120783002</v>
      </c>
      <c r="BA41" s="1">
        <v>1</v>
      </c>
      <c r="BB41" s="1">
        <v>120</v>
      </c>
      <c r="BC41" s="3">
        <f t="shared" si="109"/>
        <v>9.565897397106594</v>
      </c>
      <c r="BD41" s="3">
        <f t="shared" si="110"/>
        <v>75.60270321269958</v>
      </c>
      <c r="BE41" s="3">
        <f t="shared" si="111"/>
        <v>9.565897397106594</v>
      </c>
      <c r="BF41" s="3">
        <f t="shared" si="112"/>
        <v>195.60270321269957</v>
      </c>
      <c r="BG41" s="3">
        <f t="shared" si="113"/>
        <v>-9.213392911928585</v>
      </c>
      <c r="BH41" s="3">
        <f t="shared" si="114"/>
        <v>-2.5728941024447214</v>
      </c>
      <c r="BI41" s="3">
        <f t="shared" si="79"/>
        <v>11.494271575928584</v>
      </c>
      <c r="BJ41" s="3">
        <f t="shared" si="80"/>
        <v>19.720910938444717</v>
      </c>
      <c r="BK41" s="3">
        <f t="shared" si="115"/>
        <v>22.826138685797655</v>
      </c>
      <c r="BL41" s="3">
        <f t="shared" si="116"/>
        <v>59.76436236454641</v>
      </c>
      <c r="BM41" s="3">
        <f t="shared" si="117"/>
        <v>91.50639301197072</v>
      </c>
      <c r="BN41" s="3">
        <f t="shared" si="118"/>
        <v>151.20540642539916</v>
      </c>
      <c r="BO41" s="3">
        <f t="shared" si="119"/>
        <v>-80.19182282569662</v>
      </c>
      <c r="BP41" s="3">
        <f t="shared" si="120"/>
        <v>44.0759743392398</v>
      </c>
      <c r="BQ41" s="3">
        <f t="shared" si="121"/>
        <v>4.757009604</v>
      </c>
      <c r="BR41" s="3">
        <f t="shared" si="121"/>
        <v>18.530958735999995</v>
      </c>
      <c r="BS41" s="3">
        <f t="shared" si="122"/>
        <v>19.13179479421319</v>
      </c>
      <c r="BT41" s="3">
        <f t="shared" si="123"/>
        <v>75.60270321269958</v>
      </c>
      <c r="BU41" s="3">
        <f t="shared" si="124"/>
        <v>2.280878664</v>
      </c>
      <c r="BV41" s="3">
        <f t="shared" si="124"/>
        <v>17.148016835999996</v>
      </c>
      <c r="BW41" s="3">
        <f t="shared" si="125"/>
        <v>17.299043004965036</v>
      </c>
      <c r="BX41" s="3">
        <f t="shared" si="126"/>
        <v>82.4234906806447</v>
      </c>
      <c r="BY41" s="3">
        <f t="shared" si="127"/>
        <v>330.96174090726015</v>
      </c>
      <c r="BZ41" s="3">
        <f t="shared" si="128"/>
        <v>158.02619389334427</v>
      </c>
      <c r="CA41" s="3">
        <f t="shared" si="129"/>
        <v>-306.9190306819425</v>
      </c>
      <c r="CB41" s="3">
        <f t="shared" si="130"/>
        <v>123.84014918281244</v>
      </c>
      <c r="CC41" s="3">
        <f t="shared" si="131"/>
        <v>-387.11085350763915</v>
      </c>
      <c r="CD41" s="3">
        <f t="shared" si="131"/>
        <v>167.91612352205223</v>
      </c>
      <c r="CE41" s="3">
        <f t="shared" si="132"/>
        <v>421.96046905141003</v>
      </c>
      <c r="CF41" s="3">
        <f t="shared" si="133"/>
        <v>-23.449634772767645</v>
      </c>
      <c r="CG41" s="3">
        <f t="shared" si="134"/>
        <v>0.05409544343599781</v>
      </c>
      <c r="CH41" s="3">
        <f t="shared" si="135"/>
        <v>83.21399713731405</v>
      </c>
      <c r="CI41" s="3">
        <f t="shared" si="136"/>
        <v>0.7681552967911688</v>
      </c>
      <c r="CJ41" s="3">
        <f t="shared" si="137"/>
        <v>83.21399713731405</v>
      </c>
      <c r="CK41" s="3">
        <f t="shared" si="138"/>
        <v>10.672807773037464</v>
      </c>
      <c r="CL41" s="3">
        <f t="shared" si="139"/>
        <v>83.21399713731405</v>
      </c>
      <c r="CM41" s="3">
        <f t="shared" si="140"/>
        <v>1.2611137711714184</v>
      </c>
      <c r="CN41" s="3">
        <f t="shared" si="141"/>
        <v>10.598038394739412</v>
      </c>
      <c r="CO41" s="3">
        <f t="shared" si="142"/>
        <v>8.403713159753341</v>
      </c>
      <c r="CP41" s="3">
        <f>1.52*CI41</f>
        <v>1.1675960511225765</v>
      </c>
    </row>
    <row r="42" spans="1:94" ht="12.75">
      <c r="A42" s="1" t="s">
        <v>27</v>
      </c>
      <c r="B42" s="1">
        <v>3</v>
      </c>
      <c r="C42" s="1">
        <v>0.12605</v>
      </c>
      <c r="D42">
        <v>0.2381</v>
      </c>
      <c r="E42">
        <v>0.4004</v>
      </c>
      <c r="F42">
        <v>0.1692</v>
      </c>
      <c r="G42">
        <v>2.5058</v>
      </c>
      <c r="H42" s="3">
        <f t="shared" si="2"/>
        <v>0.030012505</v>
      </c>
      <c r="I42" s="3">
        <f t="shared" si="3"/>
        <v>0.050470419999999995</v>
      </c>
      <c r="J42" s="3">
        <f t="shared" si="4"/>
        <v>0.02132766</v>
      </c>
      <c r="K42" s="3">
        <f t="shared" si="5"/>
        <v>0.31585609</v>
      </c>
      <c r="L42" s="4">
        <v>40</v>
      </c>
      <c r="M42" s="7">
        <f>M41+C41</f>
        <v>5.30491</v>
      </c>
      <c r="N42" s="7">
        <f t="shared" si="6"/>
        <v>0.6715542200325206</v>
      </c>
      <c r="O42" s="3">
        <f>O41+H41</f>
        <v>2.3967170710000003</v>
      </c>
      <c r="P42" s="3">
        <f t="shared" si="143"/>
        <v>9.296105963999997</v>
      </c>
      <c r="Q42" s="3">
        <f t="shared" si="143"/>
        <v>2.2938207719999997</v>
      </c>
      <c r="R42" s="3">
        <f t="shared" si="143"/>
        <v>17.339685477999996</v>
      </c>
      <c r="S42">
        <v>0</v>
      </c>
      <c r="T42">
        <v>0</v>
      </c>
      <c r="U42" s="3">
        <f t="shared" si="82"/>
        <v>2.3967170710000003</v>
      </c>
      <c r="V42" s="3">
        <f t="shared" si="83"/>
        <v>9.296105963999997</v>
      </c>
      <c r="W42" s="3">
        <f t="shared" si="84"/>
        <v>9.600095770998283</v>
      </c>
      <c r="X42" s="3">
        <f t="shared" si="85"/>
        <v>75.54287037948106</v>
      </c>
      <c r="Y42" s="3">
        <f t="shared" si="86"/>
        <v>0.8539887536601275</v>
      </c>
      <c r="Z42" s="3">
        <f t="shared" si="87"/>
        <v>-75.54287037948106</v>
      </c>
      <c r="AA42" s="3">
        <f t="shared" si="88"/>
        <v>3.8786830854929875</v>
      </c>
      <c r="AB42" s="3">
        <f t="shared" si="81"/>
        <v>1.1101853797581658</v>
      </c>
      <c r="AC42" s="3">
        <f t="shared" si="89"/>
        <v>4.793434142000001</v>
      </c>
      <c r="AD42" s="3">
        <f t="shared" si="89"/>
        <v>18.592211927999994</v>
      </c>
      <c r="AE42" s="3">
        <f t="shared" si="90"/>
        <v>19.200191541996567</v>
      </c>
      <c r="AF42" s="3">
        <f t="shared" si="91"/>
        <v>75.54287037948106</v>
      </c>
      <c r="AG42" s="3">
        <f t="shared" si="17"/>
        <v>0.42699437683006375</v>
      </c>
      <c r="AH42" s="3">
        <f t="shared" si="92"/>
        <v>-75.54287037948106</v>
      </c>
      <c r="AI42" s="3">
        <f t="shared" si="93"/>
        <v>11.085235755264094</v>
      </c>
      <c r="AJ42" s="3">
        <f t="shared" si="94"/>
        <v>75.54287037948106</v>
      </c>
      <c r="AK42" s="3">
        <f t="shared" si="95"/>
        <v>2.7674904922264427</v>
      </c>
      <c r="AL42" s="3">
        <f t="shared" si="96"/>
        <v>10.734218561461368</v>
      </c>
      <c r="AM42">
        <f t="shared" si="97"/>
        <v>3.8786830854929883</v>
      </c>
      <c r="AN42" s="3">
        <f t="shared" si="24"/>
        <v>0.6106019588669911</v>
      </c>
      <c r="AO42" s="3">
        <f t="shared" si="98"/>
        <v>7.087254914000001</v>
      </c>
      <c r="AP42" s="3">
        <f t="shared" si="99"/>
        <v>35.93189740599999</v>
      </c>
      <c r="AQ42" s="8">
        <f t="shared" si="100"/>
        <v>36.62417826260851</v>
      </c>
      <c r="AR42" s="3">
        <f t="shared" si="101"/>
        <v>78.84212924210343</v>
      </c>
      <c r="AS42" s="14">
        <f t="shared" si="102"/>
        <v>0.6715542200325206</v>
      </c>
      <c r="AT42" s="3">
        <f t="shared" si="103"/>
        <v>-78.84212924210343</v>
      </c>
      <c r="AU42" s="3">
        <f t="shared" si="104"/>
        <v>12.208059420869503</v>
      </c>
      <c r="AV42" s="3">
        <f t="shared" si="105"/>
        <v>78.84212924210343</v>
      </c>
      <c r="AW42" s="3">
        <f t="shared" si="106"/>
        <v>2.3624183046666656</v>
      </c>
      <c r="AX42" s="3">
        <f t="shared" si="107"/>
        <v>11.977299135333329</v>
      </c>
      <c r="AY42" s="3">
        <f t="shared" si="108"/>
        <v>5.069931566172533</v>
      </c>
      <c r="AZ42" s="3">
        <f t="shared" si="35"/>
        <v>0.9603225346465044</v>
      </c>
      <c r="BA42" s="1">
        <v>1</v>
      </c>
      <c r="BB42" s="1">
        <v>120</v>
      </c>
      <c r="BC42" s="3">
        <f t="shared" si="109"/>
        <v>9.600095770998283</v>
      </c>
      <c r="BD42" s="3">
        <f t="shared" si="110"/>
        <v>75.54287037948106</v>
      </c>
      <c r="BE42" s="3">
        <f t="shared" si="111"/>
        <v>9.600095770998283</v>
      </c>
      <c r="BF42" s="3">
        <f t="shared" si="112"/>
        <v>195.54287037948106</v>
      </c>
      <c r="BG42" s="3">
        <f t="shared" si="113"/>
        <v>-9.249022456596025</v>
      </c>
      <c r="BH42" s="3">
        <f t="shared" si="114"/>
        <v>-2.572435112830166</v>
      </c>
      <c r="BI42" s="3">
        <f t="shared" si="79"/>
        <v>11.542843228596025</v>
      </c>
      <c r="BJ42" s="3">
        <f t="shared" si="80"/>
        <v>19.912120590830163</v>
      </c>
      <c r="BK42" s="3">
        <f t="shared" si="115"/>
        <v>23.015859232792238</v>
      </c>
      <c r="BL42" s="3">
        <f t="shared" si="116"/>
        <v>59.89958939586328</v>
      </c>
      <c r="BM42" s="3">
        <f t="shared" si="117"/>
        <v>92.16183881233913</v>
      </c>
      <c r="BN42" s="3">
        <f t="shared" si="118"/>
        <v>151.08574075896212</v>
      </c>
      <c r="BO42" s="3">
        <f t="shared" si="119"/>
        <v>-80.67333337549348</v>
      </c>
      <c r="BP42" s="3">
        <f t="shared" si="120"/>
        <v>44.56027171548741</v>
      </c>
      <c r="BQ42" s="3">
        <f t="shared" si="121"/>
        <v>4.793434142000001</v>
      </c>
      <c r="BR42" s="3">
        <f t="shared" si="121"/>
        <v>18.592211927999994</v>
      </c>
      <c r="BS42" s="3">
        <f t="shared" si="122"/>
        <v>19.200191541996567</v>
      </c>
      <c r="BT42" s="3">
        <f t="shared" si="123"/>
        <v>75.54287037948106</v>
      </c>
      <c r="BU42" s="3">
        <f t="shared" si="124"/>
        <v>2.2938207719999997</v>
      </c>
      <c r="BV42" s="3">
        <f t="shared" si="124"/>
        <v>17.339685477999996</v>
      </c>
      <c r="BW42" s="3">
        <f t="shared" si="125"/>
        <v>17.490749160914252</v>
      </c>
      <c r="BX42" s="3">
        <f t="shared" si="126"/>
        <v>82.4642491671016</v>
      </c>
      <c r="BY42" s="3">
        <f t="shared" si="127"/>
        <v>335.82573410256936</v>
      </c>
      <c r="BZ42" s="3">
        <f t="shared" si="128"/>
        <v>158.00711954658266</v>
      </c>
      <c r="CA42" s="3">
        <f t="shared" si="129"/>
        <v>-311.3878283677061</v>
      </c>
      <c r="CB42" s="3">
        <f t="shared" si="130"/>
        <v>125.7638422996594</v>
      </c>
      <c r="CC42" s="3">
        <f t="shared" si="131"/>
        <v>-392.0611617431996</v>
      </c>
      <c r="CD42" s="3">
        <f t="shared" si="131"/>
        <v>170.32411401514682</v>
      </c>
      <c r="CE42" s="3">
        <f t="shared" si="132"/>
        <v>427.4602418500135</v>
      </c>
      <c r="CF42" s="3">
        <f t="shared" si="133"/>
        <v>-23.481693329115938</v>
      </c>
      <c r="CG42" s="3">
        <f t="shared" si="134"/>
        <v>0.053843274717623915</v>
      </c>
      <c r="CH42" s="3">
        <f t="shared" si="135"/>
        <v>83.38128272497922</v>
      </c>
      <c r="CI42" s="3">
        <f t="shared" si="136"/>
        <v>0.7645745009902596</v>
      </c>
      <c r="CJ42" s="3">
        <f t="shared" si="137"/>
        <v>83.38128272497922</v>
      </c>
      <c r="CK42" s="3">
        <f t="shared" si="138"/>
        <v>10.722792627630582</v>
      </c>
      <c r="CL42" s="3">
        <f t="shared" si="139"/>
        <v>83.38128272497922</v>
      </c>
      <c r="CM42" s="3">
        <f t="shared" si="140"/>
        <v>1.2359268508397823</v>
      </c>
      <c r="CN42" s="3">
        <f t="shared" si="141"/>
        <v>10.651326985617427</v>
      </c>
      <c r="CO42" s="3">
        <f t="shared" si="142"/>
        <v>8.6180885044937</v>
      </c>
      <c r="CP42" s="3">
        <f>1.52*CI42</f>
        <v>1.1621532415051945</v>
      </c>
    </row>
    <row r="43" spans="1:94" ht="12.75">
      <c r="A43" s="1" t="s">
        <v>28</v>
      </c>
      <c r="B43" s="1">
        <v>3</v>
      </c>
      <c r="C43" s="1">
        <v>0.12669</v>
      </c>
      <c r="D43">
        <v>0.2381</v>
      </c>
      <c r="E43">
        <v>0.4004</v>
      </c>
      <c r="F43">
        <v>0.1692</v>
      </c>
      <c r="G43">
        <v>2.5058</v>
      </c>
      <c r="H43" s="3">
        <f t="shared" si="2"/>
        <v>0.030164889</v>
      </c>
      <c r="I43" s="3">
        <f t="shared" si="3"/>
        <v>0.050726676</v>
      </c>
      <c r="J43" s="3">
        <f t="shared" si="4"/>
        <v>0.021435948</v>
      </c>
      <c r="K43" s="3">
        <f t="shared" si="5"/>
        <v>0.31745980199999996</v>
      </c>
      <c r="L43" s="4">
        <v>41</v>
      </c>
      <c r="M43" s="7">
        <f>M41+C42</f>
        <v>5.35447</v>
      </c>
      <c r="N43" s="7">
        <f t="shared" si="6"/>
        <v>0.6685065431333513</v>
      </c>
      <c r="O43" s="3">
        <f>O41+H42</f>
        <v>2.4085173070000003</v>
      </c>
      <c r="P43" s="3">
        <f>P41+I42</f>
        <v>9.315949787999998</v>
      </c>
      <c r="Q43" s="3">
        <f>Q41+J42</f>
        <v>2.3022063239999997</v>
      </c>
      <c r="R43" s="3">
        <f>R41+K42</f>
        <v>17.463872925999997</v>
      </c>
      <c r="S43">
        <v>0</v>
      </c>
      <c r="T43">
        <v>0</v>
      </c>
      <c r="U43" s="3">
        <f t="shared" si="82"/>
        <v>2.4085173070000003</v>
      </c>
      <c r="V43" s="3">
        <f t="shared" si="83"/>
        <v>9.315949787999998</v>
      </c>
      <c r="W43" s="3">
        <f t="shared" si="84"/>
        <v>9.622259405703826</v>
      </c>
      <c r="X43" s="3">
        <f t="shared" si="85"/>
        <v>75.5043301038531</v>
      </c>
      <c r="Y43" s="3">
        <f t="shared" si="86"/>
        <v>0.8520217006031767</v>
      </c>
      <c r="Z43" s="3">
        <f t="shared" si="87"/>
        <v>-75.5043301038531</v>
      </c>
      <c r="AA43" s="3">
        <f t="shared" si="88"/>
        <v>3.8679189727740644</v>
      </c>
      <c r="AB43" s="3">
        <f t="shared" si="81"/>
        <v>1.1076282107841298</v>
      </c>
      <c r="AC43" s="3">
        <f t="shared" si="89"/>
        <v>4.817034614000001</v>
      </c>
      <c r="AD43" s="3">
        <f t="shared" si="89"/>
        <v>18.631899575999995</v>
      </c>
      <c r="AE43" s="3">
        <f t="shared" si="90"/>
        <v>19.24451881140765</v>
      </c>
      <c r="AF43" s="3">
        <f t="shared" si="91"/>
        <v>75.5043301038531</v>
      </c>
      <c r="AG43" s="3">
        <f t="shared" si="17"/>
        <v>0.42601085030158836</v>
      </c>
      <c r="AH43" s="3">
        <f t="shared" si="92"/>
        <v>-75.5043301038531</v>
      </c>
      <c r="AI43" s="3">
        <f t="shared" si="93"/>
        <v>11.110828116191025</v>
      </c>
      <c r="AJ43" s="3">
        <f t="shared" si="94"/>
        <v>75.5043301038531</v>
      </c>
      <c r="AK43" s="3">
        <f t="shared" si="95"/>
        <v>2.7811162310886446</v>
      </c>
      <c r="AL43" s="3">
        <f t="shared" si="96"/>
        <v>10.757132235717672</v>
      </c>
      <c r="AM43">
        <f t="shared" si="97"/>
        <v>3.8679189727740657</v>
      </c>
      <c r="AN43" s="3">
        <f t="shared" si="24"/>
        <v>0.6091955159312713</v>
      </c>
      <c r="AO43" s="3">
        <f t="shared" si="98"/>
        <v>7.119240938000001</v>
      </c>
      <c r="AP43" s="3">
        <f t="shared" si="99"/>
        <v>36.09577250199999</v>
      </c>
      <c r="AQ43" s="8">
        <f t="shared" si="100"/>
        <v>36.7911454571536</v>
      </c>
      <c r="AR43" s="3">
        <f t="shared" si="101"/>
        <v>78.84264401275144</v>
      </c>
      <c r="AS43" s="14">
        <f t="shared" si="102"/>
        <v>0.6685065431333513</v>
      </c>
      <c r="AT43" s="3">
        <f t="shared" si="103"/>
        <v>-78.84264401275144</v>
      </c>
      <c r="AU43" s="3">
        <f t="shared" si="104"/>
        <v>12.263715152384533</v>
      </c>
      <c r="AV43" s="3">
        <f t="shared" si="105"/>
        <v>78.84264401275144</v>
      </c>
      <c r="AW43" s="3">
        <f t="shared" si="106"/>
        <v>2.373080312666668</v>
      </c>
      <c r="AX43" s="3">
        <f t="shared" si="107"/>
        <v>12.031924167333331</v>
      </c>
      <c r="AY43" s="3">
        <f t="shared" si="108"/>
        <v>5.0701714995110585</v>
      </c>
      <c r="AZ43" s="3">
        <f t="shared" si="35"/>
        <v>0.9559643566806924</v>
      </c>
      <c r="BA43" s="1">
        <v>1</v>
      </c>
      <c r="BB43" s="1">
        <v>120</v>
      </c>
      <c r="BC43" s="3">
        <f t="shared" si="109"/>
        <v>9.622259405703826</v>
      </c>
      <c r="BD43" s="3">
        <f t="shared" si="110"/>
        <v>75.5043301038531</v>
      </c>
      <c r="BE43" s="3">
        <f t="shared" si="111"/>
        <v>9.622259405703826</v>
      </c>
      <c r="BF43" s="3">
        <f t="shared" si="112"/>
        <v>195.5043301038531</v>
      </c>
      <c r="BG43" s="3">
        <f t="shared" si="113"/>
        <v>-9.272107830288254</v>
      </c>
      <c r="BH43" s="3">
        <f t="shared" si="114"/>
        <v>-2.572137720683514</v>
      </c>
      <c r="BI43" s="3">
        <f t="shared" si="79"/>
        <v>11.574314154288254</v>
      </c>
      <c r="BJ43" s="3">
        <f t="shared" si="80"/>
        <v>20.03601064668351</v>
      </c>
      <c r="BK43" s="3">
        <f t="shared" si="115"/>
        <v>23.13885197619304</v>
      </c>
      <c r="BL43" s="3">
        <f t="shared" si="116"/>
        <v>59.986022588681735</v>
      </c>
      <c r="BM43" s="3">
        <f t="shared" si="117"/>
        <v>92.58787607065574</v>
      </c>
      <c r="BN43" s="3">
        <f t="shared" si="118"/>
        <v>151.0086602077062</v>
      </c>
      <c r="BO43" s="3">
        <f t="shared" si="119"/>
        <v>-80.98596483441868</v>
      </c>
      <c r="BP43" s="3">
        <f t="shared" si="120"/>
        <v>44.875252591081946</v>
      </c>
      <c r="BQ43" s="3">
        <f t="shared" si="121"/>
        <v>4.817034614000001</v>
      </c>
      <c r="BR43" s="3">
        <f t="shared" si="121"/>
        <v>18.631899575999995</v>
      </c>
      <c r="BS43" s="3">
        <f t="shared" si="122"/>
        <v>19.24451881140765</v>
      </c>
      <c r="BT43" s="3">
        <f t="shared" si="123"/>
        <v>75.5043301038531</v>
      </c>
      <c r="BU43" s="3">
        <f t="shared" si="124"/>
        <v>2.3022063239999997</v>
      </c>
      <c r="BV43" s="3">
        <f t="shared" si="124"/>
        <v>17.463872925999997</v>
      </c>
      <c r="BW43" s="3">
        <f t="shared" si="125"/>
        <v>17.614965555848848</v>
      </c>
      <c r="BX43" s="3">
        <f t="shared" si="126"/>
        <v>82.49018408893325</v>
      </c>
      <c r="BY43" s="3">
        <f t="shared" si="127"/>
        <v>338.991536001831</v>
      </c>
      <c r="BZ43" s="3">
        <f t="shared" si="128"/>
        <v>157.99451419278637</v>
      </c>
      <c r="CA43" s="3">
        <f t="shared" si="129"/>
        <v>-314.2953190139795</v>
      </c>
      <c r="CB43" s="3">
        <f t="shared" si="130"/>
        <v>127.01855741103938</v>
      </c>
      <c r="CC43" s="3">
        <f t="shared" si="131"/>
        <v>-395.2812838483982</v>
      </c>
      <c r="CD43" s="3">
        <f t="shared" si="131"/>
        <v>171.8938100021213</v>
      </c>
      <c r="CE43" s="3">
        <f t="shared" si="132"/>
        <v>431.03918067605326</v>
      </c>
      <c r="CF43" s="3">
        <f t="shared" si="133"/>
        <v>-23.50251311389147</v>
      </c>
      <c r="CG43" s="3">
        <f t="shared" si="134"/>
        <v>0.05368155150049573</v>
      </c>
      <c r="CH43" s="3">
        <f t="shared" si="135"/>
        <v>83.4885357025732</v>
      </c>
      <c r="CI43" s="3">
        <f t="shared" si="136"/>
        <v>0.7622780313070393</v>
      </c>
      <c r="CJ43" s="3">
        <f t="shared" si="137"/>
        <v>83.4885357025732</v>
      </c>
      <c r="CK43" s="3">
        <f t="shared" si="138"/>
        <v>10.755096547168428</v>
      </c>
      <c r="CL43" s="3">
        <f t="shared" si="139"/>
        <v>83.4885357025732</v>
      </c>
      <c r="CM43" s="3">
        <f t="shared" si="140"/>
        <v>1.2196496203051346</v>
      </c>
      <c r="CN43" s="3">
        <f t="shared" si="141"/>
        <v>10.685717408887612</v>
      </c>
      <c r="CO43" s="3">
        <f t="shared" si="142"/>
        <v>8.761300976106758</v>
      </c>
      <c r="CP43" s="3">
        <f>1.52*CI43</f>
        <v>1.1586626075866997</v>
      </c>
    </row>
    <row r="44" spans="1:94" ht="12.75">
      <c r="A44" s="1" t="s">
        <v>24</v>
      </c>
      <c r="B44" s="1">
        <v>1</v>
      </c>
      <c r="C44" s="1">
        <v>0.12012</v>
      </c>
      <c r="D44">
        <v>0.2381</v>
      </c>
      <c r="E44" s="9">
        <v>0.3854</v>
      </c>
      <c r="F44" s="9">
        <v>0.1435</v>
      </c>
      <c r="G44" s="9">
        <v>2.5631</v>
      </c>
      <c r="H44" s="3">
        <f t="shared" si="2"/>
        <v>0.028600572</v>
      </c>
      <c r="I44" s="3">
        <f t="shared" si="3"/>
        <v>0.046294248</v>
      </c>
      <c r="J44" s="3">
        <f t="shared" si="4"/>
        <v>0.01723722</v>
      </c>
      <c r="K44" s="3">
        <f t="shared" si="5"/>
        <v>0.307879572</v>
      </c>
      <c r="L44" s="4">
        <v>42</v>
      </c>
      <c r="M44" s="7">
        <f>M41+C43</f>
        <v>5.35511</v>
      </c>
      <c r="N44" s="7">
        <f t="shared" si="6"/>
        <v>0.668467367436355</v>
      </c>
      <c r="O44" s="3">
        <f>O41+H43</f>
        <v>2.408669691</v>
      </c>
      <c r="P44" s="3">
        <f>P41+I43</f>
        <v>9.316206043999998</v>
      </c>
      <c r="Q44" s="3">
        <f>Q41+J43</f>
        <v>2.302314612</v>
      </c>
      <c r="R44" s="3">
        <f>R41+K43</f>
        <v>17.465476637999995</v>
      </c>
      <c r="S44">
        <v>0</v>
      </c>
      <c r="T44">
        <v>0</v>
      </c>
      <c r="U44" s="3">
        <f t="shared" si="82"/>
        <v>2.408669691</v>
      </c>
      <c r="V44" s="3">
        <f t="shared" si="83"/>
        <v>9.316206043999998</v>
      </c>
      <c r="W44" s="3">
        <f t="shared" si="84"/>
        <v>9.622545647312053</v>
      </c>
      <c r="X44" s="3">
        <f t="shared" si="85"/>
        <v>75.50383356979204</v>
      </c>
      <c r="Y44" s="3">
        <f t="shared" si="86"/>
        <v>0.8519963555364174</v>
      </c>
      <c r="Z44" s="3">
        <f t="shared" si="87"/>
        <v>-75.50383356979204</v>
      </c>
      <c r="AA44" s="3">
        <f t="shared" si="88"/>
        <v>3.8677806586806085</v>
      </c>
      <c r="AB44" s="3">
        <f t="shared" si="81"/>
        <v>1.1075952621973426</v>
      </c>
      <c r="AC44" s="3">
        <f t="shared" si="89"/>
        <v>4.817339382</v>
      </c>
      <c r="AD44" s="3">
        <f t="shared" si="89"/>
        <v>18.632412087999995</v>
      </c>
      <c r="AE44" s="3">
        <f t="shared" si="90"/>
        <v>19.245091294624107</v>
      </c>
      <c r="AF44" s="3">
        <f t="shared" si="91"/>
        <v>75.50383356979204</v>
      </c>
      <c r="AG44" s="3">
        <f t="shared" si="17"/>
        <v>0.4259981777682087</v>
      </c>
      <c r="AH44" s="3">
        <f t="shared" si="92"/>
        <v>-75.50383356979204</v>
      </c>
      <c r="AI44" s="3">
        <f t="shared" si="93"/>
        <v>11.111158639530153</v>
      </c>
      <c r="AJ44" s="3">
        <f t="shared" si="94"/>
        <v>75.50383356979204</v>
      </c>
      <c r="AK44" s="3">
        <f t="shared" si="95"/>
        <v>2.7812921889754865</v>
      </c>
      <c r="AL44" s="3">
        <f t="shared" si="96"/>
        <v>10.757428134658836</v>
      </c>
      <c r="AM44">
        <f t="shared" si="97"/>
        <v>3.8677806586806076</v>
      </c>
      <c r="AN44" s="3">
        <f t="shared" si="24"/>
        <v>0.6091773942085384</v>
      </c>
      <c r="AO44" s="3">
        <f t="shared" si="98"/>
        <v>7.119653994</v>
      </c>
      <c r="AP44" s="3">
        <f t="shared" si="99"/>
        <v>36.097888725999994</v>
      </c>
      <c r="AQ44" s="8">
        <f t="shared" si="100"/>
        <v>36.79330161142049</v>
      </c>
      <c r="AR44" s="3">
        <f t="shared" si="101"/>
        <v>78.84265062975824</v>
      </c>
      <c r="AS44" s="12">
        <f t="shared" si="102"/>
        <v>0.668467367436355</v>
      </c>
      <c r="AT44" s="3">
        <f t="shared" si="103"/>
        <v>-78.84265062975824</v>
      </c>
      <c r="AU44" s="3">
        <f t="shared" si="104"/>
        <v>12.264433870473496</v>
      </c>
      <c r="AV44" s="3">
        <f t="shared" si="105"/>
        <v>78.84265062975824</v>
      </c>
      <c r="AW44" s="3">
        <f t="shared" si="106"/>
        <v>2.373217997999999</v>
      </c>
      <c r="AX44" s="3">
        <f t="shared" si="107"/>
        <v>12.032629575333331</v>
      </c>
      <c r="AY44" s="3">
        <f t="shared" si="108"/>
        <v>5.070174583824025</v>
      </c>
      <c r="AZ44" s="3">
        <f t="shared" si="35"/>
        <v>0.9559083354339877</v>
      </c>
      <c r="BA44" s="1">
        <v>1</v>
      </c>
      <c r="BB44" s="1">
        <v>120</v>
      </c>
      <c r="BC44" s="3">
        <f t="shared" si="109"/>
        <v>9.622545647312053</v>
      </c>
      <c r="BD44" s="3">
        <f t="shared" si="110"/>
        <v>75.50383356979204</v>
      </c>
      <c r="BE44" s="3">
        <f t="shared" si="111"/>
        <v>9.622545647312053</v>
      </c>
      <c r="BF44" s="3">
        <f t="shared" si="112"/>
        <v>195.50383356979205</v>
      </c>
      <c r="BG44" s="3">
        <f t="shared" si="113"/>
        <v>-9.272405946494127</v>
      </c>
      <c r="BH44" s="3">
        <f t="shared" si="114"/>
        <v>-2.5721338802683893</v>
      </c>
      <c r="BI44" s="3">
        <f t="shared" si="79"/>
        <v>11.574720558494127</v>
      </c>
      <c r="BJ44" s="3">
        <f t="shared" si="80"/>
        <v>20.037610518268384</v>
      </c>
      <c r="BK44" s="3">
        <f t="shared" si="115"/>
        <v>23.14044060274234</v>
      </c>
      <c r="BL44" s="3">
        <f t="shared" si="116"/>
        <v>59.98713274628193</v>
      </c>
      <c r="BM44" s="3">
        <f t="shared" si="117"/>
        <v>92.59338473460414</v>
      </c>
      <c r="BN44" s="3">
        <f t="shared" si="118"/>
        <v>151.00766713958407</v>
      </c>
      <c r="BO44" s="3">
        <f t="shared" si="119"/>
        <v>-80.99000537392007</v>
      </c>
      <c r="BP44" s="3">
        <f t="shared" si="120"/>
        <v>44.879326266587626</v>
      </c>
      <c r="BQ44" s="3">
        <f t="shared" si="121"/>
        <v>4.817339382</v>
      </c>
      <c r="BR44" s="3">
        <f t="shared" si="121"/>
        <v>18.632412087999995</v>
      </c>
      <c r="BS44" s="3">
        <f t="shared" si="122"/>
        <v>19.245091294624107</v>
      </c>
      <c r="BT44" s="3">
        <f t="shared" si="123"/>
        <v>75.50383356979204</v>
      </c>
      <c r="BU44" s="3">
        <f t="shared" si="124"/>
        <v>2.302314612</v>
      </c>
      <c r="BV44" s="3">
        <f t="shared" si="124"/>
        <v>17.465476637999995</v>
      </c>
      <c r="BW44" s="3">
        <f t="shared" si="125"/>
        <v>17.6165696650952</v>
      </c>
      <c r="BX44" s="3">
        <f t="shared" si="126"/>
        <v>82.49051661115281</v>
      </c>
      <c r="BY44" s="3">
        <f t="shared" si="127"/>
        <v>339.03249150286274</v>
      </c>
      <c r="BZ44" s="3">
        <f t="shared" si="128"/>
        <v>157.99435018094485</v>
      </c>
      <c r="CA44" s="3">
        <f t="shared" si="129"/>
        <v>-314.3329271824111</v>
      </c>
      <c r="CB44" s="3">
        <f t="shared" si="130"/>
        <v>127.03480304064611</v>
      </c>
      <c r="CC44" s="3">
        <f t="shared" si="131"/>
        <v>-395.3229325563311</v>
      </c>
      <c r="CD44" s="3">
        <f t="shared" si="131"/>
        <v>171.91412930723374</v>
      </c>
      <c r="CE44" s="3">
        <f t="shared" si="132"/>
        <v>431.0854774408456</v>
      </c>
      <c r="CF44" s="3">
        <f t="shared" si="133"/>
        <v>-23.502782205690533</v>
      </c>
      <c r="CG44" s="3">
        <f t="shared" si="134"/>
        <v>0.05367947150555012</v>
      </c>
      <c r="CH44" s="3">
        <f t="shared" si="135"/>
        <v>83.48991495197247</v>
      </c>
      <c r="CI44" s="3">
        <f t="shared" si="136"/>
        <v>0.7622484953788117</v>
      </c>
      <c r="CJ44" s="3">
        <f t="shared" si="137"/>
        <v>83.48991495197247</v>
      </c>
      <c r="CK44" s="3">
        <f t="shared" si="138"/>
        <v>10.755513290214331</v>
      </c>
      <c r="CL44" s="3">
        <f t="shared" si="139"/>
        <v>83.48991495197247</v>
      </c>
      <c r="CM44" s="3">
        <f t="shared" si="140"/>
        <v>1.219439638159985</v>
      </c>
      <c r="CN44" s="3">
        <f t="shared" si="141"/>
        <v>10.68616082158889</v>
      </c>
      <c r="CO44" s="3">
        <f t="shared" si="142"/>
        <v>8.763173253670235</v>
      </c>
      <c r="CP44" s="3">
        <f>1.52*CI44</f>
        <v>1.1586177129757937</v>
      </c>
    </row>
    <row r="45" spans="1:94" ht="12.75">
      <c r="A45" s="1" t="s">
        <v>25</v>
      </c>
      <c r="B45" s="1">
        <v>1</v>
      </c>
      <c r="C45" s="1">
        <v>0.37037</v>
      </c>
      <c r="D45">
        <v>0.2381</v>
      </c>
      <c r="E45" s="9">
        <v>0.3854</v>
      </c>
      <c r="F45" s="9">
        <v>0.1435</v>
      </c>
      <c r="G45" s="9">
        <v>2.5631</v>
      </c>
      <c r="H45" s="3">
        <f t="shared" si="2"/>
        <v>0.08818509699999999</v>
      </c>
      <c r="I45" s="3">
        <f t="shared" si="3"/>
        <v>0.142740598</v>
      </c>
      <c r="J45" s="3">
        <f t="shared" si="4"/>
        <v>0.05314809499999999</v>
      </c>
      <c r="K45" s="3">
        <f t="shared" si="5"/>
        <v>0.949295347</v>
      </c>
      <c r="L45" s="4">
        <v>43</v>
      </c>
      <c r="M45" s="7">
        <f>M26+C57</f>
        <v>4.02563</v>
      </c>
      <c r="N45" s="7">
        <f t="shared" si="6"/>
        <v>0.7610096768546275</v>
      </c>
      <c r="O45" s="3">
        <f>O26+H57</f>
        <v>2.0921205030000003</v>
      </c>
      <c r="P45" s="3">
        <f>P26+I57</f>
        <v>8.785444220000002</v>
      </c>
      <c r="Q45" s="3">
        <f>Q26+J57</f>
        <v>2.0751212670000005</v>
      </c>
      <c r="R45" s="3">
        <f>R26+K57</f>
        <v>14.136245901</v>
      </c>
      <c r="S45">
        <v>0</v>
      </c>
      <c r="T45">
        <v>0</v>
      </c>
      <c r="U45" s="3">
        <f t="shared" si="82"/>
        <v>2.0921205030000003</v>
      </c>
      <c r="V45" s="3">
        <f t="shared" si="83"/>
        <v>8.785444220000002</v>
      </c>
      <c r="W45" s="3">
        <f t="shared" si="84"/>
        <v>9.031112796427937</v>
      </c>
      <c r="X45" s="3">
        <f t="shared" si="85"/>
        <v>76.60535405036705</v>
      </c>
      <c r="Y45" s="3"/>
      <c r="Z45" s="3"/>
      <c r="AA45" s="3"/>
      <c r="AB45" s="3"/>
      <c r="AC45" s="3">
        <f t="shared" si="89"/>
        <v>4.184241006000001</v>
      </c>
      <c r="AD45" s="3">
        <f t="shared" si="89"/>
        <v>17.570888440000004</v>
      </c>
      <c r="AE45" s="3">
        <f t="shared" si="90"/>
        <v>18.062225592855874</v>
      </c>
      <c r="AF45" s="3">
        <f t="shared" si="91"/>
        <v>76.60535405036705</v>
      </c>
      <c r="AG45" s="3">
        <f t="shared" si="17"/>
        <v>0.45389610379660944</v>
      </c>
      <c r="AH45" s="3">
        <f t="shared" si="92"/>
        <v>-76.60535405036705</v>
      </c>
      <c r="AI45" s="3">
        <f t="shared" si="93"/>
        <v>10.428230808199087</v>
      </c>
      <c r="AJ45" s="3">
        <f t="shared" si="94"/>
        <v>76.60535405036705</v>
      </c>
      <c r="AK45" s="3">
        <f t="shared" si="95"/>
        <v>2.4157726711683716</v>
      </c>
      <c r="AL45" s="3">
        <f t="shared" si="96"/>
        <v>10.144557170734886</v>
      </c>
      <c r="AM45">
        <f t="shared" si="97"/>
        <v>4.199301238815878</v>
      </c>
      <c r="AN45" s="3">
        <f t="shared" si="24"/>
        <v>0.6490714284291514</v>
      </c>
      <c r="AO45" s="3">
        <f t="shared" si="98"/>
        <v>6.259362273000001</v>
      </c>
      <c r="AP45" s="3">
        <f t="shared" si="99"/>
        <v>31.707134341000007</v>
      </c>
      <c r="AQ45" s="8">
        <f t="shared" si="100"/>
        <v>32.31906533584902</v>
      </c>
      <c r="AR45" s="3">
        <f t="shared" si="101"/>
        <v>78.83272793030763</v>
      </c>
      <c r="AS45" s="12">
        <f t="shared" si="102"/>
        <v>0.7610096768546275</v>
      </c>
      <c r="AT45" s="3">
        <f t="shared" si="103"/>
        <v>-78.83272793030763</v>
      </c>
      <c r="AU45" s="3">
        <f t="shared" si="104"/>
        <v>10.77302177861634</v>
      </c>
      <c r="AV45" s="3">
        <f t="shared" si="105"/>
        <v>78.83272793030763</v>
      </c>
      <c r="AW45" s="3">
        <f t="shared" si="106"/>
        <v>2.086454091000001</v>
      </c>
      <c r="AX45" s="3">
        <f t="shared" si="107"/>
        <v>10.569044780333334</v>
      </c>
      <c r="AY45" s="3">
        <f t="shared" si="108"/>
        <v>5.065553479428716</v>
      </c>
      <c r="AZ45" s="3">
        <f t="shared" si="35"/>
        <v>1.0882438379021173</v>
      </c>
      <c r="BA45" s="1">
        <v>1</v>
      </c>
      <c r="BB45" s="1">
        <v>120</v>
      </c>
      <c r="BC45" s="3">
        <f t="shared" si="109"/>
        <v>9.031112796427937</v>
      </c>
      <c r="BD45" s="3">
        <f t="shared" si="110"/>
        <v>76.60535405036705</v>
      </c>
      <c r="BE45" s="3">
        <f t="shared" si="111"/>
        <v>9.031112796427937</v>
      </c>
      <c r="BF45" s="3">
        <f t="shared" si="112"/>
        <v>196.60535405036705</v>
      </c>
      <c r="BG45" s="3">
        <f t="shared" si="113"/>
        <v>-8.654478129551167</v>
      </c>
      <c r="BH45" s="3">
        <f t="shared" si="114"/>
        <v>-2.580892606623721</v>
      </c>
      <c r="BI45" s="3">
        <f t="shared" si="79"/>
        <v>10.729599396551167</v>
      </c>
      <c r="BJ45" s="3">
        <f t="shared" si="80"/>
        <v>16.717138507623723</v>
      </c>
      <c r="BK45" s="3">
        <f t="shared" si="115"/>
        <v>19.864214635709793</v>
      </c>
      <c r="BL45" s="3">
        <f t="shared" si="116"/>
        <v>57.30634182974726</v>
      </c>
      <c r="BM45" s="3">
        <f t="shared" si="117"/>
        <v>81.56099834180444</v>
      </c>
      <c r="BN45" s="3">
        <f t="shared" si="118"/>
        <v>153.2107081007341</v>
      </c>
      <c r="BO45" s="3">
        <f t="shared" si="119"/>
        <v>-72.80706194365848</v>
      </c>
      <c r="BP45" s="3">
        <f t="shared" si="120"/>
        <v>36.760415961249706</v>
      </c>
      <c r="BQ45" s="3">
        <f t="shared" si="121"/>
        <v>4.184241006000001</v>
      </c>
      <c r="BR45" s="3">
        <f t="shared" si="121"/>
        <v>17.570888440000004</v>
      </c>
      <c r="BS45" s="3">
        <f t="shared" si="122"/>
        <v>18.062225592855874</v>
      </c>
      <c r="BT45" s="3">
        <f t="shared" si="123"/>
        <v>76.60535405036705</v>
      </c>
      <c r="BU45" s="3">
        <f t="shared" si="124"/>
        <v>2.0751212670000005</v>
      </c>
      <c r="BV45" s="3">
        <f t="shared" si="124"/>
        <v>14.136245901</v>
      </c>
      <c r="BW45" s="3">
        <f t="shared" si="125"/>
        <v>14.28774217454581</v>
      </c>
      <c r="BX45" s="3">
        <f t="shared" si="126"/>
        <v>81.64894594009535</v>
      </c>
      <c r="BY45" s="3">
        <f t="shared" si="127"/>
        <v>258.06842236920755</v>
      </c>
      <c r="BZ45" s="3">
        <f t="shared" si="128"/>
        <v>158.2542999904624</v>
      </c>
      <c r="CA45" s="3">
        <f t="shared" si="129"/>
        <v>-239.70359218907433</v>
      </c>
      <c r="CB45" s="3">
        <f t="shared" si="130"/>
        <v>95.61118405179204</v>
      </c>
      <c r="CC45" s="3">
        <f t="shared" si="131"/>
        <v>-312.51065413273284</v>
      </c>
      <c r="CD45" s="3">
        <f t="shared" si="131"/>
        <v>132.37160001304176</v>
      </c>
      <c r="CE45" s="3">
        <f t="shared" si="132"/>
        <v>339.3893773182674</v>
      </c>
      <c r="CF45" s="3">
        <f t="shared" si="133"/>
        <v>-22.95628564772818</v>
      </c>
      <c r="CG45" s="3">
        <f t="shared" si="134"/>
        <v>0.058529276292233014</v>
      </c>
      <c r="CH45" s="3">
        <f t="shared" si="135"/>
        <v>80.26262747747543</v>
      </c>
      <c r="CI45" s="3">
        <f t="shared" si="136"/>
        <v>0.8311157233497087</v>
      </c>
      <c r="CJ45" s="3">
        <f t="shared" si="137"/>
        <v>80.26262747747543</v>
      </c>
      <c r="CK45" s="3">
        <f t="shared" si="138"/>
        <v>9.864298787959587</v>
      </c>
      <c r="CL45" s="3">
        <f t="shared" si="139"/>
        <v>80.26262747747543</v>
      </c>
      <c r="CM45" s="3">
        <f t="shared" si="140"/>
        <v>1.6683714629331072</v>
      </c>
      <c r="CN45" s="3">
        <f t="shared" si="141"/>
        <v>9.722187369096083</v>
      </c>
      <c r="CO45" s="3">
        <f t="shared" si="142"/>
        <v>5.82735175295065</v>
      </c>
      <c r="CP45" s="3">
        <f>1.44*CI45</f>
        <v>1.1968066416235805</v>
      </c>
    </row>
    <row r="46" spans="1:95" ht="12.75">
      <c r="A46" s="1" t="s">
        <v>48</v>
      </c>
      <c r="B46" s="1">
        <v>1</v>
      </c>
      <c r="C46" s="1">
        <v>0.1535</v>
      </c>
      <c r="D46">
        <v>0.2381</v>
      </c>
      <c r="E46" s="9">
        <v>0.3854</v>
      </c>
      <c r="F46" s="9">
        <v>0.1435</v>
      </c>
      <c r="G46" s="9">
        <v>2.5631</v>
      </c>
      <c r="H46" s="3">
        <f t="shared" si="2"/>
        <v>0.03654835</v>
      </c>
      <c r="I46" s="3">
        <f t="shared" si="3"/>
        <v>0.0591589</v>
      </c>
      <c r="J46" s="3">
        <f t="shared" si="4"/>
        <v>0.022027249999999998</v>
      </c>
      <c r="K46" s="3">
        <f t="shared" si="5"/>
        <v>0.39343585</v>
      </c>
      <c r="L46" s="4">
        <v>44</v>
      </c>
      <c r="M46" s="7">
        <f>M4+C44</f>
        <v>0.20379</v>
      </c>
      <c r="N46" s="7">
        <f t="shared" si="6"/>
        <v>1.265103404764626</v>
      </c>
      <c r="O46" s="3">
        <f>O4+H44</f>
        <v>1.182140399</v>
      </c>
      <c r="P46" s="3">
        <f>P4+I44</f>
        <v>7.251815715999999</v>
      </c>
      <c r="Q46" s="3">
        <f>Q4+J44</f>
        <v>1.4276241840000001</v>
      </c>
      <c r="R46" s="3">
        <f>R4+K44</f>
        <v>4.564181858</v>
      </c>
      <c r="S46">
        <v>0</v>
      </c>
      <c r="T46">
        <v>0</v>
      </c>
      <c r="U46" s="3">
        <f t="shared" si="82"/>
        <v>1.182140399</v>
      </c>
      <c r="V46" s="3">
        <f t="shared" si="83"/>
        <v>7.251815715999999</v>
      </c>
      <c r="W46" s="3">
        <f t="shared" si="84"/>
        <v>7.347536124563966</v>
      </c>
      <c r="X46" s="3">
        <f t="shared" si="85"/>
        <v>80.74147827349888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>
        <f t="shared" si="98"/>
        <v>3.791904982</v>
      </c>
      <c r="AP46" s="3">
        <f t="shared" si="99"/>
        <v>19.06781329</v>
      </c>
      <c r="AQ46" s="8">
        <f t="shared" si="100"/>
        <v>19.44119458919171</v>
      </c>
      <c r="AR46" s="3">
        <f t="shared" si="101"/>
        <v>78.75265608520381</v>
      </c>
      <c r="AS46" s="14">
        <f t="shared" si="102"/>
        <v>1.265103404764626</v>
      </c>
      <c r="AT46" s="3">
        <f t="shared" si="103"/>
        <v>-78.75265608520381</v>
      </c>
      <c r="AU46" s="3">
        <f t="shared" si="104"/>
        <v>6.480398196397236</v>
      </c>
      <c r="AV46" s="3">
        <f t="shared" si="105"/>
        <v>78.75265608520381</v>
      </c>
      <c r="AW46" s="3">
        <f t="shared" si="106"/>
        <v>1.2639683273333338</v>
      </c>
      <c r="AX46" s="3">
        <f t="shared" si="107"/>
        <v>6.3559377633333325</v>
      </c>
      <c r="AY46" s="3">
        <f t="shared" si="108"/>
        <v>5.028557777822501</v>
      </c>
      <c r="AZ46" s="3">
        <f t="shared" si="35"/>
        <v>1.809097868813415</v>
      </c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</row>
    <row r="47" spans="1:95" ht="12.75">
      <c r="A47" s="1" t="s">
        <v>49</v>
      </c>
      <c r="B47" s="1">
        <v>1</v>
      </c>
      <c r="C47" s="1">
        <v>0.11196</v>
      </c>
      <c r="D47">
        <v>0.2381</v>
      </c>
      <c r="E47" s="9">
        <v>0.3854</v>
      </c>
      <c r="F47" s="9">
        <v>0.1435</v>
      </c>
      <c r="G47" s="9">
        <v>2.5631</v>
      </c>
      <c r="H47" s="3">
        <f t="shared" si="2"/>
        <v>0.026657676</v>
      </c>
      <c r="I47" s="3">
        <f t="shared" si="3"/>
        <v>0.043149384000000006</v>
      </c>
      <c r="J47" s="3">
        <f t="shared" si="4"/>
        <v>0.01606626</v>
      </c>
      <c r="K47" s="3">
        <f t="shared" si="5"/>
        <v>0.28696467600000003</v>
      </c>
      <c r="L47" s="4">
        <v>45</v>
      </c>
      <c r="M47" s="7">
        <f>M46+C45</f>
        <v>0.57416</v>
      </c>
      <c r="N47" s="7">
        <f t="shared" si="6"/>
        <v>1.1883406920544588</v>
      </c>
      <c r="O47" s="3">
        <f>O46+H45</f>
        <v>1.2703254959999999</v>
      </c>
      <c r="P47" s="3">
        <f>P46+I45</f>
        <v>7.394556313999999</v>
      </c>
      <c r="Q47" s="3">
        <f>Q46+J45</f>
        <v>1.4807722790000002</v>
      </c>
      <c r="R47" s="3">
        <f>R46+K45</f>
        <v>5.513477205</v>
      </c>
      <c r="S47">
        <v>0</v>
      </c>
      <c r="T47">
        <v>0</v>
      </c>
      <c r="U47" s="3">
        <f t="shared" si="82"/>
        <v>1.2703254959999999</v>
      </c>
      <c r="V47" s="3">
        <f t="shared" si="83"/>
        <v>7.394556313999999</v>
      </c>
      <c r="W47" s="3">
        <f t="shared" si="84"/>
        <v>7.502878777289748</v>
      </c>
      <c r="X47" s="3">
        <f t="shared" si="85"/>
        <v>80.2521951396479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>
        <f t="shared" si="98"/>
        <v>4.021423271</v>
      </c>
      <c r="AP47" s="3">
        <f t="shared" si="99"/>
        <v>20.302589833</v>
      </c>
      <c r="AQ47" s="8">
        <f t="shared" si="100"/>
        <v>20.69702874935374</v>
      </c>
      <c r="AR47" s="3">
        <f t="shared" si="101"/>
        <v>78.79619212055289</v>
      </c>
      <c r="AS47" s="14">
        <f t="shared" si="102"/>
        <v>1.1883406920544588</v>
      </c>
      <c r="AT47" s="3">
        <f t="shared" si="103"/>
        <v>-78.79619212055289</v>
      </c>
      <c r="AU47" s="3">
        <f t="shared" si="104"/>
        <v>6.8990095831179135</v>
      </c>
      <c r="AV47" s="3">
        <f t="shared" si="105"/>
        <v>78.79619212055289</v>
      </c>
      <c r="AW47" s="3">
        <f t="shared" si="106"/>
        <v>1.340474423666666</v>
      </c>
      <c r="AX47" s="3">
        <f t="shared" si="107"/>
        <v>6.767529944333333</v>
      </c>
      <c r="AY47" s="3">
        <f t="shared" si="108"/>
        <v>5.048608033730158</v>
      </c>
      <c r="AZ47" s="3">
        <f t="shared" si="35"/>
        <v>1.699327189637876</v>
      </c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</row>
    <row r="48" spans="1:95" ht="12.75">
      <c r="A48" s="1" t="s">
        <v>50</v>
      </c>
      <c r="B48" s="1">
        <v>1</v>
      </c>
      <c r="C48" s="1">
        <v>0.11332</v>
      </c>
      <c r="D48">
        <v>0.2381</v>
      </c>
      <c r="E48" s="9">
        <v>0.3854</v>
      </c>
      <c r="F48" s="9">
        <v>0.1435</v>
      </c>
      <c r="G48" s="9">
        <v>2.5631</v>
      </c>
      <c r="H48" s="3">
        <f t="shared" si="2"/>
        <v>0.026981492000000003</v>
      </c>
      <c r="I48" s="3">
        <f t="shared" si="3"/>
        <v>0.043673528</v>
      </c>
      <c r="J48" s="3">
        <f t="shared" si="4"/>
        <v>0.01626142</v>
      </c>
      <c r="K48" s="3">
        <f t="shared" si="5"/>
        <v>0.290450492</v>
      </c>
      <c r="L48" s="4">
        <v>46</v>
      </c>
      <c r="M48" s="7">
        <f>M5+C46</f>
        <v>0.6078199999999999</v>
      </c>
      <c r="N48" s="7">
        <f t="shared" si="6"/>
        <v>1.1822821588658508</v>
      </c>
      <c r="O48" s="3">
        <f>O5+H46</f>
        <v>1.278339942</v>
      </c>
      <c r="P48" s="3">
        <f>P5+I46</f>
        <v>7.413088628</v>
      </c>
      <c r="Q48" s="3">
        <f>Q5+J46</f>
        <v>1.4951281940000003</v>
      </c>
      <c r="R48" s="3">
        <f>R5+K46</f>
        <v>5.578512906</v>
      </c>
      <c r="S48">
        <v>0</v>
      </c>
      <c r="T48">
        <v>0</v>
      </c>
      <c r="U48" s="3">
        <f t="shared" si="82"/>
        <v>1.278339942</v>
      </c>
      <c r="V48" s="3">
        <f t="shared" si="83"/>
        <v>7.413088628</v>
      </c>
      <c r="W48" s="3">
        <f t="shared" si="84"/>
        <v>7.522501978324464</v>
      </c>
      <c r="X48" s="3">
        <f t="shared" si="85"/>
        <v>80.21593257827739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>
        <f t="shared" si="98"/>
        <v>4.0518080780000005</v>
      </c>
      <c r="AP48" s="3">
        <f t="shared" si="99"/>
        <v>20.404690162</v>
      </c>
      <c r="AQ48" s="8">
        <f t="shared" si="100"/>
        <v>20.803089417395814</v>
      </c>
      <c r="AR48" s="3">
        <f t="shared" si="101"/>
        <v>78.76873914145025</v>
      </c>
      <c r="AS48" s="14">
        <f t="shared" si="102"/>
        <v>1.1822821588658508</v>
      </c>
      <c r="AT48" s="3">
        <f t="shared" si="103"/>
        <v>-78.76873914145025</v>
      </c>
      <c r="AU48" s="3">
        <f t="shared" si="104"/>
        <v>6.934363139131938</v>
      </c>
      <c r="AV48" s="3">
        <f t="shared" si="105"/>
        <v>78.76873914145025</v>
      </c>
      <c r="AW48" s="3">
        <f t="shared" si="106"/>
        <v>1.3506026926666677</v>
      </c>
      <c r="AX48" s="3">
        <f t="shared" si="107"/>
        <v>6.801563387333334</v>
      </c>
      <c r="AY48" s="3">
        <f t="shared" si="108"/>
        <v>5.03594685858662</v>
      </c>
      <c r="AZ48" s="3">
        <f t="shared" si="35"/>
        <v>1.6906634871781665</v>
      </c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</row>
    <row r="49" spans="1:95" ht="12.75">
      <c r="A49" s="1" t="s">
        <v>51</v>
      </c>
      <c r="B49" s="1">
        <v>1</v>
      </c>
      <c r="C49" s="1">
        <v>0.23076</v>
      </c>
      <c r="D49">
        <v>0.2381</v>
      </c>
      <c r="E49" s="9">
        <v>0.3854</v>
      </c>
      <c r="F49" s="9">
        <v>0.1435</v>
      </c>
      <c r="G49" s="9">
        <v>2.5631</v>
      </c>
      <c r="H49" s="3">
        <f t="shared" si="2"/>
        <v>0.054943956</v>
      </c>
      <c r="I49" s="3">
        <f t="shared" si="3"/>
        <v>0.088934904</v>
      </c>
      <c r="J49" s="3">
        <f t="shared" si="4"/>
        <v>0.033114059999999994</v>
      </c>
      <c r="K49" s="3">
        <f t="shared" si="5"/>
        <v>0.5914609559999999</v>
      </c>
      <c r="L49" s="4">
        <v>47</v>
      </c>
      <c r="M49" s="7">
        <f>M7+C64</f>
        <v>2.43582</v>
      </c>
      <c r="N49" s="7">
        <f t="shared" si="6"/>
        <v>0.9122580774162283</v>
      </c>
      <c r="O49" s="3">
        <f aca="true" t="shared" si="144" ref="O49:R51">O7+H64</f>
        <v>1.713586742</v>
      </c>
      <c r="P49" s="3">
        <f t="shared" si="144"/>
        <v>8.145629728</v>
      </c>
      <c r="Q49" s="3">
        <f t="shared" si="144"/>
        <v>1.8054707560000003</v>
      </c>
      <c r="R49" s="3">
        <f t="shared" si="144"/>
        <v>10.156785487999999</v>
      </c>
      <c r="S49">
        <v>0</v>
      </c>
      <c r="T49">
        <v>0</v>
      </c>
      <c r="U49" s="3">
        <f t="shared" si="82"/>
        <v>1.713586742</v>
      </c>
      <c r="V49" s="3">
        <f t="shared" si="83"/>
        <v>8.145629728</v>
      </c>
      <c r="W49" s="3">
        <f t="shared" si="84"/>
        <v>8.323921142588722</v>
      </c>
      <c r="X49" s="3">
        <f t="shared" si="85"/>
        <v>78.11998156835048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>
        <f t="shared" si="98"/>
        <v>5.23264424</v>
      </c>
      <c r="AP49" s="3">
        <f t="shared" si="99"/>
        <v>26.448044943999996</v>
      </c>
      <c r="AQ49" s="8">
        <f t="shared" si="100"/>
        <v>26.960705612098675</v>
      </c>
      <c r="AR49" s="3">
        <f t="shared" si="101"/>
        <v>78.80877585882642</v>
      </c>
      <c r="AS49" s="14">
        <f t="shared" si="102"/>
        <v>0.9122580774162283</v>
      </c>
      <c r="AT49" s="3">
        <f t="shared" si="103"/>
        <v>-78.80877585882642</v>
      </c>
      <c r="AU49" s="3">
        <f t="shared" si="104"/>
        <v>8.986901870699558</v>
      </c>
      <c r="AV49" s="3">
        <f t="shared" si="105"/>
        <v>78.80877585882642</v>
      </c>
      <c r="AW49" s="3">
        <f t="shared" si="106"/>
        <v>1.7442147466666695</v>
      </c>
      <c r="AX49" s="3">
        <f t="shared" si="107"/>
        <v>8.816014981333332</v>
      </c>
      <c r="AY49" s="3">
        <f t="shared" si="108"/>
        <v>5.05443208651998</v>
      </c>
      <c r="AZ49" s="3">
        <f t="shared" si="35"/>
        <v>1.3045290507052065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</row>
    <row r="50" spans="1:95" ht="12.75">
      <c r="A50" s="1" t="s">
        <v>52</v>
      </c>
      <c r="B50" s="1">
        <v>1</v>
      </c>
      <c r="C50" s="1">
        <v>0.11349</v>
      </c>
      <c r="D50">
        <v>0.2381</v>
      </c>
      <c r="E50" s="9">
        <v>0.3854</v>
      </c>
      <c r="F50" s="9">
        <v>0.1435</v>
      </c>
      <c r="G50" s="9">
        <v>2.5631</v>
      </c>
      <c r="H50" s="3">
        <f t="shared" si="2"/>
        <v>0.027021969</v>
      </c>
      <c r="I50" s="3">
        <f t="shared" si="3"/>
        <v>0.043739046</v>
      </c>
      <c r="J50" s="3">
        <f t="shared" si="4"/>
        <v>0.016285815</v>
      </c>
      <c r="K50" s="3">
        <f t="shared" si="5"/>
        <v>0.290886219</v>
      </c>
      <c r="L50" s="4">
        <v>48</v>
      </c>
      <c r="M50" s="7">
        <f>M8+C65</f>
        <v>2.58285</v>
      </c>
      <c r="N50" s="7">
        <f t="shared" si="6"/>
        <v>0.8958020749810256</v>
      </c>
      <c r="O50" s="3">
        <f t="shared" si="144"/>
        <v>1.748594585</v>
      </c>
      <c r="P50" s="3">
        <f t="shared" si="144"/>
        <v>8.20454899</v>
      </c>
      <c r="Q50" s="3">
        <f t="shared" si="144"/>
        <v>1.830431243</v>
      </c>
      <c r="R50" s="3">
        <f t="shared" si="144"/>
        <v>10.525028183</v>
      </c>
      <c r="S50">
        <v>0</v>
      </c>
      <c r="T50">
        <v>0</v>
      </c>
      <c r="U50" s="3">
        <f t="shared" si="82"/>
        <v>1.748594585</v>
      </c>
      <c r="V50" s="3">
        <f t="shared" si="83"/>
        <v>8.20454899</v>
      </c>
      <c r="W50" s="3">
        <f t="shared" si="84"/>
        <v>8.38881440681586</v>
      </c>
      <c r="X50" s="3">
        <f t="shared" si="85"/>
        <v>77.96884181734745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>
        <f t="shared" si="98"/>
        <v>5.327620413</v>
      </c>
      <c r="AP50" s="3">
        <f t="shared" si="99"/>
        <v>26.934126163</v>
      </c>
      <c r="AQ50" s="8">
        <f t="shared" si="100"/>
        <v>27.455977335170846</v>
      </c>
      <c r="AR50" s="3">
        <f t="shared" si="101"/>
        <v>78.81121836910228</v>
      </c>
      <c r="AS50" s="14">
        <f t="shared" si="102"/>
        <v>0.8958020749810256</v>
      </c>
      <c r="AT50" s="3">
        <f t="shared" si="103"/>
        <v>-78.81121836910228</v>
      </c>
      <c r="AU50" s="3">
        <f t="shared" si="104"/>
        <v>9.15199244505695</v>
      </c>
      <c r="AV50" s="3">
        <f t="shared" si="105"/>
        <v>78.81121836910228</v>
      </c>
      <c r="AW50" s="3">
        <f t="shared" si="106"/>
        <v>1.7758734710000001</v>
      </c>
      <c r="AX50" s="3">
        <f t="shared" si="107"/>
        <v>8.978042054333333</v>
      </c>
      <c r="AY50" s="3">
        <f t="shared" si="108"/>
        <v>5.0555640370469455</v>
      </c>
      <c r="AZ50" s="3">
        <f t="shared" si="35"/>
        <v>1.2809969672228665</v>
      </c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</row>
    <row r="51" spans="1:95" ht="12.75">
      <c r="A51" s="1" t="s">
        <v>53</v>
      </c>
      <c r="B51" s="1">
        <v>1</v>
      </c>
      <c r="C51" s="1">
        <v>0.35604</v>
      </c>
      <c r="D51">
        <v>0.2381</v>
      </c>
      <c r="E51" s="9">
        <v>0.3854</v>
      </c>
      <c r="F51" s="9">
        <v>0.1435</v>
      </c>
      <c r="G51" s="9">
        <v>2.5631</v>
      </c>
      <c r="H51" s="3">
        <f t="shared" si="2"/>
        <v>0.084773124</v>
      </c>
      <c r="I51" s="3">
        <f t="shared" si="3"/>
        <v>0.13721781600000002</v>
      </c>
      <c r="J51" s="3">
        <f t="shared" si="4"/>
        <v>0.05109174</v>
      </c>
      <c r="K51" s="3">
        <f t="shared" si="5"/>
        <v>0.912566124</v>
      </c>
      <c r="L51" s="4">
        <v>49</v>
      </c>
      <c r="M51" s="7">
        <f>M9+C66</f>
        <v>3.86193</v>
      </c>
      <c r="N51" s="7">
        <f t="shared" si="6"/>
        <v>0.7742296656526048</v>
      </c>
      <c r="O51" s="3">
        <f t="shared" si="144"/>
        <v>2.053143533</v>
      </c>
      <c r="P51" s="3">
        <f t="shared" si="144"/>
        <v>8.715293721999998</v>
      </c>
      <c r="Q51" s="3">
        <f t="shared" si="144"/>
        <v>2.044454797</v>
      </c>
      <c r="R51" s="3">
        <f t="shared" si="144"/>
        <v>13.735490645</v>
      </c>
      <c r="S51">
        <v>0</v>
      </c>
      <c r="T51">
        <v>0</v>
      </c>
      <c r="U51" s="3">
        <f t="shared" si="82"/>
        <v>2.053143533</v>
      </c>
      <c r="V51" s="3">
        <f t="shared" si="83"/>
        <v>8.715293721999998</v>
      </c>
      <c r="W51" s="3">
        <f t="shared" si="84"/>
        <v>8.953867489963892</v>
      </c>
      <c r="X51" s="3">
        <f t="shared" si="85"/>
        <v>76.74399389043425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>
        <f t="shared" si="98"/>
        <v>6.150741863</v>
      </c>
      <c r="AP51" s="3">
        <f t="shared" si="99"/>
        <v>31.166078088999996</v>
      </c>
      <c r="AQ51" s="8">
        <f t="shared" si="100"/>
        <v>31.76721657487332</v>
      </c>
      <c r="AR51" s="3">
        <f t="shared" si="101"/>
        <v>78.83592981854733</v>
      </c>
      <c r="AS51" s="14">
        <f t="shared" si="102"/>
        <v>0.7742296656526048</v>
      </c>
      <c r="AT51" s="3">
        <f t="shared" si="103"/>
        <v>-78.83592981854733</v>
      </c>
      <c r="AU51" s="3">
        <f t="shared" si="104"/>
        <v>10.58907219162444</v>
      </c>
      <c r="AV51" s="3">
        <f t="shared" si="105"/>
        <v>78.83592981854733</v>
      </c>
      <c r="AW51" s="3">
        <f t="shared" si="106"/>
        <v>2.0502472876666658</v>
      </c>
      <c r="AX51" s="3">
        <f t="shared" si="107"/>
        <v>10.388692696333331</v>
      </c>
      <c r="AY51" s="3">
        <f t="shared" si="108"/>
        <v>5.067043745809042</v>
      </c>
      <c r="AZ51" s="3">
        <f t="shared" si="35"/>
        <v>1.1071484218832248</v>
      </c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</row>
    <row r="52" spans="1:95" ht="12.75">
      <c r="A52" s="1" t="s">
        <v>54</v>
      </c>
      <c r="B52" s="1">
        <v>1</v>
      </c>
      <c r="C52" s="1">
        <v>0.03215</v>
      </c>
      <c r="D52">
        <v>0.2381</v>
      </c>
      <c r="E52" s="9">
        <v>0.3854</v>
      </c>
      <c r="F52" s="9">
        <v>0.1435</v>
      </c>
      <c r="G52" s="9">
        <v>2.5631</v>
      </c>
      <c r="H52" s="3">
        <f t="shared" si="2"/>
        <v>0.007654915</v>
      </c>
      <c r="I52" s="3">
        <f t="shared" si="3"/>
        <v>0.01239061</v>
      </c>
      <c r="J52" s="3">
        <f t="shared" si="4"/>
        <v>0.004613524999999999</v>
      </c>
      <c r="K52" s="3">
        <f t="shared" si="5"/>
        <v>0.08240366499999999</v>
      </c>
      <c r="L52" s="4">
        <v>50</v>
      </c>
      <c r="M52" s="7">
        <f>M32+C67</f>
        <v>4.472695</v>
      </c>
      <c r="N52" s="7">
        <f t="shared" si="6"/>
        <v>0.7271989522377124</v>
      </c>
      <c r="O52" s="3">
        <f>O32+H67</f>
        <v>2.1985666795000003</v>
      </c>
      <c r="P52" s="3">
        <f>P32+I67</f>
        <v>8.962014152999998</v>
      </c>
      <c r="Q52" s="3">
        <f>Q32+J67</f>
        <v>2.1515143825000003</v>
      </c>
      <c r="R52" s="3">
        <f>R32+K67</f>
        <v>15.257655704499998</v>
      </c>
      <c r="S52">
        <v>0</v>
      </c>
      <c r="T52">
        <v>0</v>
      </c>
      <c r="U52" s="3">
        <f t="shared" si="82"/>
        <v>2.1985666795000003</v>
      </c>
      <c r="V52" s="3">
        <f t="shared" si="83"/>
        <v>8.962014152999998</v>
      </c>
      <c r="W52" s="3">
        <f t="shared" si="84"/>
        <v>9.227751249507104</v>
      </c>
      <c r="X52" s="3">
        <f t="shared" si="85"/>
        <v>76.21637179567854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>
        <f t="shared" si="98"/>
        <v>6.548647741500001</v>
      </c>
      <c r="AP52" s="3">
        <f t="shared" si="99"/>
        <v>33.18168401049999</v>
      </c>
      <c r="AQ52" s="8">
        <f t="shared" si="100"/>
        <v>33.82172291612188</v>
      </c>
      <c r="AR52" s="3">
        <f t="shared" si="101"/>
        <v>78.83573283043677</v>
      </c>
      <c r="AS52" s="14">
        <f t="shared" si="102"/>
        <v>0.7271989522377124</v>
      </c>
      <c r="AT52" s="3">
        <f t="shared" si="103"/>
        <v>-78.83573283043677</v>
      </c>
      <c r="AU52" s="3">
        <f t="shared" si="104"/>
        <v>11.273907638707293</v>
      </c>
      <c r="AV52" s="3">
        <f t="shared" si="105"/>
        <v>78.83573283043677</v>
      </c>
      <c r="AW52" s="3">
        <f t="shared" si="106"/>
        <v>2.1828825805000007</v>
      </c>
      <c r="AX52" s="3">
        <f t="shared" si="107"/>
        <v>11.060561336833329</v>
      </c>
      <c r="AY52" s="3">
        <f t="shared" si="108"/>
        <v>5.066952036558856</v>
      </c>
      <c r="AZ52" s="3">
        <f t="shared" si="35"/>
        <v>1.0398945016999286</v>
      </c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</row>
    <row r="53" spans="1:95" ht="12.75">
      <c r="A53" s="1" t="s">
        <v>55</v>
      </c>
      <c r="B53" s="1">
        <v>1</v>
      </c>
      <c r="C53" s="1">
        <v>0.04111</v>
      </c>
      <c r="D53">
        <v>0.2381</v>
      </c>
      <c r="E53" s="9">
        <v>0.3854</v>
      </c>
      <c r="F53" s="9">
        <v>0.1435</v>
      </c>
      <c r="G53" s="9">
        <v>2.5631</v>
      </c>
      <c r="H53" s="3">
        <f t="shared" si="2"/>
        <v>0.009788291000000001</v>
      </c>
      <c r="I53" s="3">
        <f t="shared" si="3"/>
        <v>0.015843794</v>
      </c>
      <c r="J53" s="3">
        <f t="shared" si="4"/>
        <v>0.005899285</v>
      </c>
      <c r="K53" s="3">
        <f t="shared" si="5"/>
        <v>0.105369041</v>
      </c>
      <c r="L53" s="4">
        <v>51</v>
      </c>
      <c r="M53" s="7">
        <f>M52+C68</f>
        <v>4.530889999999999</v>
      </c>
      <c r="N53" s="7">
        <f t="shared" si="6"/>
        <v>0.7229808341113428</v>
      </c>
      <c r="O53" s="3">
        <f>O52+H68</f>
        <v>2.2124229090000003</v>
      </c>
      <c r="P53" s="3">
        <f>P52+I68</f>
        <v>8.984442505999999</v>
      </c>
      <c r="Q53" s="3">
        <f>Q52+J68</f>
        <v>2.1598653650000004</v>
      </c>
      <c r="R53" s="3">
        <f>R52+K68</f>
        <v>15.406815308999997</v>
      </c>
      <c r="S53">
        <v>0</v>
      </c>
      <c r="T53">
        <v>0</v>
      </c>
      <c r="U53" s="3">
        <f t="shared" si="82"/>
        <v>2.2124229090000003</v>
      </c>
      <c r="V53" s="3">
        <f t="shared" si="83"/>
        <v>8.984442505999999</v>
      </c>
      <c r="W53" s="3">
        <f t="shared" si="84"/>
        <v>9.25283860617311</v>
      </c>
      <c r="X53" s="3">
        <f t="shared" si="85"/>
        <v>76.16613097466941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f t="shared" si="98"/>
        <v>6.584711183000001</v>
      </c>
      <c r="AP53" s="3">
        <f t="shared" si="99"/>
        <v>33.375700321</v>
      </c>
      <c r="AQ53" s="8">
        <f t="shared" si="100"/>
        <v>34.01905044648843</v>
      </c>
      <c r="AR53" s="3">
        <f t="shared" si="101"/>
        <v>78.8394127796958</v>
      </c>
      <c r="AS53" s="14">
        <f t="shared" si="102"/>
        <v>0.7229808341113428</v>
      </c>
      <c r="AT53" s="3">
        <f t="shared" si="103"/>
        <v>-78.8394127796958</v>
      </c>
      <c r="AU53" s="3">
        <f t="shared" si="104"/>
        <v>11.33968348216281</v>
      </c>
      <c r="AV53" s="3">
        <f t="shared" si="105"/>
        <v>78.8394127796958</v>
      </c>
      <c r="AW53" s="3">
        <f t="shared" si="106"/>
        <v>2.194903727666666</v>
      </c>
      <c r="AX53" s="3">
        <f t="shared" si="107"/>
        <v>11.125233440333334</v>
      </c>
      <c r="AY53" s="3">
        <f t="shared" si="108"/>
        <v>5.068665791624594</v>
      </c>
      <c r="AZ53" s="3">
        <f t="shared" si="35"/>
        <v>1.0338625927792202</v>
      </c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</row>
    <row r="54" spans="1:95" ht="12.75">
      <c r="A54" s="1" t="s">
        <v>56</v>
      </c>
      <c r="B54" s="1">
        <v>1</v>
      </c>
      <c r="C54" s="1">
        <v>0.04131</v>
      </c>
      <c r="D54">
        <v>0.2381</v>
      </c>
      <c r="E54" s="9">
        <v>0.3854</v>
      </c>
      <c r="F54" s="9">
        <v>0.1435</v>
      </c>
      <c r="G54" s="9">
        <v>2.5631</v>
      </c>
      <c r="H54" s="3">
        <f t="shared" si="2"/>
        <v>0.009835911</v>
      </c>
      <c r="I54" s="3">
        <f t="shared" si="3"/>
        <v>0.015920874</v>
      </c>
      <c r="J54" s="3">
        <f t="shared" si="4"/>
        <v>0.005927984999999999</v>
      </c>
      <c r="K54" s="3">
        <f t="shared" si="5"/>
        <v>0.105881661</v>
      </c>
      <c r="L54" s="4">
        <v>52</v>
      </c>
      <c r="M54" s="7">
        <f>M38+C69</f>
        <v>4.913270000000001</v>
      </c>
      <c r="N54" s="7">
        <f t="shared" si="6"/>
        <v>0.6966073602170638</v>
      </c>
      <c r="O54" s="3">
        <f>O38+H69</f>
        <v>2.303467587</v>
      </c>
      <c r="P54" s="3">
        <f>P38+I69</f>
        <v>9.137738257999997</v>
      </c>
      <c r="Q54" s="3">
        <f>Q38+J69</f>
        <v>2.224890965</v>
      </c>
      <c r="R54" s="3">
        <f>R38+K69</f>
        <v>16.364254256999995</v>
      </c>
      <c r="S54">
        <v>0</v>
      </c>
      <c r="T54">
        <v>0</v>
      </c>
      <c r="U54" s="3">
        <f t="shared" si="82"/>
        <v>2.303467587</v>
      </c>
      <c r="V54" s="3">
        <f t="shared" si="83"/>
        <v>9.137738257999997</v>
      </c>
      <c r="W54" s="3">
        <f t="shared" si="84"/>
        <v>9.423599280321529</v>
      </c>
      <c r="X54" s="3">
        <f t="shared" si="85"/>
        <v>75.85149023674356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>
        <f t="shared" si="98"/>
        <v>6.831826139</v>
      </c>
      <c r="AP54" s="3">
        <f t="shared" si="99"/>
        <v>34.63973077299999</v>
      </c>
      <c r="AQ54" s="8">
        <f t="shared" si="100"/>
        <v>35.30700775227839</v>
      </c>
      <c r="AR54" s="3">
        <f t="shared" si="101"/>
        <v>78.84302101857847</v>
      </c>
      <c r="AS54" s="14">
        <f t="shared" si="102"/>
        <v>0.6966073602170638</v>
      </c>
      <c r="AT54" s="3">
        <f t="shared" si="103"/>
        <v>-78.84302101857847</v>
      </c>
      <c r="AU54" s="3">
        <f t="shared" si="104"/>
        <v>11.769002584092796</v>
      </c>
      <c r="AV54" s="3">
        <f t="shared" si="105"/>
        <v>78.84302101857847</v>
      </c>
      <c r="AW54" s="3">
        <f t="shared" si="106"/>
        <v>2.2772753796666643</v>
      </c>
      <c r="AX54" s="3">
        <f t="shared" si="107"/>
        <v>11.546576924333332</v>
      </c>
      <c r="AY54" s="3">
        <f t="shared" si="108"/>
        <v>5.070347234871287</v>
      </c>
      <c r="AZ54" s="3">
        <f t="shared" si="35"/>
        <v>0.9961485251104012</v>
      </c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</row>
    <row r="55" spans="1:95" ht="12.75">
      <c r="A55" s="1" t="s">
        <v>57</v>
      </c>
      <c r="B55" s="1">
        <v>1</v>
      </c>
      <c r="C55" s="1">
        <v>0.0417</v>
      </c>
      <c r="D55">
        <v>0.2381</v>
      </c>
      <c r="E55" s="9">
        <v>0.3854</v>
      </c>
      <c r="F55" s="9">
        <v>0.1435</v>
      </c>
      <c r="G55" s="9">
        <v>2.5631</v>
      </c>
      <c r="H55" s="3">
        <f t="shared" si="2"/>
        <v>0.00992877</v>
      </c>
      <c r="I55" s="3">
        <f t="shared" si="3"/>
        <v>0.01607118</v>
      </c>
      <c r="J55" s="3">
        <f t="shared" si="4"/>
        <v>0.00598395</v>
      </c>
      <c r="K55" s="3">
        <f t="shared" si="5"/>
        <v>0.10688127</v>
      </c>
      <c r="L55" s="4">
        <v>53</v>
      </c>
      <c r="M55" s="7">
        <f>M54+C70</f>
        <v>4.96475</v>
      </c>
      <c r="N55" s="7">
        <f t="shared" si="6"/>
        <v>0.6931802631628531</v>
      </c>
      <c r="O55" s="3">
        <f>O54+H70</f>
        <v>2.315724975</v>
      </c>
      <c r="P55" s="3">
        <f>P54+I70</f>
        <v>9.157578649999998</v>
      </c>
      <c r="Q55" s="3">
        <f>Q54+J70</f>
        <v>2.232278345</v>
      </c>
      <c r="R55" s="3">
        <f>R54+K70</f>
        <v>16.496202644999997</v>
      </c>
      <c r="S55">
        <v>0</v>
      </c>
      <c r="T55">
        <v>0</v>
      </c>
      <c r="U55" s="3">
        <f t="shared" si="82"/>
        <v>2.315724975</v>
      </c>
      <c r="V55" s="3">
        <f t="shared" si="83"/>
        <v>9.157578649999998</v>
      </c>
      <c r="W55" s="3">
        <f t="shared" si="84"/>
        <v>9.445836590306575</v>
      </c>
      <c r="X55" s="3">
        <f t="shared" si="85"/>
        <v>75.8088127053426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>
        <f t="shared" si="98"/>
        <v>6.8637282950000005</v>
      </c>
      <c r="AP55" s="3">
        <f t="shared" si="99"/>
        <v>34.81135994499999</v>
      </c>
      <c r="AQ55" s="8">
        <f t="shared" si="100"/>
        <v>35.48156630319374</v>
      </c>
      <c r="AR55" s="3">
        <f t="shared" si="101"/>
        <v>78.84610630905073</v>
      </c>
      <c r="AS55" s="14">
        <f t="shared" si="102"/>
        <v>0.6931802631628531</v>
      </c>
      <c r="AT55" s="3">
        <f t="shared" si="103"/>
        <v>-78.84610630905073</v>
      </c>
      <c r="AU55" s="3">
        <f t="shared" si="104"/>
        <v>11.827188767731245</v>
      </c>
      <c r="AV55" s="3">
        <f t="shared" si="105"/>
        <v>78.84610630905073</v>
      </c>
      <c r="AW55" s="3">
        <f t="shared" si="106"/>
        <v>2.2879094316666655</v>
      </c>
      <c r="AX55" s="3">
        <f t="shared" si="107"/>
        <v>11.60378664833333</v>
      </c>
      <c r="AY55" s="3">
        <f t="shared" si="108"/>
        <v>5.0717858354560645</v>
      </c>
      <c r="AZ55" s="3">
        <f t="shared" si="35"/>
        <v>0.9912477763228799</v>
      </c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</row>
    <row r="56" spans="1:95" ht="12.75">
      <c r="A56" s="1" t="s">
        <v>58</v>
      </c>
      <c r="B56" s="1">
        <v>1</v>
      </c>
      <c r="C56" s="1">
        <v>0.04196</v>
      </c>
      <c r="D56">
        <v>0.2381</v>
      </c>
      <c r="E56" s="9">
        <v>0.3854</v>
      </c>
      <c r="F56" s="9">
        <v>0.1435</v>
      </c>
      <c r="G56" s="9">
        <v>2.5631</v>
      </c>
      <c r="H56" s="3">
        <f t="shared" si="2"/>
        <v>0.009990676</v>
      </c>
      <c r="I56" s="3">
        <f t="shared" si="3"/>
        <v>0.016171384</v>
      </c>
      <c r="J56" s="3">
        <f t="shared" si="4"/>
        <v>0.006021259999999999</v>
      </c>
      <c r="K56" s="3">
        <f t="shared" si="5"/>
        <v>0.107547676</v>
      </c>
      <c r="L56" s="4">
        <v>54</v>
      </c>
      <c r="M56" s="7">
        <f>M54+C71</f>
        <v>5.0349200000000005</v>
      </c>
      <c r="N56" s="7">
        <f t="shared" si="6"/>
        <v>0.6885628876717569</v>
      </c>
      <c r="O56" s="3">
        <f>O54+H71</f>
        <v>2.332432452</v>
      </c>
      <c r="P56" s="3">
        <f>P54+I71</f>
        <v>9.184622167999997</v>
      </c>
      <c r="Q56" s="3">
        <f>Q54+J71</f>
        <v>2.24234774</v>
      </c>
      <c r="R56" s="3">
        <f>R54+K71</f>
        <v>16.676055371999997</v>
      </c>
      <c r="S56">
        <v>0</v>
      </c>
      <c r="T56">
        <v>0</v>
      </c>
      <c r="U56" s="3">
        <f t="shared" si="82"/>
        <v>2.332432452</v>
      </c>
      <c r="V56" s="3">
        <f t="shared" si="83"/>
        <v>9.184622167999997</v>
      </c>
      <c r="W56" s="3">
        <f t="shared" si="84"/>
        <v>9.476155629371</v>
      </c>
      <c r="X56" s="3">
        <f t="shared" si="85"/>
        <v>75.75096356785083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>
        <f t="shared" si="98"/>
        <v>6.9072126439999995</v>
      </c>
      <c r="AP56" s="3">
        <f t="shared" si="99"/>
        <v>35.04529970799999</v>
      </c>
      <c r="AQ56" s="8">
        <f t="shared" si="100"/>
        <v>35.71949913048862</v>
      </c>
      <c r="AR56" s="3">
        <f t="shared" si="101"/>
        <v>78.85026316092377</v>
      </c>
      <c r="AS56" s="14">
        <f t="shared" si="102"/>
        <v>0.6885628876717569</v>
      </c>
      <c r="AT56" s="3">
        <f t="shared" si="103"/>
        <v>-78.85026316092377</v>
      </c>
      <c r="AU56" s="3">
        <f t="shared" si="104"/>
        <v>11.906499710162874</v>
      </c>
      <c r="AV56" s="3">
        <f t="shared" si="105"/>
        <v>78.85026316092377</v>
      </c>
      <c r="AW56" s="3">
        <f t="shared" si="106"/>
        <v>2.3024042146666663</v>
      </c>
      <c r="AX56" s="3">
        <f t="shared" si="107"/>
        <v>11.68176656933333</v>
      </c>
      <c r="AY56" s="3">
        <f t="shared" si="108"/>
        <v>5.073725323693682</v>
      </c>
      <c r="AZ56" s="3">
        <f t="shared" si="35"/>
        <v>0.9846449293706123</v>
      </c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</row>
    <row r="57" spans="1:95" ht="12.75">
      <c r="A57" s="1" t="s">
        <v>59</v>
      </c>
      <c r="B57" s="1">
        <v>2</v>
      </c>
      <c r="C57" s="1">
        <v>0.32541</v>
      </c>
      <c r="D57">
        <v>0.2381</v>
      </c>
      <c r="E57" s="9">
        <v>0.4052</v>
      </c>
      <c r="F57" s="9">
        <v>0.1623</v>
      </c>
      <c r="G57" s="9">
        <v>2.5125</v>
      </c>
      <c r="H57" s="3">
        <f t="shared" si="2"/>
        <v>0.077480121</v>
      </c>
      <c r="I57" s="3">
        <f t="shared" si="3"/>
        <v>0.131856132</v>
      </c>
      <c r="J57" s="3">
        <f t="shared" si="4"/>
        <v>0.052814043</v>
      </c>
      <c r="K57" s="3">
        <f t="shared" si="5"/>
        <v>0.817592625</v>
      </c>
      <c r="L57" s="4">
        <v>55</v>
      </c>
      <c r="M57" s="7">
        <f>M12+C72</f>
        <v>5.06561</v>
      </c>
      <c r="N57" s="7">
        <f t="shared" si="6"/>
        <v>0.6866658866148171</v>
      </c>
      <c r="O57" s="3">
        <f>O12+H72</f>
        <v>2.3397397410000003</v>
      </c>
      <c r="P57" s="3">
        <f>P12+I72</f>
        <v>9.200152693999996</v>
      </c>
      <c r="Q57" s="3">
        <f>Q12+J72</f>
        <v>2.2530955429999997</v>
      </c>
      <c r="R57" s="3">
        <f>R12+K72</f>
        <v>16.740572978999996</v>
      </c>
      <c r="S57">
        <v>0</v>
      </c>
      <c r="T57">
        <v>0</v>
      </c>
      <c r="U57" s="3">
        <f t="shared" si="82"/>
        <v>2.3397397410000003</v>
      </c>
      <c r="V57" s="3">
        <f t="shared" si="83"/>
        <v>9.200152693999996</v>
      </c>
      <c r="W57" s="3">
        <f t="shared" si="84"/>
        <v>9.493007513350557</v>
      </c>
      <c r="X57" s="3">
        <f t="shared" si="85"/>
        <v>75.7312885295572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>
        <f t="shared" si="98"/>
        <v>6.932575025</v>
      </c>
      <c r="AP57" s="3">
        <f t="shared" si="99"/>
        <v>35.140878366999985</v>
      </c>
      <c r="AQ57" s="8">
        <f t="shared" si="100"/>
        <v>35.818178748807725</v>
      </c>
      <c r="AR57" s="3">
        <f t="shared" si="101"/>
        <v>78.84002350858967</v>
      </c>
      <c r="AS57" s="14">
        <f t="shared" si="102"/>
        <v>0.6866658866148171</v>
      </c>
      <c r="AT57" s="3">
        <f t="shared" si="103"/>
        <v>-78.84002350858967</v>
      </c>
      <c r="AU57" s="3">
        <f t="shared" si="104"/>
        <v>11.939392916269242</v>
      </c>
      <c r="AV57" s="3">
        <f t="shared" si="105"/>
        <v>78.84002350858967</v>
      </c>
      <c r="AW57" s="3">
        <f t="shared" si="106"/>
        <v>2.310858341666667</v>
      </c>
      <c r="AX57" s="3">
        <f t="shared" si="107"/>
        <v>11.713626122333329</v>
      </c>
      <c r="AY57" s="3">
        <f t="shared" si="108"/>
        <v>5.068950316480705</v>
      </c>
      <c r="AZ57" s="3">
        <f t="shared" si="35"/>
        <v>0.9819322178591884</v>
      </c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</row>
    <row r="58" spans="1:95" ht="12.75">
      <c r="A58" s="1" t="s">
        <v>60</v>
      </c>
      <c r="B58" s="1">
        <v>1</v>
      </c>
      <c r="C58" s="1">
        <v>0.23386</v>
      </c>
      <c r="D58">
        <v>0.2381</v>
      </c>
      <c r="E58" s="9">
        <v>0.3854</v>
      </c>
      <c r="F58" s="9">
        <v>0.1435</v>
      </c>
      <c r="G58" s="9">
        <v>2.5631</v>
      </c>
      <c r="H58" s="3">
        <f t="shared" si="2"/>
        <v>0.055682066</v>
      </c>
      <c r="I58" s="3">
        <f t="shared" si="3"/>
        <v>0.09012964400000001</v>
      </c>
      <c r="J58" s="3">
        <f t="shared" si="4"/>
        <v>0.03355891</v>
      </c>
      <c r="K58" s="3">
        <f t="shared" si="5"/>
        <v>0.599406566</v>
      </c>
      <c r="L58" s="4">
        <v>56</v>
      </c>
      <c r="M58" s="7">
        <f>M39+C73</f>
        <v>5.03143</v>
      </c>
      <c r="N58" s="7">
        <f t="shared" si="6"/>
        <v>0.6888383118933633</v>
      </c>
      <c r="O58" s="3">
        <f>O39+H73</f>
        <v>2.331601483</v>
      </c>
      <c r="P58" s="3">
        <f>P39+I73</f>
        <v>9.184960571999998</v>
      </c>
      <c r="Q58" s="3">
        <f>Q39+J73</f>
        <v>2.244731236</v>
      </c>
      <c r="R58" s="3">
        <f>R39+K73</f>
        <v>16.660679373999997</v>
      </c>
      <c r="S58">
        <v>0</v>
      </c>
      <c r="T58">
        <v>0</v>
      </c>
      <c r="U58" s="3">
        <f t="shared" si="82"/>
        <v>2.331601483</v>
      </c>
      <c r="V58" s="3">
        <f t="shared" si="83"/>
        <v>9.184960571999998</v>
      </c>
      <c r="W58" s="3">
        <f t="shared" si="84"/>
        <v>9.476279131849289</v>
      </c>
      <c r="X58" s="3">
        <f t="shared" si="85"/>
        <v>75.75633684203615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>
        <f t="shared" si="98"/>
        <v>6.907934202</v>
      </c>
      <c r="AP58" s="3">
        <f t="shared" si="99"/>
        <v>35.03060051799999</v>
      </c>
      <c r="AQ58" s="8">
        <f t="shared" si="100"/>
        <v>35.7052170920562</v>
      </c>
      <c r="AR58" s="3">
        <f t="shared" si="101"/>
        <v>78.84456591079395</v>
      </c>
      <c r="AS58" s="14">
        <f t="shared" si="102"/>
        <v>0.6888383118933633</v>
      </c>
      <c r="AT58" s="3">
        <f t="shared" si="103"/>
        <v>-78.84456591079395</v>
      </c>
      <c r="AU58" s="3">
        <f t="shared" si="104"/>
        <v>11.9017390306854</v>
      </c>
      <c r="AV58" s="3">
        <f t="shared" si="105"/>
        <v>78.84456591079395</v>
      </c>
      <c r="AW58" s="3">
        <f t="shared" si="106"/>
        <v>2.302644733999999</v>
      </c>
      <c r="AX58" s="3">
        <f t="shared" si="107"/>
        <v>11.676866839333329</v>
      </c>
      <c r="AY58" s="3">
        <f t="shared" si="108"/>
        <v>5.07106748466971</v>
      </c>
      <c r="AZ58" s="3">
        <f t="shared" si="35"/>
        <v>0.9850387860075095</v>
      </c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</row>
    <row r="59" spans="1:95" ht="12.75">
      <c r="A59" s="1" t="s">
        <v>61</v>
      </c>
      <c r="B59" s="1">
        <v>1</v>
      </c>
      <c r="C59" s="1">
        <v>0.10236</v>
      </c>
      <c r="D59">
        <v>0.2381</v>
      </c>
      <c r="E59" s="9">
        <v>0.3854</v>
      </c>
      <c r="F59" s="9">
        <v>0.1435</v>
      </c>
      <c r="G59" s="9">
        <v>2.5631</v>
      </c>
      <c r="H59" s="3">
        <f t="shared" si="2"/>
        <v>0.024371916000000004</v>
      </c>
      <c r="I59" s="3">
        <f t="shared" si="3"/>
        <v>0.039449544</v>
      </c>
      <c r="J59" s="3">
        <f t="shared" si="4"/>
        <v>0.01468866</v>
      </c>
      <c r="K59" s="3">
        <f t="shared" si="5"/>
        <v>0.262358916</v>
      </c>
      <c r="L59" s="4">
        <v>57</v>
      </c>
      <c r="M59" s="7">
        <f>M58+C74</f>
        <v>5.19644</v>
      </c>
      <c r="N59" s="7">
        <f t="shared" si="6"/>
        <v>0.6782104463743917</v>
      </c>
      <c r="O59" s="3">
        <f>O58+H74</f>
        <v>2.370890364</v>
      </c>
      <c r="P59" s="3">
        <f>P58+I74</f>
        <v>9.248555425999998</v>
      </c>
      <c r="Q59" s="3">
        <f>Q58+J74</f>
        <v>2.2684101709999998</v>
      </c>
      <c r="R59" s="3">
        <f>R58+K74</f>
        <v>17.083616505</v>
      </c>
      <c r="S59">
        <v>0</v>
      </c>
      <c r="T59">
        <v>0</v>
      </c>
      <c r="U59" s="3">
        <f t="shared" si="82"/>
        <v>2.370890364</v>
      </c>
      <c r="V59" s="3">
        <f t="shared" si="83"/>
        <v>9.248555425999998</v>
      </c>
      <c r="W59" s="3">
        <f t="shared" si="84"/>
        <v>9.547612192894203</v>
      </c>
      <c r="X59" s="3">
        <f t="shared" si="85"/>
        <v>75.6217101612209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>
        <f t="shared" si="98"/>
        <v>7.0101908989999995</v>
      </c>
      <c r="AP59" s="3">
        <f t="shared" si="99"/>
        <v>35.580727356999994</v>
      </c>
      <c r="AQ59" s="8">
        <f t="shared" si="100"/>
        <v>36.264734049674075</v>
      </c>
      <c r="AR59" s="3">
        <f t="shared" si="101"/>
        <v>78.85421785711111</v>
      </c>
      <c r="AS59" s="14">
        <f t="shared" si="102"/>
        <v>0.6782104463743917</v>
      </c>
      <c r="AT59" s="3">
        <f t="shared" si="103"/>
        <v>-78.85421785711111</v>
      </c>
      <c r="AU59" s="3">
        <f t="shared" si="104"/>
        <v>12.088244683224692</v>
      </c>
      <c r="AV59" s="3">
        <f t="shared" si="105"/>
        <v>78.85421785711111</v>
      </c>
      <c r="AW59" s="3">
        <f t="shared" si="106"/>
        <v>2.3367302996666677</v>
      </c>
      <c r="AX59" s="3">
        <f t="shared" si="107"/>
        <v>11.860242452333333</v>
      </c>
      <c r="AY59" s="3">
        <f t="shared" si="108"/>
        <v>5.075571816749749</v>
      </c>
      <c r="AZ59" s="3">
        <f t="shared" si="35"/>
        <v>0.96984093831538</v>
      </c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</row>
    <row r="60" spans="1:95" ht="12.75">
      <c r="A60" s="1" t="s">
        <v>62</v>
      </c>
      <c r="B60" s="1">
        <v>1</v>
      </c>
      <c r="C60" s="1">
        <v>0.05881</v>
      </c>
      <c r="D60">
        <v>0.2381</v>
      </c>
      <c r="E60" s="9">
        <v>0.3854</v>
      </c>
      <c r="F60" s="9">
        <v>0.1435</v>
      </c>
      <c r="G60" s="9">
        <v>2.5631</v>
      </c>
      <c r="H60" s="3">
        <f t="shared" si="2"/>
        <v>0.014002661000000001</v>
      </c>
      <c r="I60" s="3">
        <f t="shared" si="3"/>
        <v>0.022665374000000002</v>
      </c>
      <c r="J60" s="3">
        <f t="shared" si="4"/>
        <v>0.008439235</v>
      </c>
      <c r="K60" s="3">
        <f t="shared" si="5"/>
        <v>0.150735911</v>
      </c>
      <c r="L60" s="4">
        <v>58</v>
      </c>
      <c r="M60" s="7">
        <f>M58+C75</f>
        <v>5.082050000000001</v>
      </c>
      <c r="N60" s="7">
        <f t="shared" si="6"/>
        <v>0.6855427632438328</v>
      </c>
      <c r="O60" s="3">
        <f>O58+H75</f>
        <v>2.343654105</v>
      </c>
      <c r="P60" s="3">
        <f>P58+I75</f>
        <v>9.204469519999998</v>
      </c>
      <c r="Q60" s="3">
        <f>Q58+J75</f>
        <v>2.2519952059999997</v>
      </c>
      <c r="R60" s="3">
        <f>R58+K75</f>
        <v>16.790423496</v>
      </c>
      <c r="S60">
        <v>0</v>
      </c>
      <c r="T60">
        <v>0</v>
      </c>
      <c r="U60" s="3">
        <f t="shared" si="82"/>
        <v>2.343654105</v>
      </c>
      <c r="V60" s="3">
        <f t="shared" si="83"/>
        <v>9.204469519999998</v>
      </c>
      <c r="W60" s="3">
        <f t="shared" si="84"/>
        <v>9.49815633207268</v>
      </c>
      <c r="X60" s="3">
        <f t="shared" si="85"/>
        <v>75.71482250466084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>
        <f t="shared" si="98"/>
        <v>6.939303416</v>
      </c>
      <c r="AP60" s="3">
        <f t="shared" si="99"/>
        <v>35.199362535999995</v>
      </c>
      <c r="AQ60" s="8">
        <f t="shared" si="100"/>
        <v>35.8768596011422</v>
      </c>
      <c r="AR60" s="3">
        <f t="shared" si="101"/>
        <v>78.84755884278393</v>
      </c>
      <c r="AS60" s="14">
        <f t="shared" si="102"/>
        <v>0.6855427632438328</v>
      </c>
      <c r="AT60" s="3">
        <f t="shared" si="103"/>
        <v>-78.84755884278393</v>
      </c>
      <c r="AU60" s="3">
        <f t="shared" si="104"/>
        <v>11.958953200380734</v>
      </c>
      <c r="AV60" s="3">
        <f t="shared" si="105"/>
        <v>78.84755884278393</v>
      </c>
      <c r="AW60" s="3">
        <f t="shared" si="106"/>
        <v>2.313101138666664</v>
      </c>
      <c r="AX60" s="3">
        <f t="shared" si="107"/>
        <v>11.733120845333332</v>
      </c>
      <c r="AY60" s="3">
        <f t="shared" si="108"/>
        <v>5.072463390898951</v>
      </c>
      <c r="AZ60" s="3">
        <f t="shared" si="35"/>
        <v>0.9803261514386808</v>
      </c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</row>
    <row r="61" spans="1:95" ht="12.75">
      <c r="A61" s="1" t="s">
        <v>63</v>
      </c>
      <c r="B61" s="1">
        <v>1</v>
      </c>
      <c r="C61" s="1">
        <v>0.05739</v>
      </c>
      <c r="D61">
        <v>0.2381</v>
      </c>
      <c r="E61" s="9">
        <v>0.3854</v>
      </c>
      <c r="F61" s="9">
        <v>0.1435</v>
      </c>
      <c r="G61" s="9">
        <v>2.5631</v>
      </c>
      <c r="H61" s="3">
        <f t="shared" si="2"/>
        <v>0.013664559</v>
      </c>
      <c r="I61" s="3">
        <f t="shared" si="3"/>
        <v>0.022118106</v>
      </c>
      <c r="J61" s="3">
        <f t="shared" si="4"/>
        <v>0.008235464999999999</v>
      </c>
      <c r="K61" s="3">
        <f t="shared" si="5"/>
        <v>0.14709630899999998</v>
      </c>
      <c r="L61" s="4">
        <v>59</v>
      </c>
      <c r="M61" s="7">
        <f>M40+C76</f>
        <v>5.17261</v>
      </c>
      <c r="N61" s="7">
        <f t="shared" si="6"/>
        <v>0.6797724896371494</v>
      </c>
      <c r="O61" s="3">
        <f>O40+H76</f>
        <v>2.365216441</v>
      </c>
      <c r="P61" s="3">
        <f>P40+I76</f>
        <v>9.241110593999997</v>
      </c>
      <c r="Q61" s="3">
        <f>Q40+J76</f>
        <v>2.267970481</v>
      </c>
      <c r="R61" s="3">
        <f>R40+K76</f>
        <v>17.015893896999998</v>
      </c>
      <c r="S61">
        <v>0</v>
      </c>
      <c r="T61">
        <v>0</v>
      </c>
      <c r="U61" s="3">
        <f t="shared" si="82"/>
        <v>2.365216441</v>
      </c>
      <c r="V61" s="3">
        <f t="shared" si="83"/>
        <v>9.241110593999997</v>
      </c>
      <c r="W61" s="3">
        <f t="shared" si="84"/>
        <v>9.538992285525536</v>
      </c>
      <c r="X61" s="3">
        <f t="shared" si="85"/>
        <v>75.64361867387515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>
        <f t="shared" si="98"/>
        <v>6.9984033629999995</v>
      </c>
      <c r="AP61" s="3">
        <f t="shared" si="99"/>
        <v>35.498115084999995</v>
      </c>
      <c r="AQ61" s="8">
        <f t="shared" si="100"/>
        <v>36.18140163425339</v>
      </c>
      <c r="AR61" s="3">
        <f t="shared" si="101"/>
        <v>78.84724343069819</v>
      </c>
      <c r="AS61" s="14">
        <f t="shared" si="102"/>
        <v>0.6797724896371494</v>
      </c>
      <c r="AT61" s="3">
        <f t="shared" si="103"/>
        <v>-78.84724343069819</v>
      </c>
      <c r="AU61" s="3">
        <f t="shared" si="104"/>
        <v>12.060467211417796</v>
      </c>
      <c r="AV61" s="3">
        <f t="shared" si="105"/>
        <v>78.84724343069819</v>
      </c>
      <c r="AW61" s="3">
        <f t="shared" si="106"/>
        <v>2.332801121000001</v>
      </c>
      <c r="AX61" s="3">
        <f t="shared" si="107"/>
        <v>11.832705028333331</v>
      </c>
      <c r="AY61" s="3">
        <f t="shared" si="108"/>
        <v>5.072316247542358</v>
      </c>
      <c r="AZ61" s="3">
        <f t="shared" si="35"/>
        <v>0.9720746601811237</v>
      </c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</row>
    <row r="62" spans="1:95" ht="12.75">
      <c r="A62" s="1" t="s">
        <v>64</v>
      </c>
      <c r="B62" s="1">
        <v>1</v>
      </c>
      <c r="C62" s="1">
        <v>0.03374</v>
      </c>
      <c r="D62">
        <v>0.2381</v>
      </c>
      <c r="E62" s="9">
        <v>0.3854</v>
      </c>
      <c r="F62" s="9">
        <v>0.1435</v>
      </c>
      <c r="G62" s="9">
        <v>2.5631</v>
      </c>
      <c r="H62" s="3">
        <f t="shared" si="2"/>
        <v>0.008033494</v>
      </c>
      <c r="I62" s="3">
        <f t="shared" si="3"/>
        <v>0.013003396</v>
      </c>
      <c r="J62" s="3">
        <f t="shared" si="4"/>
        <v>0.004841689999999999</v>
      </c>
      <c r="K62" s="3">
        <f t="shared" si="5"/>
        <v>0.08647899399999999</v>
      </c>
      <c r="L62" s="4">
        <v>60</v>
      </c>
      <c r="M62" s="7">
        <f>M40+C77</f>
        <v>5.148569999999999</v>
      </c>
      <c r="N62" s="7">
        <f t="shared" si="6"/>
        <v>0.6813074422138274</v>
      </c>
      <c r="O62" s="3">
        <f>O40+H77</f>
        <v>2.359492517</v>
      </c>
      <c r="P62" s="3">
        <f>P40+I77</f>
        <v>9.231845577999996</v>
      </c>
      <c r="Q62" s="3">
        <f>Q40+J77</f>
        <v>2.2645207409999997</v>
      </c>
      <c r="R62" s="3">
        <f>R40+K77</f>
        <v>16.954276973</v>
      </c>
      <c r="S62">
        <v>0</v>
      </c>
      <c r="T62">
        <v>0</v>
      </c>
      <c r="U62" s="3">
        <f t="shared" si="82"/>
        <v>2.359492517</v>
      </c>
      <c r="V62" s="3">
        <f t="shared" si="83"/>
        <v>9.231845577999996</v>
      </c>
      <c r="W62" s="3">
        <f t="shared" si="84"/>
        <v>9.52859788813743</v>
      </c>
      <c r="X62" s="3">
        <f t="shared" si="85"/>
        <v>75.66314837685772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>
        <f t="shared" si="98"/>
        <v>6.983505774999999</v>
      </c>
      <c r="AP62" s="3">
        <f t="shared" si="99"/>
        <v>35.41796812899999</v>
      </c>
      <c r="AQ62" s="8">
        <f t="shared" si="100"/>
        <v>36.09988669367699</v>
      </c>
      <c r="AR62" s="3">
        <f t="shared" si="101"/>
        <v>78.84583688135419</v>
      </c>
      <c r="AS62" s="14">
        <f t="shared" si="102"/>
        <v>0.6813074422138274</v>
      </c>
      <c r="AT62" s="3">
        <f t="shared" si="103"/>
        <v>-78.84583688135419</v>
      </c>
      <c r="AU62" s="3">
        <f t="shared" si="104"/>
        <v>12.033295564558998</v>
      </c>
      <c r="AV62" s="3">
        <f t="shared" si="105"/>
        <v>78.84583688135419</v>
      </c>
      <c r="AW62" s="3">
        <f t="shared" si="106"/>
        <v>2.3278352583333324</v>
      </c>
      <c r="AX62" s="3">
        <f t="shared" si="107"/>
        <v>11.80598937633333</v>
      </c>
      <c r="AY62" s="3">
        <f t="shared" si="108"/>
        <v>5.071660176152715</v>
      </c>
      <c r="AZ62" s="3">
        <f t="shared" si="35"/>
        <v>0.9742696423657732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</row>
    <row r="63" spans="1:95" ht="12.75">
      <c r="A63" s="1" t="s">
        <v>65</v>
      </c>
      <c r="B63" s="1">
        <v>1</v>
      </c>
      <c r="C63" s="1">
        <v>0.03436</v>
      </c>
      <c r="D63">
        <v>0.2381</v>
      </c>
      <c r="E63" s="9">
        <v>0.3854</v>
      </c>
      <c r="F63" s="9">
        <v>0.1435</v>
      </c>
      <c r="G63" s="9">
        <v>2.5631</v>
      </c>
      <c r="H63" s="3">
        <f t="shared" si="2"/>
        <v>0.008181116</v>
      </c>
      <c r="I63" s="3">
        <f t="shared" si="3"/>
        <v>0.013242344000000001</v>
      </c>
      <c r="J63" s="3">
        <f t="shared" si="4"/>
        <v>0.00493066</v>
      </c>
      <c r="K63" s="3">
        <f t="shared" si="5"/>
        <v>0.088068116</v>
      </c>
      <c r="L63" s="4">
        <v>61</v>
      </c>
      <c r="M63" s="7">
        <f>M62+C78</f>
        <v>5.203749999999999</v>
      </c>
      <c r="N63" s="7">
        <f t="shared" si="6"/>
        <v>0.6777944539728651</v>
      </c>
      <c r="O63" s="3">
        <f>O62+H78</f>
        <v>2.372630875</v>
      </c>
      <c r="P63" s="3">
        <f>P62+I78</f>
        <v>9.253111949999996</v>
      </c>
      <c r="Q63" s="3">
        <f>Q62+J78</f>
        <v>2.2724390709999995</v>
      </c>
      <c r="R63" s="3">
        <f>R62+K78</f>
        <v>17.095708831</v>
      </c>
      <c r="S63">
        <v>0</v>
      </c>
      <c r="T63">
        <v>0</v>
      </c>
      <c r="U63" s="3">
        <f t="shared" si="82"/>
        <v>2.372630875</v>
      </c>
      <c r="V63" s="3">
        <f t="shared" si="83"/>
        <v>9.253111949999996</v>
      </c>
      <c r="W63" s="3">
        <f t="shared" si="84"/>
        <v>9.552458219130612</v>
      </c>
      <c r="X63" s="3">
        <f t="shared" si="85"/>
        <v>75.61838423558405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>
        <f t="shared" si="98"/>
        <v>7.017700821</v>
      </c>
      <c r="AP63" s="3">
        <f t="shared" si="99"/>
        <v>35.60193273099999</v>
      </c>
      <c r="AQ63" s="8">
        <f t="shared" si="100"/>
        <v>36.28699131914511</v>
      </c>
      <c r="AR63" s="3">
        <f t="shared" si="101"/>
        <v>78.8490559973916</v>
      </c>
      <c r="AS63" s="14">
        <f t="shared" si="102"/>
        <v>0.6777944539728651</v>
      </c>
      <c r="AT63" s="3">
        <f t="shared" si="103"/>
        <v>-78.8490559973916</v>
      </c>
      <c r="AU63" s="3">
        <f t="shared" si="104"/>
        <v>12.09566377304837</v>
      </c>
      <c r="AV63" s="3">
        <f t="shared" si="105"/>
        <v>78.8490559973916</v>
      </c>
      <c r="AW63" s="3">
        <f t="shared" si="106"/>
        <v>2.3392336070000006</v>
      </c>
      <c r="AX63" s="3">
        <f t="shared" si="107"/>
        <v>11.86731091033333</v>
      </c>
      <c r="AY63" s="3">
        <f t="shared" si="108"/>
        <v>5.073161942792372</v>
      </c>
      <c r="AZ63" s="3">
        <f t="shared" si="35"/>
        <v>0.969246069181197</v>
      </c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</row>
    <row r="64" spans="1:95" ht="12.75">
      <c r="A64" s="1" t="s">
        <v>66</v>
      </c>
      <c r="B64" s="1">
        <v>1</v>
      </c>
      <c r="C64" s="1">
        <v>0.11284</v>
      </c>
      <c r="D64">
        <v>0.2381</v>
      </c>
      <c r="E64" s="9">
        <v>0.3854</v>
      </c>
      <c r="F64" s="9">
        <v>0.1435</v>
      </c>
      <c r="G64" s="9">
        <v>2.5631</v>
      </c>
      <c r="H64" s="3">
        <f t="shared" si="2"/>
        <v>0.026867204</v>
      </c>
      <c r="I64" s="3">
        <f t="shared" si="3"/>
        <v>0.043488536</v>
      </c>
      <c r="J64" s="3">
        <f t="shared" si="4"/>
        <v>0.01619254</v>
      </c>
      <c r="K64" s="3">
        <f t="shared" si="5"/>
        <v>0.289220204</v>
      </c>
      <c r="L64" s="4">
        <v>62</v>
      </c>
      <c r="M64" s="7">
        <f>M62+C79</f>
        <v>5.436389999999999</v>
      </c>
      <c r="N64" s="7">
        <f t="shared" si="6"/>
        <v>0.6633734655762705</v>
      </c>
      <c r="O64" s="3">
        <f>O62+H79</f>
        <v>2.428022459</v>
      </c>
      <c r="P64" s="3">
        <f>P62+I79</f>
        <v>9.342771405999995</v>
      </c>
      <c r="Q64" s="3">
        <f>Q62+J79</f>
        <v>2.3058229109999995</v>
      </c>
      <c r="R64" s="3">
        <f>R62+K79</f>
        <v>17.691988414999997</v>
      </c>
      <c r="S64">
        <v>0</v>
      </c>
      <c r="T64">
        <v>0</v>
      </c>
      <c r="U64" s="3">
        <f t="shared" si="82"/>
        <v>2.428022459</v>
      </c>
      <c r="V64" s="3">
        <f t="shared" si="83"/>
        <v>9.342771405999995</v>
      </c>
      <c r="W64" s="3">
        <f t="shared" si="84"/>
        <v>9.653117144538314</v>
      </c>
      <c r="X64" s="3">
        <f t="shared" si="85"/>
        <v>75.43209185389458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si="98"/>
        <v>7.161867829</v>
      </c>
      <c r="AP64" s="3">
        <f t="shared" si="99"/>
        <v>36.37753122699999</v>
      </c>
      <c r="AQ64" s="8">
        <f t="shared" si="100"/>
        <v>37.07582944414629</v>
      </c>
      <c r="AR64" s="3">
        <f t="shared" si="101"/>
        <v>78.86227060559894</v>
      </c>
      <c r="AS64" s="14">
        <f t="shared" si="102"/>
        <v>0.6633734655762705</v>
      </c>
      <c r="AT64" s="3">
        <f t="shared" si="103"/>
        <v>-78.86227060559894</v>
      </c>
      <c r="AU64" s="3">
        <f t="shared" si="104"/>
        <v>12.358609814715429</v>
      </c>
      <c r="AV64" s="3">
        <f t="shared" si="105"/>
        <v>78.86227060559894</v>
      </c>
      <c r="AW64" s="3">
        <f t="shared" si="106"/>
        <v>2.387289276333334</v>
      </c>
      <c r="AX64" s="3">
        <f t="shared" si="107"/>
        <v>12.12584374233333</v>
      </c>
      <c r="AY64" s="3">
        <f t="shared" si="108"/>
        <v>5.079335739721312</v>
      </c>
      <c r="AZ64" s="3">
        <f t="shared" si="35"/>
        <v>0.9486240557740668</v>
      </c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</row>
    <row r="65" spans="1:95" ht="12.75">
      <c r="A65" s="1" t="s">
        <v>67</v>
      </c>
      <c r="B65" s="1">
        <v>1</v>
      </c>
      <c r="C65" s="1">
        <v>0.10961</v>
      </c>
      <c r="D65">
        <v>0.2381</v>
      </c>
      <c r="E65" s="9">
        <v>0.3854</v>
      </c>
      <c r="F65" s="9">
        <v>0.1435</v>
      </c>
      <c r="G65" s="9">
        <v>2.5631</v>
      </c>
      <c r="H65" s="3">
        <f t="shared" si="2"/>
        <v>0.026098141000000002</v>
      </c>
      <c r="I65" s="3">
        <f t="shared" si="3"/>
        <v>0.042243694000000005</v>
      </c>
      <c r="J65" s="3">
        <f t="shared" si="4"/>
        <v>0.015729035</v>
      </c>
      <c r="K65" s="3">
        <f t="shared" si="5"/>
        <v>0.280941391</v>
      </c>
      <c r="L65" s="4">
        <v>63</v>
      </c>
      <c r="M65" s="7">
        <f>M64+C80</f>
        <v>5.59397</v>
      </c>
      <c r="N65" s="7">
        <f t="shared" si="6"/>
        <v>0.6539489625722824</v>
      </c>
      <c r="O65" s="3">
        <f>O64+H80</f>
        <v>2.465542257</v>
      </c>
      <c r="P65" s="3">
        <f>P64+I80</f>
        <v>9.403502737999995</v>
      </c>
      <c r="Q65" s="3">
        <f>Q64+J80</f>
        <v>2.3284356409999996</v>
      </c>
      <c r="R65" s="3">
        <f>R64+K80</f>
        <v>18.095881712999997</v>
      </c>
      <c r="S65">
        <v>0</v>
      </c>
      <c r="T65">
        <v>0</v>
      </c>
      <c r="U65" s="3">
        <f t="shared" si="82"/>
        <v>2.465542257</v>
      </c>
      <c r="V65" s="3">
        <f t="shared" si="83"/>
        <v>9.403502737999995</v>
      </c>
      <c r="W65" s="3">
        <f t="shared" si="84"/>
        <v>9.721355994130965</v>
      </c>
      <c r="X65" s="3">
        <f t="shared" si="85"/>
        <v>75.30809813796336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>
        <f t="shared" si="98"/>
        <v>7.259520155</v>
      </c>
      <c r="AP65" s="3">
        <f t="shared" si="99"/>
        <v>36.90288718899998</v>
      </c>
      <c r="AQ65" s="8">
        <f t="shared" si="100"/>
        <v>37.61015442357171</v>
      </c>
      <c r="AR65" s="3">
        <f t="shared" si="101"/>
        <v>78.87090668925258</v>
      </c>
      <c r="AS65" s="14">
        <f t="shared" si="102"/>
        <v>0.6539489625722824</v>
      </c>
      <c r="AT65" s="3">
        <f t="shared" si="103"/>
        <v>-78.87090668925258</v>
      </c>
      <c r="AU65" s="3">
        <f t="shared" si="104"/>
        <v>12.536718141190569</v>
      </c>
      <c r="AV65" s="3">
        <f t="shared" si="105"/>
        <v>78.87090668925258</v>
      </c>
      <c r="AW65" s="3">
        <f t="shared" si="106"/>
        <v>2.4198400516666636</v>
      </c>
      <c r="AX65" s="3">
        <f t="shared" si="107"/>
        <v>12.300962396333329</v>
      </c>
      <c r="AY65" s="3">
        <f t="shared" si="108"/>
        <v>5.083378295131964</v>
      </c>
      <c r="AZ65" s="3">
        <f t="shared" si="35"/>
        <v>0.9351470164783638</v>
      </c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</row>
    <row r="66" spans="1:95" ht="12.75">
      <c r="A66" s="1" t="s">
        <v>68</v>
      </c>
      <c r="B66" s="1">
        <v>1</v>
      </c>
      <c r="C66" s="1">
        <v>0.20287</v>
      </c>
      <c r="D66">
        <v>0.2381</v>
      </c>
      <c r="E66" s="9">
        <v>0.3854</v>
      </c>
      <c r="F66" s="9">
        <v>0.1435</v>
      </c>
      <c r="G66" s="9">
        <v>2.5631</v>
      </c>
      <c r="H66" s="3">
        <f t="shared" si="2"/>
        <v>0.048303347</v>
      </c>
      <c r="I66" s="3">
        <f t="shared" si="3"/>
        <v>0.078186098</v>
      </c>
      <c r="J66" s="3">
        <f t="shared" si="4"/>
        <v>0.029111844999999997</v>
      </c>
      <c r="K66" s="3">
        <f t="shared" si="5"/>
        <v>0.519976097</v>
      </c>
      <c r="L66" s="4">
        <v>64</v>
      </c>
      <c r="M66" s="7">
        <f>M64+C81</f>
        <v>5.454509999999999</v>
      </c>
      <c r="N66" s="7">
        <f t="shared" si="6"/>
        <v>0.6622759507969119</v>
      </c>
      <c r="O66" s="3">
        <f>O64+H81</f>
        <v>2.432336831</v>
      </c>
      <c r="P66" s="3">
        <f>P64+I81</f>
        <v>9.349754853999995</v>
      </c>
      <c r="Q66" s="3">
        <f>Q64+J81</f>
        <v>2.3084231309999996</v>
      </c>
      <c r="R66" s="3">
        <f>R64+K81</f>
        <v>17.738431786999996</v>
      </c>
      <c r="S66">
        <v>0</v>
      </c>
      <c r="T66">
        <v>0</v>
      </c>
      <c r="U66" s="3">
        <f t="shared" si="82"/>
        <v>2.432336831</v>
      </c>
      <c r="V66" s="3">
        <f t="shared" si="83"/>
        <v>9.349754853999995</v>
      </c>
      <c r="W66" s="3">
        <f t="shared" si="84"/>
        <v>9.66096156132171</v>
      </c>
      <c r="X66" s="3">
        <f t="shared" si="85"/>
        <v>75.41774479334357</v>
      </c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>
        <f t="shared" si="98"/>
        <v>7.173096793</v>
      </c>
      <c r="AP66" s="3">
        <f t="shared" si="99"/>
        <v>36.43794149499999</v>
      </c>
      <c r="AQ66" s="8">
        <f t="shared" si="100"/>
        <v>37.13727100898488</v>
      </c>
      <c r="AR66" s="3">
        <f t="shared" si="101"/>
        <v>78.86327630702449</v>
      </c>
      <c r="AS66" s="14">
        <f t="shared" si="102"/>
        <v>0.6622759507969119</v>
      </c>
      <c r="AT66" s="3">
        <f t="shared" si="103"/>
        <v>-78.86327630702449</v>
      </c>
      <c r="AU66" s="3">
        <f t="shared" si="104"/>
        <v>12.379090336328295</v>
      </c>
      <c r="AV66" s="3">
        <f t="shared" si="105"/>
        <v>78.86327630702449</v>
      </c>
      <c r="AW66" s="3">
        <f t="shared" si="106"/>
        <v>2.3910322643333313</v>
      </c>
      <c r="AX66" s="3">
        <f t="shared" si="107"/>
        <v>12.14598049833333</v>
      </c>
      <c r="AY66" s="3">
        <f t="shared" si="108"/>
        <v>5.0798061906203005</v>
      </c>
      <c r="AZ66" s="3">
        <f t="shared" si="35"/>
        <v>0.947054609639584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</row>
    <row r="67" spans="1:95" ht="12.75">
      <c r="A67" s="1" t="s">
        <v>69</v>
      </c>
      <c r="B67" s="1">
        <v>1</v>
      </c>
      <c r="C67" s="1">
        <v>0.058195</v>
      </c>
      <c r="D67">
        <v>0.2381</v>
      </c>
      <c r="E67" s="9">
        <v>0.3854</v>
      </c>
      <c r="F67" s="9">
        <v>0.1435</v>
      </c>
      <c r="G67" s="9">
        <v>2.5631</v>
      </c>
      <c r="H67" s="3">
        <f t="shared" si="2"/>
        <v>0.0138562295</v>
      </c>
      <c r="I67" s="3">
        <f t="shared" si="3"/>
        <v>0.022428353</v>
      </c>
      <c r="J67" s="3">
        <f t="shared" si="4"/>
        <v>0.0083509825</v>
      </c>
      <c r="K67" s="3">
        <f t="shared" si="5"/>
        <v>0.1491596045</v>
      </c>
      <c r="L67" s="4">
        <v>65</v>
      </c>
      <c r="M67" s="7">
        <f>M42+C82</f>
        <v>5.40991</v>
      </c>
      <c r="N67" s="7">
        <f t="shared" si="6"/>
        <v>0.6650886976957854</v>
      </c>
      <c r="O67" s="3">
        <f>O42+H82</f>
        <v>2.4217175710000003</v>
      </c>
      <c r="P67" s="3">
        <f>P42+I82</f>
        <v>9.336572963999997</v>
      </c>
      <c r="Q67" s="3">
        <f>Q42+J82</f>
        <v>2.3088882719999995</v>
      </c>
      <c r="R67" s="3">
        <f>R42+K82</f>
        <v>17.608810977999998</v>
      </c>
      <c r="S67">
        <v>0</v>
      </c>
      <c r="T67">
        <v>0</v>
      </c>
      <c r="U67" s="3">
        <f t="shared" si="82"/>
        <v>2.4217175710000003</v>
      </c>
      <c r="V67" s="3">
        <f t="shared" si="83"/>
        <v>9.336572963999997</v>
      </c>
      <c r="W67" s="3">
        <f t="shared" si="84"/>
        <v>9.645533199662205</v>
      </c>
      <c r="X67" s="3">
        <f t="shared" si="85"/>
        <v>75.45907854510983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>
        <f t="shared" si="98"/>
        <v>7.152323414</v>
      </c>
      <c r="AP67" s="3">
        <f t="shared" si="99"/>
        <v>36.28195690599999</v>
      </c>
      <c r="AQ67" s="8">
        <f t="shared" si="100"/>
        <v>36.98021264334878</v>
      </c>
      <c r="AR67" s="3">
        <f t="shared" si="101"/>
        <v>78.84817564836723</v>
      </c>
      <c r="AS67" s="14">
        <f t="shared" si="102"/>
        <v>0.6650886976957854</v>
      </c>
      <c r="AT67" s="3">
        <f t="shared" si="103"/>
        <v>-78.84817564836723</v>
      </c>
      <c r="AU67" s="3">
        <f t="shared" si="104"/>
        <v>12.326737547782926</v>
      </c>
      <c r="AV67" s="3">
        <f t="shared" si="105"/>
        <v>78.84817564836723</v>
      </c>
      <c r="AW67" s="3">
        <f t="shared" si="106"/>
        <v>2.384107804666666</v>
      </c>
      <c r="AX67" s="3">
        <f t="shared" si="107"/>
        <v>12.093985635333329</v>
      </c>
      <c r="AY67" s="3">
        <f t="shared" si="108"/>
        <v>5.072751161529061</v>
      </c>
      <c r="AZ67" s="3">
        <f t="shared" si="35"/>
        <v>0.9510768377049731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</row>
    <row r="68" spans="1:95" ht="12.75">
      <c r="A68" s="1" t="s">
        <v>70</v>
      </c>
      <c r="B68" s="1">
        <v>1</v>
      </c>
      <c r="C68" s="1">
        <v>0.058195</v>
      </c>
      <c r="D68">
        <v>0.2381</v>
      </c>
      <c r="E68" s="9">
        <v>0.3854</v>
      </c>
      <c r="F68" s="9">
        <v>0.1435</v>
      </c>
      <c r="G68" s="9">
        <v>2.5631</v>
      </c>
      <c r="H68" s="3">
        <f aca="true" t="shared" si="145" ref="H68:H82">C68*D68</f>
        <v>0.0138562295</v>
      </c>
      <c r="I68" s="3">
        <f aca="true" t="shared" si="146" ref="I68:I82">C68*E68</f>
        <v>0.022428353</v>
      </c>
      <c r="J68" s="3">
        <f aca="true" t="shared" si="147" ref="J68:J82">C68*F68</f>
        <v>0.0083509825</v>
      </c>
      <c r="K68" s="3">
        <f aca="true" t="shared" si="148" ref="K68:K82">C68*G68</f>
        <v>0.1491596045</v>
      </c>
      <c r="L68" s="4">
        <v>66</v>
      </c>
      <c r="M68" s="7">
        <f>M14+C47</f>
        <v>2.33091</v>
      </c>
      <c r="N68" s="7">
        <f aca="true" t="shared" si="149" ref="N68:N83">AS68</f>
        <v>0.9243768182213221</v>
      </c>
      <c r="O68" s="3">
        <f>O14+H47</f>
        <v>1.688607671</v>
      </c>
      <c r="P68" s="3">
        <f>P14+I47</f>
        <v>8.103636964</v>
      </c>
      <c r="Q68" s="3">
        <f>Q14+J47</f>
        <v>1.7877426</v>
      </c>
      <c r="R68" s="3">
        <f>R14+K47</f>
        <v>9.893851586</v>
      </c>
      <c r="S68">
        <v>0</v>
      </c>
      <c r="T68">
        <v>0</v>
      </c>
      <c r="U68" s="3">
        <f t="shared" si="82"/>
        <v>1.688607671</v>
      </c>
      <c r="V68" s="3">
        <f t="shared" si="83"/>
        <v>8.103636964</v>
      </c>
      <c r="W68" s="3">
        <f t="shared" si="84"/>
        <v>8.277700641534892</v>
      </c>
      <c r="X68" s="3">
        <f t="shared" si="85"/>
        <v>78.22933959627993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>
        <f t="shared" si="98"/>
        <v>5.164957942</v>
      </c>
      <c r="AP68" s="3">
        <f t="shared" si="99"/>
        <v>26.101125514</v>
      </c>
      <c r="AQ68" s="8">
        <f t="shared" si="100"/>
        <v>26.607246073959075</v>
      </c>
      <c r="AR68" s="3">
        <f t="shared" si="101"/>
        <v>78.80676823411807</v>
      </c>
      <c r="AS68" s="14">
        <f t="shared" si="102"/>
        <v>0.9243768182213221</v>
      </c>
      <c r="AT68" s="3">
        <f t="shared" si="103"/>
        <v>-78.80676823411807</v>
      </c>
      <c r="AU68" s="3">
        <f t="shared" si="104"/>
        <v>8.869082024653025</v>
      </c>
      <c r="AV68" s="3">
        <f t="shared" si="105"/>
        <v>78.80676823411807</v>
      </c>
      <c r="AW68" s="3">
        <f t="shared" si="106"/>
        <v>1.721652647333334</v>
      </c>
      <c r="AX68" s="3">
        <f t="shared" si="107"/>
        <v>8.700375171333333</v>
      </c>
      <c r="AY68" s="3">
        <f t="shared" si="108"/>
        <v>5.053502043405407</v>
      </c>
      <c r="AZ68" s="3">
        <f aca="true" t="shared" si="150" ref="AZ68:AZ83">1.43*AS68</f>
        <v>1.3218588500564905</v>
      </c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</row>
    <row r="69" spans="1:95" ht="12.75">
      <c r="A69" s="1" t="s">
        <v>71</v>
      </c>
      <c r="B69" s="1">
        <v>1</v>
      </c>
      <c r="C69" s="1">
        <v>0.10367</v>
      </c>
      <c r="D69">
        <v>0.2381</v>
      </c>
      <c r="E69" s="9">
        <v>0.3854</v>
      </c>
      <c r="F69" s="9">
        <v>0.1435</v>
      </c>
      <c r="G69" s="9">
        <v>2.5631</v>
      </c>
      <c r="H69" s="3">
        <f t="shared" si="145"/>
        <v>0.024683827000000002</v>
      </c>
      <c r="I69" s="3">
        <f t="shared" si="146"/>
        <v>0.039954418</v>
      </c>
      <c r="J69" s="3">
        <f t="shared" si="147"/>
        <v>0.014876644999999999</v>
      </c>
      <c r="K69" s="3">
        <f t="shared" si="148"/>
        <v>0.265716577</v>
      </c>
      <c r="L69" s="4">
        <v>67</v>
      </c>
      <c r="M69" s="7">
        <f>M68+C48</f>
        <v>2.4442299999999997</v>
      </c>
      <c r="N69" s="7">
        <f t="shared" si="149"/>
        <v>0.9112176468427885</v>
      </c>
      <c r="O69" s="3">
        <f>O68+H48</f>
        <v>1.715589163</v>
      </c>
      <c r="P69" s="3">
        <f>P68+I48</f>
        <v>8.147310491999999</v>
      </c>
      <c r="Q69" s="3">
        <f>Q68+J48</f>
        <v>1.80400402</v>
      </c>
      <c r="R69" s="3">
        <f>R68+K48</f>
        <v>10.184302078</v>
      </c>
      <c r="S69">
        <v>0</v>
      </c>
      <c r="T69">
        <v>0</v>
      </c>
      <c r="U69" s="3">
        <f t="shared" si="82"/>
        <v>1.715589163</v>
      </c>
      <c r="V69" s="3">
        <f t="shared" si="83"/>
        <v>8.147310491999999</v>
      </c>
      <c r="W69" s="3">
        <f t="shared" si="84"/>
        <v>8.325978286619316</v>
      </c>
      <c r="X69" s="3">
        <f t="shared" si="85"/>
        <v>78.10887799553629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>
        <f t="shared" si="98"/>
        <v>5.235182346</v>
      </c>
      <c r="AP69" s="3">
        <f t="shared" si="99"/>
        <v>26.478923062</v>
      </c>
      <c r="AQ69" s="8">
        <f t="shared" si="100"/>
        <v>26.99148941276093</v>
      </c>
      <c r="AR69" s="3">
        <f t="shared" si="101"/>
        <v>78.81621202893409</v>
      </c>
      <c r="AS69" s="14">
        <f t="shared" si="102"/>
        <v>0.9112176468427885</v>
      </c>
      <c r="AT69" s="3">
        <f t="shared" si="103"/>
        <v>-78.81621202893409</v>
      </c>
      <c r="AU69" s="3">
        <f t="shared" si="104"/>
        <v>8.997163137586977</v>
      </c>
      <c r="AV69" s="3">
        <f t="shared" si="105"/>
        <v>78.81621202893409</v>
      </c>
      <c r="AW69" s="3">
        <f t="shared" si="106"/>
        <v>1.7450607819999993</v>
      </c>
      <c r="AX69" s="3">
        <f t="shared" si="107"/>
        <v>8.826307687333333</v>
      </c>
      <c r="AY69" s="3">
        <f t="shared" si="108"/>
        <v>5.05787980474673</v>
      </c>
      <c r="AZ69" s="3">
        <f t="shared" si="150"/>
        <v>1.3030412349851874</v>
      </c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</row>
    <row r="70" spans="1:95" ht="12.75">
      <c r="A70" s="1" t="s">
        <v>72</v>
      </c>
      <c r="B70" s="1">
        <v>1</v>
      </c>
      <c r="C70" s="1">
        <v>0.05148</v>
      </c>
      <c r="D70">
        <v>0.2381</v>
      </c>
      <c r="E70" s="9">
        <v>0.3854</v>
      </c>
      <c r="F70" s="9">
        <v>0.1435</v>
      </c>
      <c r="G70" s="9">
        <v>2.5631</v>
      </c>
      <c r="H70" s="3">
        <f t="shared" si="145"/>
        <v>0.012257388</v>
      </c>
      <c r="I70" s="3">
        <f t="shared" si="146"/>
        <v>0.019840392000000002</v>
      </c>
      <c r="J70" s="3">
        <f t="shared" si="147"/>
        <v>0.007387379999999999</v>
      </c>
      <c r="K70" s="3">
        <f t="shared" si="148"/>
        <v>0.131948388</v>
      </c>
      <c r="L70" s="4">
        <v>68</v>
      </c>
      <c r="M70" s="7">
        <f>M68+C49</f>
        <v>2.56167</v>
      </c>
      <c r="N70" s="7">
        <f t="shared" si="149"/>
        <v>0.8979696128328564</v>
      </c>
      <c r="O70" s="3">
        <f>O68+H49</f>
        <v>1.743551627</v>
      </c>
      <c r="P70" s="3">
        <f>P68+I49</f>
        <v>8.192571868</v>
      </c>
      <c r="Q70" s="3">
        <f>Q68+J49</f>
        <v>1.82085666</v>
      </c>
      <c r="R70" s="3">
        <f>R68+K49</f>
        <v>10.485312542</v>
      </c>
      <c r="S70">
        <v>0</v>
      </c>
      <c r="T70">
        <v>0</v>
      </c>
      <c r="U70" s="3">
        <f t="shared" si="82"/>
        <v>1.743551627</v>
      </c>
      <c r="V70" s="3">
        <f t="shared" si="83"/>
        <v>8.192571868</v>
      </c>
      <c r="W70" s="3">
        <f t="shared" si="84"/>
        <v>8.376049551450812</v>
      </c>
      <c r="X70" s="3">
        <f t="shared" si="85"/>
        <v>77.98550258785059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>
        <f t="shared" si="98"/>
        <v>5.307959914</v>
      </c>
      <c r="AP70" s="3">
        <f t="shared" si="99"/>
        <v>26.870456278</v>
      </c>
      <c r="AQ70" s="8">
        <f t="shared" si="100"/>
        <v>27.3897035222461</v>
      </c>
      <c r="AR70" s="3">
        <f t="shared" si="101"/>
        <v>78.82571957885165</v>
      </c>
      <c r="AS70" s="14">
        <f t="shared" si="102"/>
        <v>0.8979696128328564</v>
      </c>
      <c r="AT70" s="3">
        <f t="shared" si="103"/>
        <v>-78.82571957885165</v>
      </c>
      <c r="AU70" s="3">
        <f t="shared" si="104"/>
        <v>9.129901174082034</v>
      </c>
      <c r="AV70" s="3">
        <f t="shared" si="105"/>
        <v>78.82571957885165</v>
      </c>
      <c r="AW70" s="3">
        <f t="shared" si="106"/>
        <v>1.7693199713333339</v>
      </c>
      <c r="AX70" s="3">
        <f t="shared" si="107"/>
        <v>8.956818759333334</v>
      </c>
      <c r="AY70" s="3">
        <f t="shared" si="108"/>
        <v>5.062294499837474</v>
      </c>
      <c r="AZ70" s="3">
        <f t="shared" si="150"/>
        <v>1.2840965463509846</v>
      </c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</row>
    <row r="71" spans="1:95" ht="12.75">
      <c r="A71" s="1" t="s">
        <v>73</v>
      </c>
      <c r="B71" s="1">
        <v>1</v>
      </c>
      <c r="C71" s="1">
        <v>0.12165</v>
      </c>
      <c r="D71">
        <v>0.2381</v>
      </c>
      <c r="E71" s="9">
        <v>0.3854</v>
      </c>
      <c r="F71" s="9">
        <v>0.1435</v>
      </c>
      <c r="G71" s="9">
        <v>2.5631</v>
      </c>
      <c r="H71" s="3">
        <f t="shared" si="145"/>
        <v>0.028964865</v>
      </c>
      <c r="I71" s="3">
        <f t="shared" si="146"/>
        <v>0.04688391</v>
      </c>
      <c r="J71" s="3">
        <f t="shared" si="147"/>
        <v>0.017456774999999997</v>
      </c>
      <c r="K71" s="3">
        <f t="shared" si="148"/>
        <v>0.31180111499999996</v>
      </c>
      <c r="L71" s="4">
        <v>69</v>
      </c>
      <c r="M71" s="7">
        <f>M70+C50</f>
        <v>2.67516</v>
      </c>
      <c r="N71" s="7">
        <f t="shared" si="149"/>
        <v>0.8855280772011916</v>
      </c>
      <c r="O71" s="3">
        <f>O70+H50</f>
        <v>1.770573596</v>
      </c>
      <c r="P71" s="3">
        <f>P70+I50</f>
        <v>8.236310914</v>
      </c>
      <c r="Q71" s="3">
        <f>Q70+J50</f>
        <v>1.837142475</v>
      </c>
      <c r="R71" s="3">
        <f>R70+K50</f>
        <v>10.776198761000002</v>
      </c>
      <c r="S71">
        <v>0</v>
      </c>
      <c r="T71">
        <v>0</v>
      </c>
      <c r="U71" s="3">
        <f t="shared" si="82"/>
        <v>1.770573596</v>
      </c>
      <c r="V71" s="3">
        <f t="shared" si="83"/>
        <v>8.236310914</v>
      </c>
      <c r="W71" s="3">
        <f t="shared" si="84"/>
        <v>8.424473178242536</v>
      </c>
      <c r="X71" s="3">
        <f t="shared" si="85"/>
        <v>77.86767075129261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>
        <f t="shared" si="98"/>
        <v>5.378289667</v>
      </c>
      <c r="AP71" s="3">
        <f t="shared" si="99"/>
        <v>27.248820589000005</v>
      </c>
      <c r="AQ71" s="8">
        <f t="shared" si="100"/>
        <v>27.774524716611616</v>
      </c>
      <c r="AR71" s="3">
        <f t="shared" si="101"/>
        <v>78.83464832306116</v>
      </c>
      <c r="AS71" s="14">
        <f t="shared" si="102"/>
        <v>0.8855280772011916</v>
      </c>
      <c r="AT71" s="3">
        <f t="shared" si="103"/>
        <v>-78.83464832306116</v>
      </c>
      <c r="AU71" s="3">
        <f t="shared" si="104"/>
        <v>9.258174905537205</v>
      </c>
      <c r="AV71" s="3">
        <f t="shared" si="105"/>
        <v>78.83464832306116</v>
      </c>
      <c r="AW71" s="3">
        <f t="shared" si="106"/>
        <v>1.7927632223333336</v>
      </c>
      <c r="AX71" s="3">
        <f t="shared" si="107"/>
        <v>9.082940196333334</v>
      </c>
      <c r="AY71" s="3">
        <f t="shared" si="108"/>
        <v>5.0664471934624045</v>
      </c>
      <c r="AZ71" s="3">
        <f t="shared" si="150"/>
        <v>1.266305150397704</v>
      </c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</row>
    <row r="72" spans="1:95" ht="12.75">
      <c r="A72" s="1" t="s">
        <v>74</v>
      </c>
      <c r="B72" s="1">
        <v>1</v>
      </c>
      <c r="C72" s="1">
        <v>0.00917</v>
      </c>
      <c r="D72">
        <v>0.2381</v>
      </c>
      <c r="E72" s="9">
        <v>0.3854</v>
      </c>
      <c r="F72" s="9">
        <v>0.1435</v>
      </c>
      <c r="G72" s="9">
        <v>2.5631</v>
      </c>
      <c r="H72" s="3">
        <f t="shared" si="145"/>
        <v>0.002183377</v>
      </c>
      <c r="I72" s="3">
        <f t="shared" si="146"/>
        <v>0.0035341179999999997</v>
      </c>
      <c r="J72" s="3">
        <f t="shared" si="147"/>
        <v>0.0013158949999999999</v>
      </c>
      <c r="K72" s="3">
        <f t="shared" si="148"/>
        <v>0.023503627</v>
      </c>
      <c r="L72" s="4">
        <v>70</v>
      </c>
      <c r="M72" s="7">
        <f>M70+C51</f>
        <v>2.91771</v>
      </c>
      <c r="N72" s="7">
        <f t="shared" si="149"/>
        <v>0.8600605828825091</v>
      </c>
      <c r="O72" s="3">
        <f>O70+H51</f>
        <v>1.828324751</v>
      </c>
      <c r="P72" s="3">
        <f>P70+I51</f>
        <v>8.329789684</v>
      </c>
      <c r="Q72" s="3">
        <f>Q70+J51</f>
        <v>1.8719484</v>
      </c>
      <c r="R72" s="3">
        <f>R70+K51</f>
        <v>11.397878666</v>
      </c>
      <c r="S72">
        <v>0</v>
      </c>
      <c r="T72">
        <v>0</v>
      </c>
      <c r="U72" s="3">
        <f t="shared" si="82"/>
        <v>1.828324751</v>
      </c>
      <c r="V72" s="3">
        <f t="shared" si="83"/>
        <v>8.329789684</v>
      </c>
      <c r="W72" s="3">
        <f t="shared" si="84"/>
        <v>8.528081119149373</v>
      </c>
      <c r="X72" s="3">
        <f t="shared" si="85"/>
        <v>77.6203302209499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>
        <f t="shared" si="98"/>
        <v>5.528597902</v>
      </c>
      <c r="AP72" s="3">
        <f t="shared" si="99"/>
        <v>28.057458034</v>
      </c>
      <c r="AQ72" s="8">
        <f t="shared" si="100"/>
        <v>28.59696393136289</v>
      </c>
      <c r="AR72" s="3">
        <f t="shared" si="101"/>
        <v>78.85292517837088</v>
      </c>
      <c r="AS72" s="14">
        <f t="shared" si="102"/>
        <v>0.8600605828825091</v>
      </c>
      <c r="AT72" s="3">
        <f t="shared" si="103"/>
        <v>-78.85292517837088</v>
      </c>
      <c r="AU72" s="3">
        <f t="shared" si="104"/>
        <v>9.532321310454297</v>
      </c>
      <c r="AV72" s="3">
        <f t="shared" si="105"/>
        <v>78.85292517837088</v>
      </c>
      <c r="AW72" s="3">
        <f t="shared" si="106"/>
        <v>1.842865967333333</v>
      </c>
      <c r="AX72" s="3">
        <f t="shared" si="107"/>
        <v>9.352486011333333</v>
      </c>
      <c r="AY72" s="3">
        <f t="shared" si="108"/>
        <v>5.074968107890442</v>
      </c>
      <c r="AZ72" s="3">
        <f t="shared" si="150"/>
        <v>1.229886633521988</v>
      </c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</row>
    <row r="73" spans="1:95" ht="12.75">
      <c r="A73" s="1" t="s">
        <v>75</v>
      </c>
      <c r="B73" s="1">
        <v>1</v>
      </c>
      <c r="C73" s="1">
        <v>0.1096</v>
      </c>
      <c r="D73">
        <v>0.2381</v>
      </c>
      <c r="E73" s="9">
        <v>0.3854</v>
      </c>
      <c r="F73" s="9">
        <v>0.1435</v>
      </c>
      <c r="G73" s="9">
        <v>2.5631</v>
      </c>
      <c r="H73" s="3">
        <f t="shared" si="145"/>
        <v>0.026095760000000003</v>
      </c>
      <c r="I73" s="3">
        <f t="shared" si="146"/>
        <v>0.04223984</v>
      </c>
      <c r="J73" s="3">
        <f t="shared" si="147"/>
        <v>0.015727599999999998</v>
      </c>
      <c r="K73" s="3">
        <f t="shared" si="148"/>
        <v>0.28091576</v>
      </c>
      <c r="L73" s="4">
        <v>71</v>
      </c>
      <c r="M73" s="7">
        <f>M21+C52</f>
        <v>2.75609</v>
      </c>
      <c r="N73" s="7">
        <f t="shared" si="149"/>
        <v>0.8772088136080444</v>
      </c>
      <c r="O73" s="3">
        <f aca="true" t="shared" si="151" ref="O73:R77">O21+H52</f>
        <v>1.7898430290000003</v>
      </c>
      <c r="P73" s="3">
        <f t="shared" si="151"/>
        <v>8.275076186000001</v>
      </c>
      <c r="Q73" s="3">
        <f t="shared" si="151"/>
        <v>1.861734173</v>
      </c>
      <c r="R73" s="3">
        <f t="shared" si="151"/>
        <v>10.954694517</v>
      </c>
      <c r="S73">
        <v>0</v>
      </c>
      <c r="T73">
        <v>0</v>
      </c>
      <c r="U73" s="3">
        <f t="shared" si="82"/>
        <v>1.7898430290000003</v>
      </c>
      <c r="V73" s="3">
        <f t="shared" si="83"/>
        <v>8.275076186000001</v>
      </c>
      <c r="W73" s="3">
        <f t="shared" si="84"/>
        <v>8.466429232714594</v>
      </c>
      <c r="X73" s="3">
        <f t="shared" si="85"/>
        <v>77.7953153691008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>
        <f t="shared" si="98"/>
        <v>5.441420231</v>
      </c>
      <c r="AP73" s="3">
        <f t="shared" si="99"/>
        <v>27.504846889000003</v>
      </c>
      <c r="AQ73" s="8">
        <f t="shared" si="100"/>
        <v>28.03793245796967</v>
      </c>
      <c r="AR73" s="3">
        <f t="shared" si="101"/>
        <v>78.80939373268532</v>
      </c>
      <c r="AS73" s="14">
        <f t="shared" si="102"/>
        <v>0.8772088136080444</v>
      </c>
      <c r="AT73" s="3">
        <f t="shared" si="103"/>
        <v>-78.80939373268532</v>
      </c>
      <c r="AU73" s="3">
        <f t="shared" si="104"/>
        <v>9.34597748598989</v>
      </c>
      <c r="AV73" s="3">
        <f t="shared" si="105"/>
        <v>78.80939373268532</v>
      </c>
      <c r="AW73" s="3">
        <f t="shared" si="106"/>
        <v>1.8138067436666663</v>
      </c>
      <c r="AX73" s="3">
        <f t="shared" si="107"/>
        <v>9.168282296333333</v>
      </c>
      <c r="AY73" s="3">
        <f t="shared" si="108"/>
        <v>5.05471838625948</v>
      </c>
      <c r="AZ73" s="3">
        <f t="shared" si="150"/>
        <v>1.2544086034595034</v>
      </c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</row>
    <row r="74" spans="1:95" ht="12.75">
      <c r="A74" s="1" t="s">
        <v>76</v>
      </c>
      <c r="B74" s="1">
        <v>1</v>
      </c>
      <c r="C74" s="1">
        <v>0.16501</v>
      </c>
      <c r="D74">
        <v>0.2381</v>
      </c>
      <c r="E74" s="9">
        <v>0.3854</v>
      </c>
      <c r="F74" s="9">
        <v>0.1435</v>
      </c>
      <c r="G74" s="9">
        <v>2.5631</v>
      </c>
      <c r="H74" s="3">
        <f t="shared" si="145"/>
        <v>0.039288881</v>
      </c>
      <c r="I74" s="3">
        <f t="shared" si="146"/>
        <v>0.063594854</v>
      </c>
      <c r="J74" s="3">
        <f t="shared" si="147"/>
        <v>0.023678934999999998</v>
      </c>
      <c r="K74" s="3">
        <f t="shared" si="148"/>
        <v>0.42293713099999997</v>
      </c>
      <c r="L74" s="4">
        <v>72</v>
      </c>
      <c r="M74" s="7">
        <f>M22+C53</f>
        <v>2.86772</v>
      </c>
      <c r="N74" s="7">
        <f t="shared" si="149"/>
        <v>0.8655923720348663</v>
      </c>
      <c r="O74" s="3">
        <f t="shared" si="151"/>
        <v>1.8164221320000002</v>
      </c>
      <c r="P74" s="3">
        <f t="shared" si="151"/>
        <v>8.319638438000002</v>
      </c>
      <c r="Q74" s="3">
        <f t="shared" si="151"/>
        <v>1.880391697</v>
      </c>
      <c r="R74" s="3">
        <f t="shared" si="151"/>
        <v>11.234930379</v>
      </c>
      <c r="S74">
        <v>0</v>
      </c>
      <c r="T74">
        <v>0</v>
      </c>
      <c r="U74" s="3">
        <f t="shared" si="82"/>
        <v>1.8164221320000002</v>
      </c>
      <c r="V74" s="3">
        <f t="shared" si="83"/>
        <v>8.319638438000002</v>
      </c>
      <c r="W74" s="3">
        <f t="shared" si="84"/>
        <v>8.515619360954702</v>
      </c>
      <c r="X74" s="3">
        <f t="shared" si="85"/>
        <v>77.68390980179538</v>
      </c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>
        <f t="shared" si="98"/>
        <v>5.513235961</v>
      </c>
      <c r="AP74" s="3">
        <f t="shared" si="99"/>
        <v>27.874207255</v>
      </c>
      <c r="AQ74" s="8">
        <f t="shared" si="100"/>
        <v>28.414207728816905</v>
      </c>
      <c r="AR74" s="3">
        <f t="shared" si="101"/>
        <v>78.81187954875035</v>
      </c>
      <c r="AS74" s="14">
        <f t="shared" si="102"/>
        <v>0.8655923720348663</v>
      </c>
      <c r="AT74" s="3">
        <f t="shared" si="103"/>
        <v>-78.81187954875035</v>
      </c>
      <c r="AU74" s="3">
        <f t="shared" si="104"/>
        <v>9.471402576272302</v>
      </c>
      <c r="AV74" s="3">
        <f t="shared" si="105"/>
        <v>78.81187954875035</v>
      </c>
      <c r="AW74" s="3">
        <f t="shared" si="106"/>
        <v>1.8377453203333343</v>
      </c>
      <c r="AX74" s="3">
        <f t="shared" si="107"/>
        <v>9.291402418333334</v>
      </c>
      <c r="AY74" s="3">
        <f t="shared" si="108"/>
        <v>5.055870536320038</v>
      </c>
      <c r="AZ74" s="3">
        <f t="shared" si="150"/>
        <v>1.2377970920098587</v>
      </c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</row>
    <row r="75" spans="1:95" ht="12.75">
      <c r="A75" s="1" t="s">
        <v>77</v>
      </c>
      <c r="B75" s="1">
        <v>1</v>
      </c>
      <c r="C75" s="1">
        <v>0.05062</v>
      </c>
      <c r="D75">
        <v>0.2381</v>
      </c>
      <c r="E75" s="9">
        <v>0.3854</v>
      </c>
      <c r="F75" s="9">
        <v>0.1435</v>
      </c>
      <c r="G75" s="9">
        <v>2.5631</v>
      </c>
      <c r="H75" s="3">
        <f t="shared" si="145"/>
        <v>0.012052622</v>
      </c>
      <c r="I75" s="3">
        <f t="shared" si="146"/>
        <v>0.019508948</v>
      </c>
      <c r="J75" s="3">
        <f t="shared" si="147"/>
        <v>0.007263969999999999</v>
      </c>
      <c r="K75" s="3">
        <f t="shared" si="148"/>
        <v>0.129744122</v>
      </c>
      <c r="L75" s="4">
        <v>73</v>
      </c>
      <c r="M75" s="7">
        <f>M23+C54</f>
        <v>2.9635</v>
      </c>
      <c r="N75" s="7">
        <f t="shared" si="149"/>
        <v>0.8558726544035491</v>
      </c>
      <c r="O75" s="3">
        <f t="shared" si="151"/>
        <v>1.8392273500000003</v>
      </c>
      <c r="P75" s="3">
        <f t="shared" si="151"/>
        <v>8.357985750000003</v>
      </c>
      <c r="Q75" s="3">
        <f t="shared" si="151"/>
        <v>1.8965925330000002</v>
      </c>
      <c r="R75" s="3">
        <f t="shared" si="151"/>
        <v>11.474947363</v>
      </c>
      <c r="S75">
        <v>0</v>
      </c>
      <c r="T75">
        <v>0</v>
      </c>
      <c r="U75" s="3">
        <f t="shared" si="82"/>
        <v>1.8392273500000003</v>
      </c>
      <c r="V75" s="3">
        <f t="shared" si="83"/>
        <v>8.357985750000003</v>
      </c>
      <c r="W75" s="3">
        <f t="shared" si="84"/>
        <v>8.557960215039046</v>
      </c>
      <c r="X75" s="3">
        <f t="shared" si="85"/>
        <v>77.5895051303842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>
        <f t="shared" si="98"/>
        <v>5.575047233000001</v>
      </c>
      <c r="AP75" s="3">
        <f t="shared" si="99"/>
        <v>28.190918863000007</v>
      </c>
      <c r="AQ75" s="8">
        <f t="shared" si="100"/>
        <v>28.736893673297928</v>
      </c>
      <c r="AR75" s="3">
        <f t="shared" si="101"/>
        <v>78.81350506452935</v>
      </c>
      <c r="AS75" s="14">
        <f t="shared" si="102"/>
        <v>0.8558726544035491</v>
      </c>
      <c r="AT75" s="3">
        <f t="shared" si="103"/>
        <v>-78.81350506452935</v>
      </c>
      <c r="AU75" s="3">
        <f t="shared" si="104"/>
        <v>9.578964557765977</v>
      </c>
      <c r="AV75" s="3">
        <f t="shared" si="105"/>
        <v>78.81350506452935</v>
      </c>
      <c r="AW75" s="3">
        <f t="shared" si="106"/>
        <v>1.8583490776666687</v>
      </c>
      <c r="AX75" s="3">
        <f t="shared" si="107"/>
        <v>9.396972954333336</v>
      </c>
      <c r="AY75" s="3">
        <f t="shared" si="108"/>
        <v>5.056624219456183</v>
      </c>
      <c r="AZ75" s="3">
        <f t="shared" si="150"/>
        <v>1.2238978957970752</v>
      </c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</row>
    <row r="76" spans="1:95" ht="12.75">
      <c r="A76" s="1" t="s">
        <v>78</v>
      </c>
      <c r="B76" s="1">
        <v>1</v>
      </c>
      <c r="C76" s="1">
        <v>0.13483</v>
      </c>
      <c r="D76">
        <v>0.2381</v>
      </c>
      <c r="E76" s="9">
        <v>0.3854</v>
      </c>
      <c r="F76" s="9">
        <v>0.1435</v>
      </c>
      <c r="G76" s="9">
        <v>2.5631</v>
      </c>
      <c r="H76" s="3">
        <f t="shared" si="145"/>
        <v>0.032103023</v>
      </c>
      <c r="I76" s="3">
        <f t="shared" si="146"/>
        <v>0.051963482000000005</v>
      </c>
      <c r="J76" s="3">
        <f t="shared" si="147"/>
        <v>0.019348105</v>
      </c>
      <c r="K76" s="3">
        <f t="shared" si="148"/>
        <v>0.345582773</v>
      </c>
      <c r="L76" s="4">
        <v>74</v>
      </c>
      <c r="M76" s="7">
        <f>M24+C55</f>
        <v>3.25188</v>
      </c>
      <c r="N76" s="7">
        <f t="shared" si="149"/>
        <v>0.8278830028977918</v>
      </c>
      <c r="O76" s="3">
        <f t="shared" si="151"/>
        <v>1.9078906280000003</v>
      </c>
      <c r="P76" s="3">
        <f t="shared" si="151"/>
        <v>8.473447252000003</v>
      </c>
      <c r="Q76" s="3">
        <f t="shared" si="151"/>
        <v>1.9453764060000003</v>
      </c>
      <c r="R76" s="3">
        <f t="shared" si="151"/>
        <v>12.197592314000001</v>
      </c>
      <c r="S76">
        <v>0</v>
      </c>
      <c r="T76">
        <v>0</v>
      </c>
      <c r="U76" s="3">
        <f t="shared" si="82"/>
        <v>1.9078906280000003</v>
      </c>
      <c r="V76" s="3">
        <f t="shared" si="83"/>
        <v>8.473447252000003</v>
      </c>
      <c r="W76" s="3">
        <f t="shared" si="84"/>
        <v>8.685583168724863</v>
      </c>
      <c r="X76" s="3">
        <f t="shared" si="85"/>
        <v>77.31083172069869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>
        <f t="shared" si="98"/>
        <v>5.7611576620000005</v>
      </c>
      <c r="AP76" s="3">
        <f t="shared" si="99"/>
        <v>29.144486818000008</v>
      </c>
      <c r="AQ76" s="8">
        <f t="shared" si="100"/>
        <v>29.708450809340388</v>
      </c>
      <c r="AR76" s="3">
        <f t="shared" si="101"/>
        <v>78.81817356356225</v>
      </c>
      <c r="AS76" s="14">
        <f t="shared" si="102"/>
        <v>0.8278830028977918</v>
      </c>
      <c r="AT76" s="3">
        <f t="shared" si="103"/>
        <v>-78.81817356356225</v>
      </c>
      <c r="AU76" s="3">
        <f t="shared" si="104"/>
        <v>9.902816936446795</v>
      </c>
      <c r="AV76" s="3">
        <f t="shared" si="105"/>
        <v>78.81817356356225</v>
      </c>
      <c r="AW76" s="3">
        <f t="shared" si="106"/>
        <v>1.9203858873333324</v>
      </c>
      <c r="AX76" s="3">
        <f t="shared" si="107"/>
        <v>9.714828939333335</v>
      </c>
      <c r="AY76" s="3">
        <f t="shared" si="108"/>
        <v>5.058790008514094</v>
      </c>
      <c r="AZ76" s="3">
        <f t="shared" si="150"/>
        <v>1.1838726941438422</v>
      </c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</row>
    <row r="77" spans="1:95" ht="12.75">
      <c r="A77" s="1" t="s">
        <v>79</v>
      </c>
      <c r="B77" s="1">
        <v>1</v>
      </c>
      <c r="C77" s="1">
        <v>0.11079</v>
      </c>
      <c r="D77">
        <v>0.2381</v>
      </c>
      <c r="E77" s="9">
        <v>0.3854</v>
      </c>
      <c r="F77" s="9">
        <v>0.1435</v>
      </c>
      <c r="G77" s="9">
        <v>2.5631</v>
      </c>
      <c r="H77" s="3">
        <f t="shared" si="145"/>
        <v>0.026379099</v>
      </c>
      <c r="I77" s="3">
        <f t="shared" si="146"/>
        <v>0.042698466000000004</v>
      </c>
      <c r="J77" s="3">
        <f t="shared" si="147"/>
        <v>0.015898364999999998</v>
      </c>
      <c r="K77" s="3">
        <f t="shared" si="148"/>
        <v>0.283965849</v>
      </c>
      <c r="L77" s="4">
        <v>75</v>
      </c>
      <c r="M77" s="7">
        <f>C56+M25</f>
        <v>3.5600199999999997</v>
      </c>
      <c r="N77" s="7">
        <f t="shared" si="149"/>
        <v>0.7999304072117891</v>
      </c>
      <c r="O77" s="3">
        <f t="shared" si="151"/>
        <v>1.9812587620000004</v>
      </c>
      <c r="P77" s="3">
        <f t="shared" si="151"/>
        <v>8.596822608000002</v>
      </c>
      <c r="Q77" s="3">
        <f t="shared" si="151"/>
        <v>1.9975070120000002</v>
      </c>
      <c r="R77" s="3">
        <f t="shared" si="151"/>
        <v>12.969744424</v>
      </c>
      <c r="S77">
        <v>0</v>
      </c>
      <c r="T77">
        <v>0</v>
      </c>
      <c r="U77" s="3">
        <f t="shared" si="82"/>
        <v>1.9812587620000004</v>
      </c>
      <c r="V77" s="3">
        <f t="shared" si="83"/>
        <v>8.596822608000002</v>
      </c>
      <c r="W77" s="3">
        <f t="shared" si="84"/>
        <v>8.82217349837452</v>
      </c>
      <c r="X77" s="3">
        <f t="shared" si="85"/>
        <v>77.02198447828984</v>
      </c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>
        <f t="shared" si="98"/>
        <v>5.960024536000001</v>
      </c>
      <c r="AP77" s="3">
        <f t="shared" si="99"/>
        <v>30.163389640000005</v>
      </c>
      <c r="AQ77" s="8">
        <f t="shared" si="100"/>
        <v>30.7465765093316</v>
      </c>
      <c r="AR77" s="3">
        <f t="shared" si="101"/>
        <v>78.82282698696723</v>
      </c>
      <c r="AS77" s="14">
        <f t="shared" si="102"/>
        <v>0.7999304072117891</v>
      </c>
      <c r="AT77" s="3">
        <f t="shared" si="103"/>
        <v>-78.82282698696723</v>
      </c>
      <c r="AU77" s="3">
        <f t="shared" si="104"/>
        <v>10.248858836443867</v>
      </c>
      <c r="AV77" s="3">
        <f t="shared" si="105"/>
        <v>78.82282698696723</v>
      </c>
      <c r="AW77" s="3">
        <f t="shared" si="106"/>
        <v>1.9866748453333347</v>
      </c>
      <c r="AX77" s="3">
        <f t="shared" si="107"/>
        <v>10.054463213333335</v>
      </c>
      <c r="AY77" s="3">
        <f t="shared" si="108"/>
        <v>5.060950581294718</v>
      </c>
      <c r="AZ77" s="3">
        <f t="shared" si="150"/>
        <v>1.1439004823128585</v>
      </c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</row>
    <row r="78" spans="1:95" ht="12.75">
      <c r="A78" s="1" t="s">
        <v>80</v>
      </c>
      <c r="B78" s="1">
        <v>1</v>
      </c>
      <c r="C78" s="1">
        <v>0.05518</v>
      </c>
      <c r="D78">
        <v>0.2381</v>
      </c>
      <c r="E78" s="9">
        <v>0.3854</v>
      </c>
      <c r="F78" s="9">
        <v>0.1435</v>
      </c>
      <c r="G78" s="9">
        <v>2.5631</v>
      </c>
      <c r="H78" s="3">
        <f t="shared" si="145"/>
        <v>0.013138358000000001</v>
      </c>
      <c r="I78" s="3">
        <f t="shared" si="146"/>
        <v>0.021266372000000002</v>
      </c>
      <c r="J78" s="3">
        <f t="shared" si="147"/>
        <v>0.00791833</v>
      </c>
      <c r="K78" s="3">
        <f t="shared" si="148"/>
        <v>0.141431858</v>
      </c>
      <c r="L78" s="4">
        <v>76</v>
      </c>
      <c r="M78" s="7">
        <f>M45+C58</f>
        <v>4.2594899999999996</v>
      </c>
      <c r="N78" s="7">
        <f t="shared" si="149"/>
        <v>0.7427848899984957</v>
      </c>
      <c r="O78" s="3">
        <f>O45+H58</f>
        <v>2.1478025690000004</v>
      </c>
      <c r="P78" s="3">
        <f>P45+I58</f>
        <v>8.875573864000001</v>
      </c>
      <c r="Q78" s="3">
        <f>Q45+J58</f>
        <v>2.1086801770000005</v>
      </c>
      <c r="R78" s="3">
        <f>R45+K58</f>
        <v>14.735652467000001</v>
      </c>
      <c r="S78">
        <v>0</v>
      </c>
      <c r="T78">
        <v>0</v>
      </c>
      <c r="U78" s="3">
        <f t="shared" si="82"/>
        <v>2.1478025690000004</v>
      </c>
      <c r="V78" s="3">
        <f t="shared" si="83"/>
        <v>8.875573864000001</v>
      </c>
      <c r="W78" s="3">
        <f t="shared" si="84"/>
        <v>9.131750505282266</v>
      </c>
      <c r="X78" s="3">
        <f t="shared" si="85"/>
        <v>76.3964917571575</v>
      </c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>
        <f t="shared" si="98"/>
        <v>6.404285315000001</v>
      </c>
      <c r="AP78" s="3">
        <f t="shared" si="99"/>
        <v>32.486800195</v>
      </c>
      <c r="AQ78" s="8">
        <f t="shared" si="100"/>
        <v>33.11203795156343</v>
      </c>
      <c r="AR78" s="3">
        <f t="shared" si="101"/>
        <v>78.84799306161455</v>
      </c>
      <c r="AS78" s="14">
        <f t="shared" si="102"/>
        <v>0.7427848899984957</v>
      </c>
      <c r="AT78" s="3">
        <f t="shared" si="103"/>
        <v>-78.84799306161455</v>
      </c>
      <c r="AU78" s="3">
        <f t="shared" si="104"/>
        <v>11.037345983854477</v>
      </c>
      <c r="AV78" s="3">
        <f t="shared" si="105"/>
        <v>78.84799306161455</v>
      </c>
      <c r="AW78" s="3">
        <f t="shared" si="106"/>
        <v>2.1347617716666645</v>
      </c>
      <c r="AX78" s="3">
        <f t="shared" si="107"/>
        <v>10.828933398333335</v>
      </c>
      <c r="AY78" s="3">
        <f t="shared" si="108"/>
        <v>5.072665972409138</v>
      </c>
      <c r="AZ78" s="3">
        <f t="shared" si="150"/>
        <v>1.0621823926978489</v>
      </c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</row>
    <row r="79" spans="1:95" ht="12.75">
      <c r="A79" s="1" t="s">
        <v>81</v>
      </c>
      <c r="B79" s="1">
        <v>1</v>
      </c>
      <c r="C79" s="1">
        <v>0.28782</v>
      </c>
      <c r="D79">
        <v>0.2381</v>
      </c>
      <c r="E79" s="9">
        <v>0.3854</v>
      </c>
      <c r="F79" s="9">
        <v>0.1435</v>
      </c>
      <c r="G79" s="9">
        <v>2.5631</v>
      </c>
      <c r="H79" s="3">
        <f t="shared" si="145"/>
        <v>0.06852994200000001</v>
      </c>
      <c r="I79" s="3">
        <f t="shared" si="146"/>
        <v>0.11092582800000002</v>
      </c>
      <c r="J79" s="3">
        <f t="shared" si="147"/>
        <v>0.04130217</v>
      </c>
      <c r="K79" s="3">
        <f t="shared" si="148"/>
        <v>0.737711442</v>
      </c>
      <c r="L79" s="4">
        <v>77</v>
      </c>
      <c r="M79" s="7">
        <f>M45+C59</f>
        <v>4.12799</v>
      </c>
      <c r="N79" s="7">
        <f t="shared" si="149"/>
        <v>0.7529238502214278</v>
      </c>
      <c r="O79" s="3">
        <f>O45+H59</f>
        <v>2.1164924190000005</v>
      </c>
      <c r="P79" s="3">
        <f>P45+I59</f>
        <v>8.824893764000002</v>
      </c>
      <c r="Q79" s="3">
        <f>Q45+J59</f>
        <v>2.0898099270000006</v>
      </c>
      <c r="R79" s="3">
        <f>R45+K59</f>
        <v>14.398604817</v>
      </c>
      <c r="S79">
        <v>0</v>
      </c>
      <c r="T79">
        <v>0</v>
      </c>
      <c r="U79" s="3">
        <f t="shared" si="82"/>
        <v>2.1164924190000005</v>
      </c>
      <c r="V79" s="3">
        <f t="shared" si="83"/>
        <v>8.824893764000002</v>
      </c>
      <c r="W79" s="3">
        <f t="shared" si="84"/>
        <v>9.075146836584553</v>
      </c>
      <c r="X79" s="3">
        <f t="shared" si="85"/>
        <v>76.51336545756422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>
        <f t="shared" si="98"/>
        <v>6.322794765000001</v>
      </c>
      <c r="AP79" s="3">
        <f t="shared" si="99"/>
        <v>32.048392345</v>
      </c>
      <c r="AQ79" s="8">
        <f t="shared" si="100"/>
        <v>32.666147393584176</v>
      </c>
      <c r="AR79" s="3">
        <f t="shared" si="101"/>
        <v>78.83950064632619</v>
      </c>
      <c r="AS79" s="14">
        <f t="shared" si="102"/>
        <v>0.7529238502214278</v>
      </c>
      <c r="AT79" s="3">
        <f t="shared" si="103"/>
        <v>-78.83950064632619</v>
      </c>
      <c r="AU79" s="3">
        <f t="shared" si="104"/>
        <v>10.888715797861392</v>
      </c>
      <c r="AV79" s="3">
        <f t="shared" si="105"/>
        <v>78.83950064632619</v>
      </c>
      <c r="AW79" s="3">
        <f t="shared" si="106"/>
        <v>2.1075982550000036</v>
      </c>
      <c r="AX79" s="3">
        <f t="shared" si="107"/>
        <v>10.682797448333334</v>
      </c>
      <c r="AY79" s="3">
        <f t="shared" si="108"/>
        <v>5.068706724818063</v>
      </c>
      <c r="AZ79" s="3">
        <f t="shared" si="150"/>
        <v>1.0766811058166417</v>
      </c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</row>
    <row r="80" spans="1:95" ht="12.75">
      <c r="A80" s="1" t="s">
        <v>82</v>
      </c>
      <c r="B80" s="1">
        <v>1</v>
      </c>
      <c r="C80" s="1">
        <v>0.15758</v>
      </c>
      <c r="D80">
        <v>0.2381</v>
      </c>
      <c r="E80" s="9">
        <v>0.3854</v>
      </c>
      <c r="F80" s="9">
        <v>0.1435</v>
      </c>
      <c r="G80" s="9">
        <v>2.5631</v>
      </c>
      <c r="H80" s="3">
        <f t="shared" si="145"/>
        <v>0.037519798</v>
      </c>
      <c r="I80" s="3">
        <f t="shared" si="146"/>
        <v>0.060731332</v>
      </c>
      <c r="J80" s="3">
        <f t="shared" si="147"/>
        <v>0.022612729999999998</v>
      </c>
      <c r="K80" s="3">
        <f t="shared" si="148"/>
        <v>0.403893298</v>
      </c>
      <c r="L80" s="4">
        <v>78</v>
      </c>
      <c r="M80" s="4">
        <f>M81+C62</f>
        <v>4.219119999999999</v>
      </c>
      <c r="N80" s="7">
        <f t="shared" si="149"/>
        <v>0.7458683461804418</v>
      </c>
      <c r="O80" s="3">
        <f>O81+H62</f>
        <v>2.1381904720000007</v>
      </c>
      <c r="P80" s="3">
        <f>P81+I62</f>
        <v>8.860015266000003</v>
      </c>
      <c r="Q80" s="3">
        <f>Q81+J62</f>
        <v>2.1028870820000005</v>
      </c>
      <c r="R80" s="3">
        <f>R81+K62</f>
        <v>14.632180120000001</v>
      </c>
      <c r="S80">
        <v>0</v>
      </c>
      <c r="T80">
        <v>0</v>
      </c>
      <c r="U80" s="3">
        <f t="shared" si="82"/>
        <v>2.1381904720000007</v>
      </c>
      <c r="V80" s="3">
        <f t="shared" si="83"/>
        <v>8.860015266000003</v>
      </c>
      <c r="W80" s="3">
        <f t="shared" si="84"/>
        <v>9.114369369753714</v>
      </c>
      <c r="X80" s="3">
        <f t="shared" si="85"/>
        <v>76.43221711224372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>
        <f t="shared" si="98"/>
        <v>6.379268026000002</v>
      </c>
      <c r="AP80" s="3">
        <f t="shared" si="99"/>
        <v>32.35221065200001</v>
      </c>
      <c r="AQ80" s="8">
        <f t="shared" si="100"/>
        <v>32.975151169007994</v>
      </c>
      <c r="AR80" s="3">
        <f t="shared" si="101"/>
        <v>78.84541035341829</v>
      </c>
      <c r="AS80" s="14">
        <f t="shared" si="102"/>
        <v>0.7458683461804418</v>
      </c>
      <c r="AT80" s="3">
        <f t="shared" si="103"/>
        <v>-78.84541035341829</v>
      </c>
      <c r="AU80" s="3">
        <f t="shared" si="104"/>
        <v>10.991717056335998</v>
      </c>
      <c r="AV80" s="3">
        <f t="shared" si="105"/>
        <v>78.84541035341829</v>
      </c>
      <c r="AW80" s="3">
        <f t="shared" si="106"/>
        <v>2.1264226753333357</v>
      </c>
      <c r="AX80" s="3">
        <f t="shared" si="107"/>
        <v>10.784070217333339</v>
      </c>
      <c r="AY80" s="3">
        <f t="shared" si="108"/>
        <v>5.071461258586719</v>
      </c>
      <c r="AZ80" s="3">
        <f t="shared" si="150"/>
        <v>1.0665917350380318</v>
      </c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</row>
    <row r="81" spans="1:95" ht="12.75">
      <c r="A81" s="1" t="s">
        <v>83</v>
      </c>
      <c r="B81" s="1">
        <v>1</v>
      </c>
      <c r="C81" s="1">
        <v>0.01812</v>
      </c>
      <c r="D81">
        <v>0.2381</v>
      </c>
      <c r="E81" s="9">
        <v>0.3854</v>
      </c>
      <c r="F81" s="9">
        <v>0.1435</v>
      </c>
      <c r="G81" s="9">
        <v>2.5631</v>
      </c>
      <c r="H81" s="3">
        <f t="shared" si="145"/>
        <v>0.004314372</v>
      </c>
      <c r="I81" s="3">
        <f t="shared" si="146"/>
        <v>0.006983448000000001</v>
      </c>
      <c r="J81" s="3">
        <f t="shared" si="147"/>
        <v>0.00260022</v>
      </c>
      <c r="K81" s="3">
        <f t="shared" si="148"/>
        <v>0.046443372000000004</v>
      </c>
      <c r="L81" s="4">
        <v>79</v>
      </c>
      <c r="M81" s="7">
        <f>M79+C61</f>
        <v>4.185379999999999</v>
      </c>
      <c r="N81" s="7">
        <f t="shared" si="149"/>
        <v>0.7484651097697496</v>
      </c>
      <c r="O81" s="3">
        <f>O79+H61</f>
        <v>2.1301569780000005</v>
      </c>
      <c r="P81" s="3">
        <f>P79+I61</f>
        <v>8.847011870000003</v>
      </c>
      <c r="Q81" s="3">
        <f>Q79+J61</f>
        <v>2.0980453920000004</v>
      </c>
      <c r="R81" s="3">
        <f>R79+K61</f>
        <v>14.545701126</v>
      </c>
      <c r="S81">
        <v>0</v>
      </c>
      <c r="T81">
        <v>0</v>
      </c>
      <c r="U81" s="3">
        <f t="shared" si="82"/>
        <v>2.1301569780000005</v>
      </c>
      <c r="V81" s="3">
        <f t="shared" si="83"/>
        <v>8.847011870000003</v>
      </c>
      <c r="W81" s="3">
        <f t="shared" si="84"/>
        <v>9.09984548104214</v>
      </c>
      <c r="X81" s="3">
        <f t="shared" si="85"/>
        <v>76.46217994664403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>
        <f t="shared" si="98"/>
        <v>6.358359348000001</v>
      </c>
      <c r="AP81" s="3">
        <f t="shared" si="99"/>
        <v>32.239724866</v>
      </c>
      <c r="AQ81" s="8">
        <f t="shared" si="100"/>
        <v>32.860745472884176</v>
      </c>
      <c r="AR81" s="3">
        <f t="shared" si="101"/>
        <v>78.84323529878944</v>
      </c>
      <c r="AS81" s="14">
        <f t="shared" si="102"/>
        <v>0.7484651097697496</v>
      </c>
      <c r="AT81" s="3">
        <f t="shared" si="103"/>
        <v>-78.84323529878944</v>
      </c>
      <c r="AU81" s="3">
        <f t="shared" si="104"/>
        <v>10.953581824294725</v>
      </c>
      <c r="AV81" s="3">
        <f t="shared" si="105"/>
        <v>78.84323529878944</v>
      </c>
      <c r="AW81" s="3">
        <f t="shared" si="106"/>
        <v>2.119453116000001</v>
      </c>
      <c r="AX81" s="3">
        <f t="shared" si="107"/>
        <v>10.746574955333333</v>
      </c>
      <c r="AY81" s="3">
        <f t="shared" si="108"/>
        <v>5.070447123461318</v>
      </c>
      <c r="AZ81" s="3">
        <f t="shared" si="150"/>
        <v>1.0703051069707419</v>
      </c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</row>
    <row r="82" spans="1:95" ht="12.75">
      <c r="A82" s="1" t="s">
        <v>84</v>
      </c>
      <c r="B82" s="1">
        <v>1</v>
      </c>
      <c r="C82" s="1">
        <v>0.105</v>
      </c>
      <c r="D82">
        <v>0.2381</v>
      </c>
      <c r="E82" s="9">
        <v>0.3854</v>
      </c>
      <c r="F82" s="9">
        <v>0.1435</v>
      </c>
      <c r="G82" s="9">
        <v>2.5631</v>
      </c>
      <c r="H82" s="3">
        <f t="shared" si="145"/>
        <v>0.0250005</v>
      </c>
      <c r="I82" s="3">
        <f t="shared" si="146"/>
        <v>0.040467</v>
      </c>
      <c r="J82" s="3">
        <f t="shared" si="147"/>
        <v>0.015067499999999998</v>
      </c>
      <c r="K82" s="3">
        <f t="shared" si="148"/>
        <v>0.26912549999999996</v>
      </c>
      <c r="L82" s="4">
        <v>80</v>
      </c>
      <c r="M82" s="7">
        <f>M81+C63</f>
        <v>4.21974</v>
      </c>
      <c r="N82" s="7">
        <f t="shared" si="149"/>
        <v>0.7458207971084783</v>
      </c>
      <c r="O82" s="3">
        <f>O81+H63</f>
        <v>2.1383380940000003</v>
      </c>
      <c r="P82" s="3">
        <f>P81+I63</f>
        <v>8.860254214000003</v>
      </c>
      <c r="Q82" s="3">
        <f>Q81+J63</f>
        <v>2.1029760520000003</v>
      </c>
      <c r="R82" s="3">
        <f>R81+K63</f>
        <v>14.633769242000001</v>
      </c>
      <c r="S82">
        <v>0</v>
      </c>
      <c r="T82">
        <v>0</v>
      </c>
      <c r="U82" s="3">
        <f t="shared" si="82"/>
        <v>2.1383380940000003</v>
      </c>
      <c r="V82" s="3">
        <f t="shared" si="83"/>
        <v>8.860254214000003</v>
      </c>
      <c r="W82" s="3">
        <f t="shared" si="84"/>
        <v>9.114636281331054</v>
      </c>
      <c r="X82" s="3">
        <f t="shared" si="85"/>
        <v>76.43166741423909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>
        <f t="shared" si="98"/>
        <v>6.37965224</v>
      </c>
      <c r="AP82" s="3">
        <f t="shared" si="99"/>
        <v>32.35427767000001</v>
      </c>
      <c r="AQ82" s="8">
        <f t="shared" si="100"/>
        <v>32.97725346736441</v>
      </c>
      <c r="AR82" s="3">
        <f t="shared" si="101"/>
        <v>78.84545018061229</v>
      </c>
      <c r="AS82" s="14">
        <f t="shared" si="102"/>
        <v>0.7458207971084783</v>
      </c>
      <c r="AT82" s="3">
        <f t="shared" si="103"/>
        <v>-78.84545018061229</v>
      </c>
      <c r="AU82" s="3">
        <f t="shared" si="104"/>
        <v>10.992417822454804</v>
      </c>
      <c r="AV82" s="3">
        <f t="shared" si="105"/>
        <v>78.84545018061229</v>
      </c>
      <c r="AW82" s="3">
        <f t="shared" si="106"/>
        <v>2.1265507466666675</v>
      </c>
      <c r="AX82" s="3">
        <f t="shared" si="107"/>
        <v>10.784759223333337</v>
      </c>
      <c r="AY82" s="3">
        <f t="shared" si="108"/>
        <v>5.071479831947705</v>
      </c>
      <c r="AZ82" s="3">
        <f t="shared" si="150"/>
        <v>1.066523739865124</v>
      </c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</row>
    <row r="83" spans="10:95" ht="12.75">
      <c r="J83" s="3"/>
      <c r="L83" s="4">
        <v>81</v>
      </c>
      <c r="M83" s="7">
        <f>M79+C60</f>
        <v>4.1868</v>
      </c>
      <c r="N83" s="7">
        <f t="shared" si="149"/>
        <v>0.7483554565607475</v>
      </c>
      <c r="O83" s="3">
        <f>O79+H60</f>
        <v>2.1304950800000007</v>
      </c>
      <c r="P83" s="3">
        <f>P79+I60</f>
        <v>8.847559138000003</v>
      </c>
      <c r="Q83" s="3">
        <f>Q79+J60</f>
        <v>2.0982491620000006</v>
      </c>
      <c r="R83" s="3">
        <f>R79+K60</f>
        <v>14.549340728</v>
      </c>
      <c r="S83">
        <v>0</v>
      </c>
      <c r="T83">
        <v>0</v>
      </c>
      <c r="U83" s="3">
        <f t="shared" si="82"/>
        <v>2.1304950800000007</v>
      </c>
      <c r="V83" s="3">
        <f t="shared" si="83"/>
        <v>8.847559138000003</v>
      </c>
      <c r="W83" s="3">
        <f t="shared" si="84"/>
        <v>9.100456691084881</v>
      </c>
      <c r="X83" s="3">
        <f t="shared" si="85"/>
        <v>76.46091698669615</v>
      </c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>
        <f t="shared" si="98"/>
        <v>6.359239322000002</v>
      </c>
      <c r="AP83" s="3">
        <f t="shared" si="99"/>
        <v>32.24445900400001</v>
      </c>
      <c r="AQ83" s="8">
        <f t="shared" si="100"/>
        <v>32.86556041230863</v>
      </c>
      <c r="AR83" s="3">
        <f t="shared" si="101"/>
        <v>78.84332714456554</v>
      </c>
      <c r="AS83" s="14">
        <f t="shared" si="102"/>
        <v>0.7483554565607475</v>
      </c>
      <c r="AT83" s="3">
        <f t="shared" si="103"/>
        <v>-78.84332714456554</v>
      </c>
      <c r="AU83" s="3">
        <f t="shared" si="104"/>
        <v>10.955186804102878</v>
      </c>
      <c r="AV83" s="3">
        <f t="shared" si="105"/>
        <v>78.84332714456554</v>
      </c>
      <c r="AW83" s="3">
        <f t="shared" si="106"/>
        <v>2.119746440666668</v>
      </c>
      <c r="AX83" s="3">
        <f t="shared" si="107"/>
        <v>10.748153001333337</v>
      </c>
      <c r="AY83" s="3">
        <f t="shared" si="108"/>
        <v>5.070489939331141</v>
      </c>
      <c r="AZ83" s="3">
        <f t="shared" si="150"/>
        <v>1.070148302881869</v>
      </c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</row>
    <row r="84" spans="21:93" ht="12.75">
      <c r="U84" s="3"/>
      <c r="V84" s="3"/>
      <c r="W84" s="3"/>
      <c r="X84" s="3"/>
      <c r="Y84" s="3"/>
      <c r="Z84" s="3"/>
      <c r="AA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O84" s="3"/>
      <c r="AP84" s="3"/>
      <c r="AQ84" s="8"/>
      <c r="AR84" s="3"/>
      <c r="AS84" s="14"/>
      <c r="AT84" s="3"/>
      <c r="AU84" s="3"/>
      <c r="AV84" s="3"/>
      <c r="AW84" s="3"/>
      <c r="AX84" s="3"/>
      <c r="AY84" s="3"/>
      <c r="BA84" s="1"/>
      <c r="BB84" s="1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21:93" ht="12.75">
      <c r="U85" s="3"/>
      <c r="V85" s="3"/>
      <c r="W85" s="3"/>
      <c r="X85" s="3"/>
      <c r="Y85" s="3"/>
      <c r="Z85" s="3"/>
      <c r="AA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O85" s="3"/>
      <c r="AP85" s="3"/>
      <c r="AQ85" s="8"/>
      <c r="AR85" s="3"/>
      <c r="AS85" s="14"/>
      <c r="AT85" s="3"/>
      <c r="AU85" s="3"/>
      <c r="AV85" s="3"/>
      <c r="AW85" s="3"/>
      <c r="AX85" s="3"/>
      <c r="AY85" s="3"/>
      <c r="BA85" s="1"/>
      <c r="BB85" s="1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21:93" ht="12.75">
      <c r="U86" s="3"/>
      <c r="V86" s="3"/>
      <c r="W86" s="3"/>
      <c r="X86" s="3"/>
      <c r="Y86" s="3"/>
      <c r="Z86" s="3"/>
      <c r="AA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O86" s="3"/>
      <c r="AP86" s="3"/>
      <c r="AQ86" s="8"/>
      <c r="AR86" s="3"/>
      <c r="AS86" s="14"/>
      <c r="AT86" s="3"/>
      <c r="AU86" s="3"/>
      <c r="AV86" s="3"/>
      <c r="AW86" s="3"/>
      <c r="AX86" s="3"/>
      <c r="AY86" s="3"/>
      <c r="BA86" s="1"/>
      <c r="BB86" s="1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21:93" ht="12.75">
      <c r="U87" s="3"/>
      <c r="V87" s="3"/>
      <c r="W87" s="3"/>
      <c r="X87" s="3"/>
      <c r="Y87" s="3"/>
      <c r="Z87" s="3"/>
      <c r="AA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O87" s="3"/>
      <c r="AP87" s="3"/>
      <c r="AQ87" s="8"/>
      <c r="AR87" s="3"/>
      <c r="AS87" s="14"/>
      <c r="AT87" s="3"/>
      <c r="AU87" s="3"/>
      <c r="AV87" s="3"/>
      <c r="AW87" s="3"/>
      <c r="AX87" s="3"/>
      <c r="AY87" s="3"/>
      <c r="BA87" s="1"/>
      <c r="BB87" s="1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21:93" ht="12.75">
      <c r="U88" s="3"/>
      <c r="V88" s="3"/>
      <c r="W88" s="3"/>
      <c r="X88" s="3"/>
      <c r="Y88" s="3"/>
      <c r="Z88" s="3"/>
      <c r="AA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O88" s="3"/>
      <c r="AP88" s="3"/>
      <c r="AQ88" s="8"/>
      <c r="AR88" s="3"/>
      <c r="AS88" s="14"/>
      <c r="AT88" s="3"/>
      <c r="AU88" s="3"/>
      <c r="AV88" s="3"/>
      <c r="AW88" s="3"/>
      <c r="AX88" s="3"/>
      <c r="AY88" s="3"/>
      <c r="BA88" s="1"/>
      <c r="BB88" s="1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21:93" ht="12.75">
      <c r="U89" s="3"/>
      <c r="V89" s="3"/>
      <c r="W89" s="3"/>
      <c r="X89" s="3"/>
      <c r="Y89" s="3"/>
      <c r="Z89" s="3"/>
      <c r="AA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O89" s="3"/>
      <c r="AP89" s="3"/>
      <c r="AQ89" s="8"/>
      <c r="AR89" s="3"/>
      <c r="AS89" s="14"/>
      <c r="AT89" s="3"/>
      <c r="AU89" s="3"/>
      <c r="AV89" s="3"/>
      <c r="AW89" s="3"/>
      <c r="AX89" s="3"/>
      <c r="AY89" s="3"/>
      <c r="BA89" s="1"/>
      <c r="BB89" s="1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21:93" ht="12.75">
      <c r="U90" s="3"/>
      <c r="V90" s="3"/>
      <c r="W90" s="3"/>
      <c r="X90" s="3"/>
      <c r="Y90" s="3"/>
      <c r="Z90" s="3"/>
      <c r="AA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O90" s="3"/>
      <c r="AP90" s="3"/>
      <c r="AQ90" s="8"/>
      <c r="AR90" s="3"/>
      <c r="AS90" s="14"/>
      <c r="AT90" s="3"/>
      <c r="AU90" s="3"/>
      <c r="AV90" s="3"/>
      <c r="AW90" s="3"/>
      <c r="AX90" s="3"/>
      <c r="AY90" s="3"/>
      <c r="BA90" s="1"/>
      <c r="BB90" s="1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21:93" ht="12.75">
      <c r="U91" s="3"/>
      <c r="V91" s="3"/>
      <c r="W91" s="3"/>
      <c r="X91" s="3"/>
      <c r="Y91" s="3"/>
      <c r="Z91" s="3"/>
      <c r="AA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O91" s="3"/>
      <c r="AP91" s="3"/>
      <c r="AQ91" s="8"/>
      <c r="AR91" s="3"/>
      <c r="AS91" s="14"/>
      <c r="AT91" s="3"/>
      <c r="AU91" s="3"/>
      <c r="AV91" s="3"/>
      <c r="AW91" s="3"/>
      <c r="AX91" s="3"/>
      <c r="AY91" s="3"/>
      <c r="BA91" s="1"/>
      <c r="BB91" s="1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21:93" ht="12.75">
      <c r="U92" s="3"/>
      <c r="V92" s="3"/>
      <c r="W92" s="3"/>
      <c r="X92" s="3"/>
      <c r="Y92" s="3"/>
      <c r="Z92" s="3"/>
      <c r="AA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O92" s="3"/>
      <c r="AP92" s="3"/>
      <c r="AQ92" s="8"/>
      <c r="AR92" s="3"/>
      <c r="AS92" s="14"/>
      <c r="AT92" s="3"/>
      <c r="AU92" s="3"/>
      <c r="AV92" s="3"/>
      <c r="AW92" s="3"/>
      <c r="AX92" s="3"/>
      <c r="AY92" s="3"/>
      <c r="BA92" s="1"/>
      <c r="BB92" s="1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21:93" ht="12.75">
      <c r="U93" s="3"/>
      <c r="V93" s="3"/>
      <c r="W93" s="3"/>
      <c r="X93" s="3"/>
      <c r="Y93" s="3"/>
      <c r="Z93" s="3"/>
      <c r="AA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O93" s="3"/>
      <c r="AP93" s="3"/>
      <c r="AQ93" s="8"/>
      <c r="AR93" s="3"/>
      <c r="AS93" s="14"/>
      <c r="AT93" s="3"/>
      <c r="AU93" s="3"/>
      <c r="AV93" s="3"/>
      <c r="AW93" s="3"/>
      <c r="AX93" s="3"/>
      <c r="AY93" s="3"/>
      <c r="BA93" s="1"/>
      <c r="BB93" s="1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21:93" ht="12.75">
      <c r="U94" s="3"/>
      <c r="V94" s="3"/>
      <c r="W94" s="3"/>
      <c r="X94" s="3"/>
      <c r="Y94" s="3"/>
      <c r="Z94" s="3"/>
      <c r="AA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O94" s="3"/>
      <c r="AP94" s="3"/>
      <c r="AQ94" s="8"/>
      <c r="AR94" s="3"/>
      <c r="AS94" s="14"/>
      <c r="AT94" s="3"/>
      <c r="AU94" s="3"/>
      <c r="AV94" s="3"/>
      <c r="AW94" s="3"/>
      <c r="AX94" s="3"/>
      <c r="AY94" s="3"/>
      <c r="BA94" s="1"/>
      <c r="BB94" s="1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21:93" ht="12.75">
      <c r="U95" s="3"/>
      <c r="V95" s="3"/>
      <c r="W95" s="3"/>
      <c r="X95" s="3"/>
      <c r="Y95" s="3"/>
      <c r="Z95" s="3"/>
      <c r="AA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O95" s="3"/>
      <c r="AP95" s="3"/>
      <c r="AQ95" s="8"/>
      <c r="AR95" s="3"/>
      <c r="AS95" s="14"/>
      <c r="AT95" s="3"/>
      <c r="AU95" s="3"/>
      <c r="AV95" s="3"/>
      <c r="AW95" s="3"/>
      <c r="AX95" s="3"/>
      <c r="AY95" s="3"/>
      <c r="BA95" s="1"/>
      <c r="BB95" s="1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21:93" ht="12.75">
      <c r="U96" s="3"/>
      <c r="V96" s="3"/>
      <c r="W96" s="3"/>
      <c r="X96" s="3"/>
      <c r="Y96" s="3"/>
      <c r="Z96" s="3"/>
      <c r="AA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O96" s="3"/>
      <c r="AP96" s="3"/>
      <c r="AQ96" s="8"/>
      <c r="AR96" s="3"/>
      <c r="AS96" s="14"/>
      <c r="AT96" s="3"/>
      <c r="AU96" s="3"/>
      <c r="AV96" s="3"/>
      <c r="AW96" s="3"/>
      <c r="AX96" s="3"/>
      <c r="AY96" s="3"/>
      <c r="BA96" s="1"/>
      <c r="BB96" s="1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21:93" ht="12.75">
      <c r="U97" s="3"/>
      <c r="V97" s="3"/>
      <c r="W97" s="3"/>
      <c r="X97" s="3"/>
      <c r="Y97" s="3"/>
      <c r="Z97" s="3"/>
      <c r="AA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O97" s="3"/>
      <c r="AP97" s="3"/>
      <c r="AQ97" s="8"/>
      <c r="AR97" s="3"/>
      <c r="AS97" s="14"/>
      <c r="AT97" s="3"/>
      <c r="AU97" s="3"/>
      <c r="AV97" s="3"/>
      <c r="AW97" s="3"/>
      <c r="AX97" s="3"/>
      <c r="AY97" s="3"/>
      <c r="BA97" s="1"/>
      <c r="BB97" s="1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21:93" ht="12.75">
      <c r="U98" s="3"/>
      <c r="V98" s="3"/>
      <c r="W98" s="3"/>
      <c r="X98" s="3"/>
      <c r="Y98" s="3"/>
      <c r="Z98" s="3"/>
      <c r="AA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O98" s="3"/>
      <c r="AP98" s="3"/>
      <c r="AQ98" s="8"/>
      <c r="AR98" s="3"/>
      <c r="AS98" s="14"/>
      <c r="AT98" s="3"/>
      <c r="AU98" s="3"/>
      <c r="AV98" s="3"/>
      <c r="AW98" s="3"/>
      <c r="AX98" s="3"/>
      <c r="AY98" s="3"/>
      <c r="BA98" s="1"/>
      <c r="BB98" s="1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21:93" ht="12.75">
      <c r="U99" s="3"/>
      <c r="V99" s="3"/>
      <c r="W99" s="3"/>
      <c r="X99" s="3"/>
      <c r="Y99" s="3"/>
      <c r="Z99" s="3"/>
      <c r="AA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O99" s="3"/>
      <c r="AP99" s="3"/>
      <c r="AQ99" s="8"/>
      <c r="AR99" s="3"/>
      <c r="AS99" s="14"/>
      <c r="AT99" s="3"/>
      <c r="AU99" s="3"/>
      <c r="AV99" s="3"/>
      <c r="AW99" s="3"/>
      <c r="AX99" s="3"/>
      <c r="AY99" s="3"/>
      <c r="BA99" s="1"/>
      <c r="BB99" s="1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00"/>
  <sheetViews>
    <sheetView workbookViewId="0" topLeftCell="K1">
      <selection activeCell="AG3" sqref="AG3:AG45"/>
    </sheetView>
  </sheetViews>
  <sheetFormatPr defaultColWidth="11.421875" defaultRowHeight="12.75"/>
  <cols>
    <col min="25" max="25" width="11.421875" style="13" customWidth="1"/>
    <col min="28" max="28" width="17.57421875" style="0" customWidth="1"/>
    <col min="40" max="40" width="21.57421875" style="0" customWidth="1"/>
    <col min="52" max="52" width="22.140625" style="0" customWidth="1"/>
    <col min="94" max="94" width="27.2812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t="s">
        <v>94</v>
      </c>
      <c r="F1" t="s">
        <v>95</v>
      </c>
      <c r="H1" t="s">
        <v>96</v>
      </c>
      <c r="J1" t="s">
        <v>97</v>
      </c>
      <c r="L1" s="4" t="s">
        <v>85</v>
      </c>
      <c r="M1" s="4" t="s">
        <v>91</v>
      </c>
      <c r="N1" s="4" t="s">
        <v>93</v>
      </c>
      <c r="O1" t="s">
        <v>98</v>
      </c>
      <c r="Q1" t="s">
        <v>99</v>
      </c>
      <c r="S1" t="s">
        <v>100</v>
      </c>
      <c r="U1" t="s">
        <v>101</v>
      </c>
      <c r="W1" t="s">
        <v>101</v>
      </c>
      <c r="Y1" s="11" t="s">
        <v>102</v>
      </c>
      <c r="Z1" s="5"/>
      <c r="AA1" s="5" t="s">
        <v>90</v>
      </c>
      <c r="AB1" s="5" t="s">
        <v>103</v>
      </c>
      <c r="AC1" t="s">
        <v>104</v>
      </c>
      <c r="AE1" t="s">
        <v>104</v>
      </c>
      <c r="AG1" s="5" t="s">
        <v>105</v>
      </c>
      <c r="AH1" s="5"/>
      <c r="AI1" t="s">
        <v>106</v>
      </c>
      <c r="AK1" t="s">
        <v>106</v>
      </c>
      <c r="AM1" s="5" t="s">
        <v>90</v>
      </c>
      <c r="AN1" s="5" t="s">
        <v>107</v>
      </c>
      <c r="AO1" s="6" t="s">
        <v>108</v>
      </c>
      <c r="AP1" s="6"/>
      <c r="AQ1" s="6" t="s">
        <v>108</v>
      </c>
      <c r="AR1" s="6"/>
      <c r="AS1" s="5" t="s">
        <v>109</v>
      </c>
      <c r="AT1" s="5"/>
      <c r="AU1" s="6" t="s">
        <v>110</v>
      </c>
      <c r="AV1" s="6"/>
      <c r="AW1" s="6" t="s">
        <v>110</v>
      </c>
      <c r="AX1" s="6"/>
      <c r="AY1" t="s">
        <v>90</v>
      </c>
      <c r="AZ1" s="5" t="s">
        <v>111</v>
      </c>
      <c r="BA1" t="s">
        <v>88</v>
      </c>
      <c r="BC1" t="s">
        <v>112</v>
      </c>
      <c r="BE1" t="s">
        <v>89</v>
      </c>
      <c r="BG1" t="s">
        <v>89</v>
      </c>
      <c r="BI1" t="s">
        <v>113</v>
      </c>
      <c r="BK1" t="s">
        <v>113</v>
      </c>
      <c r="BM1" t="s">
        <v>114</v>
      </c>
      <c r="BO1" t="s">
        <v>114</v>
      </c>
      <c r="BQ1" t="s">
        <v>115</v>
      </c>
      <c r="BS1" t="s">
        <v>115</v>
      </c>
      <c r="BU1" t="s">
        <v>116</v>
      </c>
      <c r="BW1" t="s">
        <v>116</v>
      </c>
      <c r="BY1" t="s">
        <v>117</v>
      </c>
      <c r="CA1" t="s">
        <v>117</v>
      </c>
      <c r="CC1" t="s">
        <v>118</v>
      </c>
      <c r="CE1" t="s">
        <v>118</v>
      </c>
      <c r="CG1" t="s">
        <v>119</v>
      </c>
      <c r="CI1" s="5" t="s">
        <v>120</v>
      </c>
      <c r="CJ1" s="5"/>
      <c r="CK1" t="s">
        <v>121</v>
      </c>
      <c r="CM1" t="s">
        <v>121</v>
      </c>
      <c r="CO1" t="s">
        <v>90</v>
      </c>
      <c r="CP1" s="5" t="s">
        <v>122</v>
      </c>
    </row>
    <row r="2" spans="1:94" ht="12.75">
      <c r="A2" s="1"/>
      <c r="B2" s="1"/>
      <c r="C2" s="1"/>
      <c r="D2" t="s">
        <v>3</v>
      </c>
      <c r="E2" t="s">
        <v>4</v>
      </c>
      <c r="F2" t="s">
        <v>3</v>
      </c>
      <c r="G2" t="s">
        <v>4</v>
      </c>
      <c r="H2" t="s">
        <v>3</v>
      </c>
      <c r="I2" t="s">
        <v>4</v>
      </c>
      <c r="J2" t="s">
        <v>3</v>
      </c>
      <c r="K2" t="s">
        <v>4</v>
      </c>
      <c r="L2" s="5" t="s">
        <v>123</v>
      </c>
      <c r="M2" s="4" t="s">
        <v>92</v>
      </c>
      <c r="N2" s="4" t="str">
        <f>AS2</f>
        <v>Magnitud</v>
      </c>
      <c r="O2" t="s">
        <v>3</v>
      </c>
      <c r="P2" t="s">
        <v>4</v>
      </c>
      <c r="Q2" t="s">
        <v>3</v>
      </c>
      <c r="R2" t="s">
        <v>4</v>
      </c>
      <c r="S2" t="s">
        <v>3</v>
      </c>
      <c r="T2" t="s">
        <v>4</v>
      </c>
      <c r="U2" t="s">
        <v>3</v>
      </c>
      <c r="V2" t="s">
        <v>4</v>
      </c>
      <c r="W2" t="s">
        <v>86</v>
      </c>
      <c r="X2" t="s">
        <v>87</v>
      </c>
      <c r="Y2" s="11" t="s">
        <v>86</v>
      </c>
      <c r="Z2" s="5" t="s">
        <v>87</v>
      </c>
      <c r="AA2" s="5"/>
      <c r="AB2" s="5" t="s">
        <v>86</v>
      </c>
      <c r="AC2" t="s">
        <v>3</v>
      </c>
      <c r="AD2" t="s">
        <v>4</v>
      </c>
      <c r="AE2" t="s">
        <v>86</v>
      </c>
      <c r="AF2" t="s">
        <v>87</v>
      </c>
      <c r="AG2" s="5" t="s">
        <v>86</v>
      </c>
      <c r="AH2" s="5" t="s">
        <v>87</v>
      </c>
      <c r="AI2" t="s">
        <v>86</v>
      </c>
      <c r="AJ2" t="s">
        <v>87</v>
      </c>
      <c r="AK2" t="s">
        <v>3</v>
      </c>
      <c r="AL2" t="s">
        <v>4</v>
      </c>
      <c r="AM2" s="5"/>
      <c r="AN2" s="5" t="s">
        <v>86</v>
      </c>
      <c r="AO2" t="s">
        <v>3</v>
      </c>
      <c r="AP2" t="s">
        <v>4</v>
      </c>
      <c r="AQ2" t="s">
        <v>86</v>
      </c>
      <c r="AR2" t="s">
        <v>87</v>
      </c>
      <c r="AS2" s="5" t="s">
        <v>86</v>
      </c>
      <c r="AT2" s="5" t="s">
        <v>87</v>
      </c>
      <c r="AU2" t="s">
        <v>86</v>
      </c>
      <c r="AV2" t="s">
        <v>87</v>
      </c>
      <c r="AW2" t="s">
        <v>3</v>
      </c>
      <c r="AX2" t="s">
        <v>4</v>
      </c>
      <c r="AZ2" s="5" t="s">
        <v>86</v>
      </c>
      <c r="BA2" t="s">
        <v>86</v>
      </c>
      <c r="BB2" t="s">
        <v>87</v>
      </c>
      <c r="BC2" t="s">
        <v>86</v>
      </c>
      <c r="BD2" t="s">
        <v>87</v>
      </c>
      <c r="BE2" t="s">
        <v>86</v>
      </c>
      <c r="BF2" t="s">
        <v>87</v>
      </c>
      <c r="BG2" t="s">
        <v>3</v>
      </c>
      <c r="BH2" t="s">
        <v>4</v>
      </c>
      <c r="BI2" t="s">
        <v>3</v>
      </c>
      <c r="BJ2" t="s">
        <v>4</v>
      </c>
      <c r="BK2" t="s">
        <v>86</v>
      </c>
      <c r="BL2" t="s">
        <v>87</v>
      </c>
      <c r="BM2" t="s">
        <v>86</v>
      </c>
      <c r="BN2" t="s">
        <v>87</v>
      </c>
      <c r="BO2" t="s">
        <v>3</v>
      </c>
      <c r="BP2" t="s">
        <v>4</v>
      </c>
      <c r="BQ2" t="s">
        <v>3</v>
      </c>
      <c r="BR2" t="s">
        <v>4</v>
      </c>
      <c r="BS2" t="s">
        <v>86</v>
      </c>
      <c r="BT2" t="s">
        <v>87</v>
      </c>
      <c r="BU2" t="s">
        <v>3</v>
      </c>
      <c r="BV2" t="s">
        <v>4</v>
      </c>
      <c r="BW2" t="s">
        <v>86</v>
      </c>
      <c r="BX2" t="s">
        <v>87</v>
      </c>
      <c r="BY2" t="s">
        <v>86</v>
      </c>
      <c r="BZ2" t="s">
        <v>87</v>
      </c>
      <c r="CA2" t="s">
        <v>3</v>
      </c>
      <c r="CB2" t="s">
        <v>4</v>
      </c>
      <c r="CC2" t="s">
        <v>3</v>
      </c>
      <c r="CD2" t="s">
        <v>4</v>
      </c>
      <c r="CE2" t="s">
        <v>86</v>
      </c>
      <c r="CF2" t="s">
        <v>87</v>
      </c>
      <c r="CG2" t="s">
        <v>86</v>
      </c>
      <c r="CH2" t="s">
        <v>87</v>
      </c>
      <c r="CI2" s="5" t="s">
        <v>86</v>
      </c>
      <c r="CJ2" s="5" t="s">
        <v>87</v>
      </c>
      <c r="CK2" t="s">
        <v>86</v>
      </c>
      <c r="CL2" t="s">
        <v>87</v>
      </c>
      <c r="CM2" t="s">
        <v>3</v>
      </c>
      <c r="CN2" t="s">
        <v>4</v>
      </c>
      <c r="CP2" s="5" t="s">
        <v>86</v>
      </c>
    </row>
    <row r="3" spans="1:94" ht="12.75">
      <c r="A3" s="1" t="s">
        <v>5</v>
      </c>
      <c r="B3" s="1">
        <v>3</v>
      </c>
      <c r="C3" s="1">
        <v>0.08367</v>
      </c>
      <c r="D3">
        <v>0.2381</v>
      </c>
      <c r="E3">
        <v>0.4004</v>
      </c>
      <c r="F3">
        <v>0.1692</v>
      </c>
      <c r="G3">
        <v>2.5058</v>
      </c>
      <c r="H3" s="3">
        <f>C3*D3</f>
        <v>0.019921827</v>
      </c>
      <c r="I3" s="3">
        <f>C3*E3</f>
        <v>0.03350146799999999</v>
      </c>
      <c r="J3" s="3">
        <f>C3*F3</f>
        <v>0.014156963999999998</v>
      </c>
      <c r="K3" s="3">
        <f>C3*G3</f>
        <v>0.20966028599999997</v>
      </c>
      <c r="L3" s="4">
        <v>1</v>
      </c>
      <c r="M3" s="4">
        <v>0</v>
      </c>
      <c r="N3" s="7">
        <f>Y3</f>
        <v>0.3673529538121125</v>
      </c>
      <c r="O3" s="3">
        <f>0.767+0.180918+0.1857</f>
        <v>1.133618</v>
      </c>
      <c r="P3" s="3">
        <f>1.216+1.99962+3.9564</f>
        <v>7.17202</v>
      </c>
      <c r="Q3">
        <f>1.2201+0.14283+0.0333</f>
        <v>1.39623</v>
      </c>
      <c r="R3" s="3">
        <f>1.11867+1.675872+1.2521</f>
        <v>4.046642</v>
      </c>
      <c r="S3">
        <v>20</v>
      </c>
      <c r="T3">
        <v>0</v>
      </c>
      <c r="U3" s="3">
        <f>O3+S3</f>
        <v>21.133618</v>
      </c>
      <c r="V3" s="3">
        <f>P3+T3</f>
        <v>7.17202</v>
      </c>
      <c r="W3" s="3">
        <f>SQRT(U3*U3+V3*V3)</f>
        <v>22.317429974132864</v>
      </c>
      <c r="X3" s="3">
        <f>DEGREES(ATAN(V3/U3))</f>
        <v>18.745437779552642</v>
      </c>
      <c r="Y3" s="12">
        <f>14.2/((SQRT(3))*W3)</f>
        <v>0.3673529538121125</v>
      </c>
      <c r="Z3" s="3">
        <f>0-X3</f>
        <v>-18.745437779552642</v>
      </c>
      <c r="AA3" s="3">
        <f>V3/U3</f>
        <v>0.3393654602822858</v>
      </c>
      <c r="AB3" s="3">
        <f>1.02*Y3</f>
        <v>0.3747000128883548</v>
      </c>
      <c r="AC3" s="3">
        <f>O3+O3+S3</f>
        <v>22.267236</v>
      </c>
      <c r="AD3" s="3">
        <f>P3+P3+T3</f>
        <v>14.34404</v>
      </c>
      <c r="AE3" s="3">
        <f>SQRT(AC3*AC3+AD3*AD3)</f>
        <v>26.487379685452016</v>
      </c>
      <c r="AF3" s="3">
        <f>DEGREES(ATAN(AD3/AC3))</f>
        <v>32.788700694599555</v>
      </c>
      <c r="AG3" s="3">
        <f>14.2/(SQRT(3)*AE3)</f>
        <v>0.3095200023502354</v>
      </c>
      <c r="AH3" s="3">
        <f>0-AF3</f>
        <v>-32.788700694599555</v>
      </c>
      <c r="AI3" s="3">
        <f>AE3/SQRT(3)</f>
        <v>15.292495791523548</v>
      </c>
      <c r="AJ3" s="3">
        <f>AF3</f>
        <v>32.788700694599555</v>
      </c>
      <c r="AK3" s="3">
        <f>AI3*COS(AJ3*PI()/180)</f>
        <v>12.855994698708928</v>
      </c>
      <c r="AL3" s="3">
        <f>AI3*SIN(AJ3*PI()/180)</f>
        <v>8.28153535526676</v>
      </c>
      <c r="AM3">
        <f>AL3/AK3</f>
        <v>0.6441769423021338</v>
      </c>
      <c r="AN3" s="3">
        <f>1.02*AG3</f>
        <v>0.31571040239724013</v>
      </c>
      <c r="AO3" s="3">
        <f>O3+O3+Q3+(3*S3)</f>
        <v>63.663466</v>
      </c>
      <c r="AP3" s="3">
        <f>P3+P3+R3+(3*T3)</f>
        <v>18.390681999999998</v>
      </c>
      <c r="AQ3" s="8">
        <f>SQRT(AO3*AO3+AP3*AP3)</f>
        <v>66.26653821921197</v>
      </c>
      <c r="AR3" s="3">
        <f>DEGREES(ATAN(AP3/AO3))</f>
        <v>16.11259924065563</v>
      </c>
      <c r="AS3" s="3">
        <f>((SQRT(3))*14.2)/AQ3</f>
        <v>0.3711544639032834</v>
      </c>
      <c r="AT3" s="3">
        <f>0-AR3</f>
        <v>-16.11259924065563</v>
      </c>
      <c r="AU3" s="3">
        <f>AQ3/3</f>
        <v>22.088846073070656</v>
      </c>
      <c r="AV3" s="3">
        <f>AR3</f>
        <v>16.11259924065563</v>
      </c>
      <c r="AW3" s="3">
        <f>AU3*COS(AV3*PI()/180)</f>
        <v>21.221155333333336</v>
      </c>
      <c r="AX3" s="3">
        <f>AU3*SIN(AV3*PI()/180)</f>
        <v>6.130227333333333</v>
      </c>
      <c r="AY3" s="3">
        <f>AX3/AW3</f>
        <v>0.28887340189740845</v>
      </c>
      <c r="AZ3">
        <f>1.02*AS3</f>
        <v>0.37857755318134906</v>
      </c>
      <c r="BA3" s="1">
        <v>1</v>
      </c>
      <c r="BB3" s="1">
        <v>120</v>
      </c>
      <c r="BC3" s="3">
        <f>SQRT(O3*O3+P3*P3)</f>
        <v>7.261057818963019</v>
      </c>
      <c r="BD3" s="3">
        <f>DEGREES(ATAN(P3/O3))</f>
        <v>81.01806866693288</v>
      </c>
      <c r="BE3" s="3">
        <f>BA3*BC3</f>
        <v>7.261057818963019</v>
      </c>
      <c r="BF3" s="3">
        <f>BB3+BD3</f>
        <v>201.0180686669329</v>
      </c>
      <c r="BG3" s="3">
        <f>BE3*COS(BF3*PI()/180)</f>
        <v>-6.7779605164500705</v>
      </c>
      <c r="BH3" s="3">
        <f>BE3*SIN(BF3*PI()/180)</f>
        <v>-2.6042680138126917</v>
      </c>
      <c r="BI3" s="3">
        <f aca="true" t="shared" si="0" ref="BI3:BI34">Q3+(3*S3)-BG3</f>
        <v>68.17419051645007</v>
      </c>
      <c r="BJ3" s="3">
        <f aca="true" t="shared" si="1" ref="BJ3:BJ34">R3+(3*T3)-BH3</f>
        <v>6.650910013812692</v>
      </c>
      <c r="BK3" s="3">
        <f>SQRT(BI3*BI3+BJ3*BJ3)</f>
        <v>68.49784563462609</v>
      </c>
      <c r="BL3" s="3">
        <f>DEGREES(ATAN(BJ3/BI3))</f>
        <v>5.572005890469248</v>
      </c>
      <c r="BM3" s="3">
        <f>BC3*BC3</f>
        <v>52.722960650324</v>
      </c>
      <c r="BN3" s="3">
        <f>BD3+BD3</f>
        <v>162.03613733386575</v>
      </c>
      <c r="BO3" s="3">
        <f>BM3*COS(BN3*PI()/180)</f>
        <v>-50.15278111047599</v>
      </c>
      <c r="BP3" s="3">
        <f>BM3*SIN(BN3*PI()/180)</f>
        <v>16.260661936720023</v>
      </c>
      <c r="BQ3" s="3">
        <f>O3+O3</f>
        <v>2.267236</v>
      </c>
      <c r="BR3" s="3">
        <f>P3+P3</f>
        <v>14.34404</v>
      </c>
      <c r="BS3" s="3">
        <f>SQRT(BQ3*BQ3+BR3*BR3)</f>
        <v>14.522115637926039</v>
      </c>
      <c r="BT3" s="3">
        <f>DEGREES(ATAN(BR3/BQ3))</f>
        <v>81.01806866693288</v>
      </c>
      <c r="BU3" s="3">
        <f>Q3+(3*S3)</f>
        <v>61.39623</v>
      </c>
      <c r="BV3" s="3">
        <f>R3+(3*T3)</f>
        <v>4.046642</v>
      </c>
      <c r="BW3" s="3">
        <f>SQRT(BU3*BU3+BV3*BV3)</f>
        <v>61.52944311213181</v>
      </c>
      <c r="BX3" s="3">
        <f>DEGREES(ATAN(BV3/BU3))</f>
        <v>3.77092601268817</v>
      </c>
      <c r="BY3" s="3">
        <f>BS3*BW3</f>
        <v>893.5376880115699</v>
      </c>
      <c r="BZ3" s="3">
        <f>BT3+BX3</f>
        <v>84.78899467962104</v>
      </c>
      <c r="CA3" s="3">
        <f>BY3*COS(BZ3*PI()/180)</f>
        <v>81.15454820660008</v>
      </c>
      <c r="CB3" s="3">
        <f>BY3*SIN(BZ3*PI()/180)</f>
        <v>889.844671390712</v>
      </c>
      <c r="CC3" s="3">
        <f>BO3+CA3</f>
        <v>31.00176709612409</v>
      </c>
      <c r="CD3" s="3">
        <f>BP3+CB3</f>
        <v>906.105333327432</v>
      </c>
      <c r="CE3" s="3">
        <f>SQRT(CC3*CC3+CD3*CD3)</f>
        <v>906.6355302145946</v>
      </c>
      <c r="CF3" s="3">
        <f>DEGREES(ATAN(CD3/CC3))</f>
        <v>88.04042894212378</v>
      </c>
      <c r="CG3" s="3">
        <f>BK3/CE3</f>
        <v>0.07555168902151133</v>
      </c>
      <c r="CH3" s="3">
        <f>BL3-CF3</f>
        <v>-82.46842305165454</v>
      </c>
      <c r="CI3" s="3">
        <f>14.2*CG3</f>
        <v>1.0728339841054608</v>
      </c>
      <c r="CJ3" s="3">
        <f>0+CH3</f>
        <v>-82.46842305165454</v>
      </c>
      <c r="CK3" s="3">
        <f>(CE3/(SQRT(3)*BK3))</f>
        <v>7.641791688141356</v>
      </c>
      <c r="CL3" s="3">
        <f>-CH3</f>
        <v>82.46842305165454</v>
      </c>
      <c r="CM3" s="3">
        <f>CK3*COS(CL3*PI()/180)</f>
        <v>1.0016293459939107</v>
      </c>
      <c r="CN3" s="3">
        <f>CK3*SIN(CL3*PI()/180)</f>
        <v>7.575864231768553</v>
      </c>
      <c r="CO3" s="3">
        <f>CN3/CM3</f>
        <v>7.563540607180462</v>
      </c>
      <c r="CP3" s="3">
        <f>1.52*CI3</f>
        <v>1.6307076558403004</v>
      </c>
    </row>
    <row r="4" spans="1:94" ht="12.75">
      <c r="A4" s="1" t="s">
        <v>6</v>
      </c>
      <c r="B4" s="1">
        <v>3</v>
      </c>
      <c r="C4" s="1">
        <v>0.37065</v>
      </c>
      <c r="D4">
        <v>0.2381</v>
      </c>
      <c r="E4">
        <v>0.4004</v>
      </c>
      <c r="F4">
        <v>0.1692</v>
      </c>
      <c r="G4">
        <v>2.5058</v>
      </c>
      <c r="H4" s="3">
        <f aca="true" t="shared" si="2" ref="H4:H67">C4*D4</f>
        <v>0.088251765</v>
      </c>
      <c r="I4" s="3">
        <f aca="true" t="shared" si="3" ref="I4:I67">C4*E4</f>
        <v>0.14840826</v>
      </c>
      <c r="J4" s="3">
        <f aca="true" t="shared" si="4" ref="J4:J67">C4*F4</f>
        <v>0.06271397999999999</v>
      </c>
      <c r="K4" s="3">
        <f aca="true" t="shared" si="5" ref="K4:K67">C4*G4</f>
        <v>0.9287747699999999</v>
      </c>
      <c r="L4" s="4">
        <v>2</v>
      </c>
      <c r="M4" s="7">
        <f>M3+C3</f>
        <v>0.08367</v>
      </c>
      <c r="N4" s="7">
        <f aca="true" t="shared" si="6" ref="N4:N67">Y4</f>
        <v>0.36686562383933335</v>
      </c>
      <c r="O4" s="3">
        <f aca="true" t="shared" si="7" ref="O4:R13">O3+H3</f>
        <v>1.153539827</v>
      </c>
      <c r="P4" s="3">
        <f t="shared" si="7"/>
        <v>7.205521468</v>
      </c>
      <c r="Q4" s="3">
        <f t="shared" si="7"/>
        <v>1.4103869640000002</v>
      </c>
      <c r="R4" s="3">
        <f t="shared" si="7"/>
        <v>4.256302286</v>
      </c>
      <c r="S4">
        <v>20</v>
      </c>
      <c r="T4">
        <v>0</v>
      </c>
      <c r="U4" s="3">
        <f aca="true" t="shared" si="8" ref="U4:V38">O4+S4</f>
        <v>21.153539827</v>
      </c>
      <c r="V4" s="3">
        <f t="shared" si="8"/>
        <v>7.205521468</v>
      </c>
      <c r="W4" s="3">
        <f aca="true" t="shared" si="9" ref="W4:W67">SQRT(U4*U4+V4*V4)</f>
        <v>22.347075576868754</v>
      </c>
      <c r="X4" s="3">
        <f aca="true" t="shared" si="10" ref="X4:X67">DEGREES(ATAN(V4/U4))</f>
        <v>18.810361631234652</v>
      </c>
      <c r="Y4" s="12">
        <f aca="true" t="shared" si="11" ref="Y4:Y44">14.2/((SQRT(3))*W4)</f>
        <v>0.36686562383933335</v>
      </c>
      <c r="Z4" s="3">
        <f aca="true" t="shared" si="12" ref="Z4:Z44">0-X4</f>
        <v>-18.810361631234652</v>
      </c>
      <c r="AA4" s="3">
        <f aca="true" t="shared" si="13" ref="AA4:AA44">V4/U4</f>
        <v>0.34062958383934405</v>
      </c>
      <c r="AB4" s="3">
        <f aca="true" t="shared" si="14" ref="AB4:AB44">1.02*Y4</f>
        <v>0.37420293631612</v>
      </c>
      <c r="AC4" s="3">
        <f aca="true" t="shared" si="15" ref="AC4:AD38">O4+O4+S4</f>
        <v>22.307079654</v>
      </c>
      <c r="AD4" s="3">
        <f t="shared" si="15"/>
        <v>14.411042936</v>
      </c>
      <c r="AE4" s="3">
        <f aca="true" t="shared" si="16" ref="AE4:AE45">SQRT(AC4*AC4+AD4*AD4)</f>
        <v>26.557182854985506</v>
      </c>
      <c r="AF4" s="3">
        <f aca="true" t="shared" si="17" ref="AF4:AF45">DEGREES(ATAN(AD4/AC4))</f>
        <v>32.8636732880236</v>
      </c>
      <c r="AG4" s="3">
        <f aca="true" t="shared" si="18" ref="AG4:AG45">14.2/(SQRT(3)*AE4)</f>
        <v>0.30870645682787956</v>
      </c>
      <c r="AH4" s="3">
        <f aca="true" t="shared" si="19" ref="AH4:AH45">0-AF4</f>
        <v>-32.8636732880236</v>
      </c>
      <c r="AI4" s="3">
        <f aca="true" t="shared" si="20" ref="AI4:AI45">AE4/SQRT(3)</f>
        <v>15.332796670243997</v>
      </c>
      <c r="AJ4" s="3">
        <f aca="true" t="shared" si="21" ref="AJ4:AJ45">AF4</f>
        <v>32.8636732880236</v>
      </c>
      <c r="AK4" s="3">
        <f aca="true" t="shared" si="22" ref="AK4:AK45">AI4*COS(AJ4*PI()/180)</f>
        <v>12.878998443071323</v>
      </c>
      <c r="AL4" s="3">
        <f aca="true" t="shared" si="23" ref="AL4:AL45">AI4*SIN(AJ4*PI()/180)</f>
        <v>8.320219518402853</v>
      </c>
      <c r="AM4">
        <f aca="true" t="shared" si="24" ref="AM4:AM45">AL4/AK4</f>
        <v>0.6460300119749596</v>
      </c>
      <c r="AN4" s="3">
        <f aca="true" t="shared" si="25" ref="AN4:AN45">1.02*AG4</f>
        <v>0.31488058596443713</v>
      </c>
      <c r="AO4" s="3">
        <f aca="true" t="shared" si="26" ref="AO4:AP38">O4+O4+Q4+(3*S4)</f>
        <v>63.717466618</v>
      </c>
      <c r="AP4" s="3">
        <f t="shared" si="26"/>
        <v>18.667345222</v>
      </c>
      <c r="AQ4" s="8">
        <f aca="true" t="shared" si="27" ref="AQ4:AQ67">SQRT(AO4*AO4+AP4*AP4)</f>
        <v>66.39567252354081</v>
      </c>
      <c r="AR4" s="3">
        <f aca="true" t="shared" si="28" ref="AR4:AR67">DEGREES(ATAN(AP4/AO4))</f>
        <v>16.329033832994398</v>
      </c>
      <c r="AS4" s="3">
        <f aca="true" t="shared" si="29" ref="AS4:AS67">((SQRT(3))*14.2)/AQ4</f>
        <v>0.3704325979793001</v>
      </c>
      <c r="AT4" s="3">
        <f aca="true" t="shared" si="30" ref="AT4:AT67">0-AR4</f>
        <v>-16.329033832994398</v>
      </c>
      <c r="AU4" s="3">
        <f aca="true" t="shared" si="31" ref="AU4:AU67">AQ4/3</f>
        <v>22.13189084118027</v>
      </c>
      <c r="AV4" s="3">
        <f aca="true" t="shared" si="32" ref="AV4:AV67">AR4</f>
        <v>16.329033832994398</v>
      </c>
      <c r="AW4" s="3">
        <f aca="true" t="shared" si="33" ref="AW4:AW67">AU4*COS(AV4*PI()/180)</f>
        <v>21.239155539333336</v>
      </c>
      <c r="AX4" s="3">
        <f aca="true" t="shared" si="34" ref="AX4:AX67">AU4*SIN(AV4*PI()/180)</f>
        <v>6.222448407333334</v>
      </c>
      <c r="AY4" s="3">
        <f aca="true" t="shared" si="35" ref="AY4:AY67">AX4/AW4</f>
        <v>0.2929706124996271</v>
      </c>
      <c r="AZ4">
        <f aca="true" t="shared" si="36" ref="AZ4:AZ67">1.02*AS4</f>
        <v>0.3778412499388861</v>
      </c>
      <c r="BA4" s="1">
        <v>1</v>
      </c>
      <c r="BB4" s="1">
        <v>120</v>
      </c>
      <c r="BC4" s="3">
        <f aca="true" t="shared" si="37" ref="BC4:BC45">SQRT(O4*O4+P4*P4)</f>
        <v>7.297273035750003</v>
      </c>
      <c r="BD4" s="3">
        <f aca="true" t="shared" si="38" ref="BD4:BD45">DEGREES(ATAN(P4/O4))</f>
        <v>80.90463403302621</v>
      </c>
      <c r="BE4" s="3">
        <f aca="true" t="shared" si="39" ref="BE4:BE45">BA4*BC4</f>
        <v>7.297273035750003</v>
      </c>
      <c r="BF4" s="3">
        <f aca="true" t="shared" si="40" ref="BF4:BF45">BB4+BD4</f>
        <v>200.9046340330262</v>
      </c>
      <c r="BG4" s="3">
        <f aca="true" t="shared" si="41" ref="BG4:BG45">BE4*COS(BF4*PI()/180)</f>
        <v>-6.816934552302142</v>
      </c>
      <c r="BH4" s="3">
        <f aca="true" t="shared" si="42" ref="BH4:BH45">BE4*SIN(BF4*PI()/180)</f>
        <v>-2.6037659395408927</v>
      </c>
      <c r="BI4" s="3">
        <f t="shared" si="0"/>
        <v>68.22732151630214</v>
      </c>
      <c r="BJ4" s="3">
        <f t="shared" si="1"/>
        <v>6.860068225540893</v>
      </c>
      <c r="BK4" s="3">
        <f aca="true" t="shared" si="43" ref="BK4:BK45">SQRT(BI4*BI4+BJ4*BJ4)</f>
        <v>68.57133466214539</v>
      </c>
      <c r="BL4" s="3">
        <f aca="true" t="shared" si="44" ref="BL4:BL45">DEGREES(ATAN(BJ4/BI4))</f>
        <v>5.741635017219138</v>
      </c>
      <c r="BM4" s="3">
        <f aca="true" t="shared" si="45" ref="BM4:BM45">BC4*BC4</f>
        <v>53.25019375828406</v>
      </c>
      <c r="BN4" s="3">
        <f aca="true" t="shared" si="46" ref="BN4:BN45">BD4+BD4</f>
        <v>161.80926806605243</v>
      </c>
      <c r="BO4" s="3">
        <f aca="true" t="shared" si="47" ref="BO4:BO45">BM4*COS(BN4*PI()/180)</f>
        <v>-50.58888549333368</v>
      </c>
      <c r="BP4" s="3">
        <f aca="true" t="shared" si="48" ref="BP4:BP45">BM4*SIN(BN4*PI()/180)</f>
        <v>16.62371197528302</v>
      </c>
      <c r="BQ4" s="3">
        <f aca="true" t="shared" si="49" ref="BQ4:BR38">O4+O4</f>
        <v>2.307079654</v>
      </c>
      <c r="BR4" s="3">
        <f t="shared" si="49"/>
        <v>14.411042936</v>
      </c>
      <c r="BS4" s="3">
        <f aca="true" t="shared" si="50" ref="BS4:BS45">SQRT(BQ4*BQ4+BR4*BR4)</f>
        <v>14.594546071500005</v>
      </c>
      <c r="BT4" s="3">
        <f aca="true" t="shared" si="51" ref="BT4:BT45">DEGREES(ATAN(BR4/BQ4))</f>
        <v>80.90463403302621</v>
      </c>
      <c r="BU4" s="3">
        <f aca="true" t="shared" si="52" ref="BU4:BV38">Q4+(3*S4)</f>
        <v>61.410386964</v>
      </c>
      <c r="BV4" s="3">
        <f t="shared" si="52"/>
        <v>4.256302286</v>
      </c>
      <c r="BW4" s="3">
        <f aca="true" t="shared" si="53" ref="BW4:BW45">SQRT(BU4*BU4+BV4*BV4)</f>
        <v>61.55771061547066</v>
      </c>
      <c r="BX4" s="3">
        <f aca="true" t="shared" si="54" ref="BX4:BX45">DEGREES(ATAN(BV4/BU4))</f>
        <v>3.964781795909262</v>
      </c>
      <c r="BY4" s="3">
        <f aca="true" t="shared" si="55" ref="BY4:BY45">BS4*BW4</f>
        <v>898.4068436335515</v>
      </c>
      <c r="BZ4" s="3">
        <f aca="true" t="shared" si="56" ref="BZ4:BZ45">BT4+BX4</f>
        <v>84.86941582893547</v>
      </c>
      <c r="CA4" s="3">
        <f aca="true" t="shared" si="57" ref="CA4:CA45">BY4*COS(BZ4*PI()/180)</f>
        <v>80.34089931677033</v>
      </c>
      <c r="CB4" s="3">
        <f aca="true" t="shared" si="58" ref="CB4:CB45">BY4*SIN(BZ4*PI()/180)</f>
        <v>894.8073516598828</v>
      </c>
      <c r="CC4" s="3">
        <f aca="true" t="shared" si="59" ref="CC4:CD38">BO4+CA4</f>
        <v>29.752013823436656</v>
      </c>
      <c r="CD4" s="3">
        <f t="shared" si="59"/>
        <v>911.4310636351659</v>
      </c>
      <c r="CE4" s="3">
        <f aca="true" t="shared" si="60" ref="CE4:CE45">SQRT(CC4*CC4+CD4*CD4)</f>
        <v>911.9165346048287</v>
      </c>
      <c r="CF4" s="3">
        <f aca="true" t="shared" si="61" ref="CF4:CF45">DEGREES(ATAN(CD4/CC4))</f>
        <v>88.13034710501893</v>
      </c>
      <c r="CG4" s="3">
        <f aca="true" t="shared" si="62" ref="CG4:CG45">BK4/CE4</f>
        <v>0.07519474870785207</v>
      </c>
      <c r="CH4" s="3">
        <f aca="true" t="shared" si="63" ref="CH4:CH45">BL4-CF4</f>
        <v>-82.38871208779979</v>
      </c>
      <c r="CI4" s="3">
        <f aca="true" t="shared" si="64" ref="CI4:CI45">14.2*CG4</f>
        <v>1.0677654316514995</v>
      </c>
      <c r="CJ4" s="3">
        <f aca="true" t="shared" si="65" ref="CJ4:CJ45">0+CH4</f>
        <v>-82.38871208779979</v>
      </c>
      <c r="CK4" s="3">
        <f aca="true" t="shared" si="66" ref="CK4:CK12">(CE4/(SQRT(3)*BK4))</f>
        <v>7.678066342541511</v>
      </c>
      <c r="CL4" s="3">
        <f aca="true" t="shared" si="67" ref="CL4:CL45">-CH4</f>
        <v>82.38871208779979</v>
      </c>
      <c r="CM4" s="3">
        <f aca="true" t="shared" si="68" ref="CM4:CM45">CK4*COS(CL4*PI()/180)</f>
        <v>1.0169726962764913</v>
      </c>
      <c r="CN4" s="3">
        <f aca="true" t="shared" si="69" ref="CN4:CN45">CK4*SIN(CL4*PI()/180)</f>
        <v>7.610418470458566</v>
      </c>
      <c r="CO4" s="3">
        <f aca="true" t="shared" si="70" ref="CO4:CO45">CN4/CM4</f>
        <v>7.483404911776971</v>
      </c>
      <c r="CP4" s="3">
        <f>1.52*CI4</f>
        <v>1.6230034561102793</v>
      </c>
    </row>
    <row r="5" spans="1:94" ht="12.75">
      <c r="A5" s="1" t="s">
        <v>7</v>
      </c>
      <c r="B5" s="1">
        <v>3</v>
      </c>
      <c r="C5" s="1">
        <v>1.7372</v>
      </c>
      <c r="D5">
        <v>0.2381</v>
      </c>
      <c r="E5">
        <v>0.4004</v>
      </c>
      <c r="F5">
        <v>0.1692</v>
      </c>
      <c r="G5">
        <v>2.5058</v>
      </c>
      <c r="H5" s="3">
        <f t="shared" si="2"/>
        <v>0.41362732</v>
      </c>
      <c r="I5" s="3">
        <f t="shared" si="3"/>
        <v>0.69557488</v>
      </c>
      <c r="J5" s="3">
        <f t="shared" si="4"/>
        <v>0.29393424</v>
      </c>
      <c r="K5" s="3">
        <f t="shared" si="5"/>
        <v>4.35307576</v>
      </c>
      <c r="L5" s="4">
        <v>3</v>
      </c>
      <c r="M5" s="7">
        <f aca="true" t="shared" si="71" ref="M5:M13">M4+C4</f>
        <v>0.45431999999999995</v>
      </c>
      <c r="N5" s="7">
        <f t="shared" si="6"/>
        <v>0.36471669993442923</v>
      </c>
      <c r="O5" s="3">
        <f t="shared" si="7"/>
        <v>1.241791592</v>
      </c>
      <c r="P5" s="3">
        <f t="shared" si="7"/>
        <v>7.353929728</v>
      </c>
      <c r="Q5" s="3">
        <f t="shared" si="7"/>
        <v>1.4731009440000002</v>
      </c>
      <c r="R5" s="3">
        <f t="shared" si="7"/>
        <v>5.185077056</v>
      </c>
      <c r="S5">
        <v>20</v>
      </c>
      <c r="T5">
        <v>0</v>
      </c>
      <c r="U5" s="3">
        <f t="shared" si="8"/>
        <v>21.241791592</v>
      </c>
      <c r="V5" s="3">
        <f t="shared" si="8"/>
        <v>7.353929728</v>
      </c>
      <c r="W5" s="3">
        <f t="shared" si="9"/>
        <v>22.478745349381136</v>
      </c>
      <c r="X5" s="3">
        <f t="shared" si="10"/>
        <v>19.095905165454354</v>
      </c>
      <c r="Y5" s="12">
        <f t="shared" si="11"/>
        <v>0.36471669993442923</v>
      </c>
      <c r="Z5" s="3">
        <f t="shared" si="12"/>
        <v>-19.095905165454354</v>
      </c>
      <c r="AA5" s="3">
        <f t="shared" si="13"/>
        <v>0.3462010111599818</v>
      </c>
      <c r="AB5" s="3">
        <f t="shared" si="14"/>
        <v>0.37201103393311785</v>
      </c>
      <c r="AC5" s="3">
        <f t="shared" si="15"/>
        <v>22.483583184</v>
      </c>
      <c r="AD5" s="3">
        <f t="shared" si="15"/>
        <v>14.707859456</v>
      </c>
      <c r="AE5" s="3">
        <f t="shared" si="16"/>
        <v>26.866943305283097</v>
      </c>
      <c r="AF5" s="3">
        <f t="shared" si="17"/>
        <v>33.19110425270401</v>
      </c>
      <c r="AG5" s="3">
        <f t="shared" si="18"/>
        <v>0.30514724839876234</v>
      </c>
      <c r="AH5" s="3">
        <f t="shared" si="19"/>
        <v>-33.19110425270401</v>
      </c>
      <c r="AI5" s="3">
        <f t="shared" si="20"/>
        <v>15.511636949607611</v>
      </c>
      <c r="AJ5" s="3">
        <f t="shared" si="21"/>
        <v>33.19110425270401</v>
      </c>
      <c r="AK5" s="3">
        <f t="shared" si="22"/>
        <v>12.980902803629744</v>
      </c>
      <c r="AL5" s="3">
        <f t="shared" si="23"/>
        <v>8.491586616124783</v>
      </c>
      <c r="AM5">
        <f t="shared" si="24"/>
        <v>0.6541599413062664</v>
      </c>
      <c r="AN5" s="3">
        <f t="shared" si="25"/>
        <v>0.3112501933667376</v>
      </c>
      <c r="AO5" s="3">
        <f t="shared" si="26"/>
        <v>63.956684128</v>
      </c>
      <c r="AP5" s="3">
        <f t="shared" si="26"/>
        <v>19.892936512</v>
      </c>
      <c r="AQ5" s="8">
        <f t="shared" si="27"/>
        <v>66.97899945295711</v>
      </c>
      <c r="AR5" s="3">
        <f t="shared" si="28"/>
        <v>17.27766053885541</v>
      </c>
      <c r="AS5" s="3">
        <f t="shared" si="29"/>
        <v>0.3672064627473647</v>
      </c>
      <c r="AT5" s="3">
        <f t="shared" si="30"/>
        <v>-17.27766053885541</v>
      </c>
      <c r="AU5" s="3">
        <f t="shared" si="31"/>
        <v>22.326333150985704</v>
      </c>
      <c r="AV5" s="3">
        <f t="shared" si="32"/>
        <v>17.27766053885541</v>
      </c>
      <c r="AW5" s="3">
        <f t="shared" si="33"/>
        <v>21.318894709333332</v>
      </c>
      <c r="AX5" s="3">
        <f t="shared" si="34"/>
        <v>6.630978837333333</v>
      </c>
      <c r="AY5" s="3">
        <f t="shared" si="35"/>
        <v>0.311037646545077</v>
      </c>
      <c r="AZ5">
        <f t="shared" si="36"/>
        <v>0.374550592002312</v>
      </c>
      <c r="BA5" s="1">
        <v>1</v>
      </c>
      <c r="BB5" s="1">
        <v>120</v>
      </c>
      <c r="BC5" s="3">
        <f t="shared" si="37"/>
        <v>7.458037865439143</v>
      </c>
      <c r="BD5" s="3">
        <f t="shared" si="38"/>
        <v>80.41539599705614</v>
      </c>
      <c r="BE5" s="3">
        <f t="shared" si="39"/>
        <v>7.458037865439143</v>
      </c>
      <c r="BF5" s="3">
        <f t="shared" si="40"/>
        <v>200.41539599705612</v>
      </c>
      <c r="BG5" s="3">
        <f t="shared" si="41"/>
        <v>-6.98958575809359</v>
      </c>
      <c r="BH5" s="3">
        <f t="shared" si="42"/>
        <v>-2.6015417991220726</v>
      </c>
      <c r="BI5" s="3">
        <f t="shared" si="0"/>
        <v>68.46268670209359</v>
      </c>
      <c r="BJ5" s="3">
        <f t="shared" si="1"/>
        <v>7.7866188551220725</v>
      </c>
      <c r="BK5" s="3">
        <f t="shared" si="43"/>
        <v>68.90407029823395</v>
      </c>
      <c r="BL5" s="3">
        <f t="shared" si="44"/>
        <v>6.4886655747453945</v>
      </c>
      <c r="BM5" s="3">
        <f t="shared" si="45"/>
        <v>55.62232880232404</v>
      </c>
      <c r="BN5" s="3">
        <f t="shared" si="46"/>
        <v>160.83079199411227</v>
      </c>
      <c r="BO5" s="3">
        <f t="shared" si="47"/>
        <v>-52.53823608640025</v>
      </c>
      <c r="BP5" s="3">
        <f t="shared" si="48"/>
        <v>18.264096208778522</v>
      </c>
      <c r="BQ5" s="3">
        <f t="shared" si="49"/>
        <v>2.483583184</v>
      </c>
      <c r="BR5" s="3">
        <f t="shared" si="49"/>
        <v>14.707859456</v>
      </c>
      <c r="BS5" s="3">
        <f t="shared" si="50"/>
        <v>14.916075730878285</v>
      </c>
      <c r="BT5" s="3">
        <f t="shared" si="51"/>
        <v>80.41539599705614</v>
      </c>
      <c r="BU5" s="3">
        <f t="shared" si="52"/>
        <v>61.473100944</v>
      </c>
      <c r="BV5" s="3">
        <f t="shared" si="52"/>
        <v>5.185077056</v>
      </c>
      <c r="BW5" s="3">
        <f t="shared" si="53"/>
        <v>61.69138646316738</v>
      </c>
      <c r="BX5" s="3">
        <f t="shared" si="54"/>
        <v>4.821320118653324</v>
      </c>
      <c r="BY5" s="3">
        <f t="shared" si="55"/>
        <v>920.1933924274841</v>
      </c>
      <c r="BZ5" s="3">
        <f t="shared" si="56"/>
        <v>85.23671611570946</v>
      </c>
      <c r="CA5" s="3">
        <f t="shared" si="57"/>
        <v>76.41217516467493</v>
      </c>
      <c r="CB5" s="3">
        <f t="shared" si="58"/>
        <v>917.0152991928786</v>
      </c>
      <c r="CC5" s="3">
        <f t="shared" si="59"/>
        <v>23.873939078274688</v>
      </c>
      <c r="CD5" s="3">
        <f t="shared" si="59"/>
        <v>935.2793954016571</v>
      </c>
      <c r="CE5" s="3">
        <f t="shared" si="60"/>
        <v>935.5840488326008</v>
      </c>
      <c r="CF5" s="3">
        <f t="shared" si="61"/>
        <v>88.53778562812177</v>
      </c>
      <c r="CG5" s="3">
        <f t="shared" si="62"/>
        <v>0.07364818840617343</v>
      </c>
      <c r="CH5" s="3">
        <f t="shared" si="63"/>
        <v>-82.04912005337637</v>
      </c>
      <c r="CI5" s="3">
        <f t="shared" si="64"/>
        <v>1.0458042753676626</v>
      </c>
      <c r="CJ5" s="3">
        <f t="shared" si="65"/>
        <v>-82.04912005337637</v>
      </c>
      <c r="CK5" s="3">
        <f t="shared" si="66"/>
        <v>7.839300350546442</v>
      </c>
      <c r="CL5" s="3">
        <f t="shared" si="67"/>
        <v>82.04912005337637</v>
      </c>
      <c r="CM5" s="3">
        <f t="shared" si="68"/>
        <v>1.0843640598591737</v>
      </c>
      <c r="CN5" s="3">
        <f t="shared" si="69"/>
        <v>7.763941303987512</v>
      </c>
      <c r="CO5" s="3">
        <f t="shared" si="70"/>
        <v>7.159902832814114</v>
      </c>
      <c r="CP5" s="3">
        <f>1.52*CI5</f>
        <v>1.5896224985588472</v>
      </c>
    </row>
    <row r="6" spans="1:94" ht="12.75">
      <c r="A6" s="1" t="s">
        <v>8</v>
      </c>
      <c r="B6" s="1">
        <v>3</v>
      </c>
      <c r="C6" s="1">
        <v>0.13146</v>
      </c>
      <c r="D6">
        <v>0.2381</v>
      </c>
      <c r="E6">
        <v>0.4004</v>
      </c>
      <c r="F6">
        <v>0.1692</v>
      </c>
      <c r="G6">
        <v>2.5058</v>
      </c>
      <c r="H6" s="3">
        <f t="shared" si="2"/>
        <v>0.031300626</v>
      </c>
      <c r="I6" s="3">
        <f t="shared" si="3"/>
        <v>0.05263658399999999</v>
      </c>
      <c r="J6" s="3">
        <f t="shared" si="4"/>
        <v>0.022243031999999996</v>
      </c>
      <c r="K6" s="3">
        <f t="shared" si="5"/>
        <v>0.32941246799999996</v>
      </c>
      <c r="L6" s="4">
        <v>4</v>
      </c>
      <c r="M6" s="7">
        <f t="shared" si="71"/>
        <v>2.19152</v>
      </c>
      <c r="N6" s="7">
        <f t="shared" si="6"/>
        <v>0.3548608466381913</v>
      </c>
      <c r="O6" s="3">
        <f t="shared" si="7"/>
        <v>1.655418912</v>
      </c>
      <c r="P6" s="3">
        <f t="shared" si="7"/>
        <v>8.049504608</v>
      </c>
      <c r="Q6" s="3">
        <f t="shared" si="7"/>
        <v>1.7670351840000003</v>
      </c>
      <c r="R6" s="3">
        <f t="shared" si="7"/>
        <v>9.538152816</v>
      </c>
      <c r="S6">
        <v>20</v>
      </c>
      <c r="T6">
        <v>0</v>
      </c>
      <c r="U6" s="3">
        <f t="shared" si="8"/>
        <v>21.655418912000002</v>
      </c>
      <c r="V6" s="3">
        <f t="shared" si="8"/>
        <v>8.049504608</v>
      </c>
      <c r="W6" s="3">
        <f t="shared" si="9"/>
        <v>23.103066737738967</v>
      </c>
      <c r="X6" s="3">
        <f t="shared" si="10"/>
        <v>20.390531300555704</v>
      </c>
      <c r="Y6" s="12">
        <f t="shared" si="11"/>
        <v>0.3548608466381913</v>
      </c>
      <c r="Z6" s="3">
        <f t="shared" si="12"/>
        <v>-20.390531300555704</v>
      </c>
      <c r="AA6" s="3">
        <f t="shared" si="13"/>
        <v>0.37170856129407387</v>
      </c>
      <c r="AB6" s="3">
        <f t="shared" si="14"/>
        <v>0.3619580635709551</v>
      </c>
      <c r="AC6" s="3">
        <f t="shared" si="15"/>
        <v>23.310837824</v>
      </c>
      <c r="AD6" s="3">
        <f t="shared" si="15"/>
        <v>16.099009216</v>
      </c>
      <c r="AE6" s="3">
        <f t="shared" si="16"/>
        <v>28.329723927240835</v>
      </c>
      <c r="AF6" s="3">
        <f t="shared" si="17"/>
        <v>34.629864747196024</v>
      </c>
      <c r="AG6" s="3">
        <f t="shared" si="18"/>
        <v>0.28939123598763444</v>
      </c>
      <c r="AH6" s="3">
        <f t="shared" si="19"/>
        <v>-34.629864747196024</v>
      </c>
      <c r="AI6" s="3">
        <f t="shared" si="20"/>
        <v>16.356173735460278</v>
      </c>
      <c r="AJ6" s="3">
        <f t="shared" si="21"/>
        <v>34.629864747196024</v>
      </c>
      <c r="AK6" s="3">
        <f t="shared" si="22"/>
        <v>13.458518492722108</v>
      </c>
      <c r="AL6" s="3">
        <f t="shared" si="23"/>
        <v>9.294767304543864</v>
      </c>
      <c r="AM6">
        <f t="shared" si="24"/>
        <v>0.6906233631562156</v>
      </c>
      <c r="AN6" s="3">
        <f t="shared" si="25"/>
        <v>0.29517906070738714</v>
      </c>
      <c r="AO6" s="3">
        <f t="shared" si="26"/>
        <v>65.077873008</v>
      </c>
      <c r="AP6" s="3">
        <f t="shared" si="26"/>
        <v>25.637162032</v>
      </c>
      <c r="AQ6" s="8">
        <f t="shared" si="27"/>
        <v>69.94564770091415</v>
      </c>
      <c r="AR6" s="3">
        <f t="shared" si="28"/>
        <v>21.501757609465734</v>
      </c>
      <c r="AS6" s="3">
        <f t="shared" si="29"/>
        <v>0.3516319067148564</v>
      </c>
      <c r="AT6" s="3">
        <f t="shared" si="30"/>
        <v>-21.501757609465734</v>
      </c>
      <c r="AU6" s="3">
        <f t="shared" si="31"/>
        <v>23.315215900304718</v>
      </c>
      <c r="AV6" s="3">
        <f t="shared" si="32"/>
        <v>21.501757609465734</v>
      </c>
      <c r="AW6" s="3">
        <f t="shared" si="33"/>
        <v>21.692624336</v>
      </c>
      <c r="AX6" s="3">
        <f t="shared" si="34"/>
        <v>8.545720677333335</v>
      </c>
      <c r="AY6" s="3">
        <f t="shared" si="35"/>
        <v>0.39394591198222534</v>
      </c>
      <c r="AZ6">
        <f t="shared" si="36"/>
        <v>0.3586645448491535</v>
      </c>
      <c r="BA6" s="1">
        <v>1</v>
      </c>
      <c r="BB6" s="1">
        <v>120</v>
      </c>
      <c r="BC6" s="3">
        <f t="shared" si="37"/>
        <v>8.217964237475147</v>
      </c>
      <c r="BD6" s="3">
        <f t="shared" si="38"/>
        <v>78.37887659571722</v>
      </c>
      <c r="BE6" s="3">
        <f t="shared" si="39"/>
        <v>8.217964237475147</v>
      </c>
      <c r="BF6" s="3">
        <f t="shared" si="40"/>
        <v>198.3788765957172</v>
      </c>
      <c r="BG6" s="3">
        <f t="shared" si="41"/>
        <v>-7.798784934407898</v>
      </c>
      <c r="BH6" s="3">
        <f t="shared" si="42"/>
        <v>-2.591117472302803</v>
      </c>
      <c r="BI6" s="3">
        <f t="shared" si="0"/>
        <v>69.5658201184079</v>
      </c>
      <c r="BJ6" s="3">
        <f t="shared" si="1"/>
        <v>12.129270288302804</v>
      </c>
      <c r="BK6" s="3">
        <f t="shared" si="43"/>
        <v>70.61531368246827</v>
      </c>
      <c r="BL6" s="3">
        <f t="shared" si="44"/>
        <v>9.890481240631177</v>
      </c>
      <c r="BM6" s="3">
        <f t="shared" si="45"/>
        <v>67.53493620842048</v>
      </c>
      <c r="BN6" s="3">
        <f t="shared" si="46"/>
        <v>156.75775319143443</v>
      </c>
      <c r="BO6" s="3">
        <f t="shared" si="47"/>
        <v>-62.05411266000596</v>
      </c>
      <c r="BP6" s="3">
        <f t="shared" si="48"/>
        <v>26.650604320628663</v>
      </c>
      <c r="BQ6" s="3">
        <f t="shared" si="49"/>
        <v>3.310837824</v>
      </c>
      <c r="BR6" s="3">
        <f t="shared" si="49"/>
        <v>16.099009216</v>
      </c>
      <c r="BS6" s="3">
        <f t="shared" si="50"/>
        <v>16.435928474950295</v>
      </c>
      <c r="BT6" s="3">
        <f t="shared" si="51"/>
        <v>78.37887659571722</v>
      </c>
      <c r="BU6" s="3">
        <f t="shared" si="52"/>
        <v>61.767035184</v>
      </c>
      <c r="BV6" s="3">
        <f t="shared" si="52"/>
        <v>9.538152816</v>
      </c>
      <c r="BW6" s="3">
        <f t="shared" si="53"/>
        <v>62.49914395064034</v>
      </c>
      <c r="BX6" s="3">
        <f t="shared" si="54"/>
        <v>8.77835728752278</v>
      </c>
      <c r="BY6" s="3">
        <f t="shared" si="55"/>
        <v>1027.231459718347</v>
      </c>
      <c r="BZ6" s="3">
        <f t="shared" si="56"/>
        <v>87.15723388324</v>
      </c>
      <c r="CA6" s="3">
        <f t="shared" si="57"/>
        <v>50.945826275125356</v>
      </c>
      <c r="CB6" s="3">
        <f t="shared" si="58"/>
        <v>1025.967345786517</v>
      </c>
      <c r="CC6" s="3">
        <f t="shared" si="59"/>
        <v>-11.108286384880607</v>
      </c>
      <c r="CD6" s="3">
        <f t="shared" si="59"/>
        <v>1052.6179501071456</v>
      </c>
      <c r="CE6" s="3">
        <f t="shared" si="60"/>
        <v>1052.6765613967937</v>
      </c>
      <c r="CF6" s="3">
        <f t="shared" si="61"/>
        <v>-89.39537958439671</v>
      </c>
      <c r="CG6" s="3">
        <f t="shared" si="62"/>
        <v>0.06708168137492204</v>
      </c>
      <c r="CH6" s="3">
        <f t="shared" si="63"/>
        <v>99.28586082502788</v>
      </c>
      <c r="CI6" s="3">
        <f t="shared" si="64"/>
        <v>0.952559875523893</v>
      </c>
      <c r="CJ6" s="3">
        <f t="shared" si="65"/>
        <v>99.28586082502788</v>
      </c>
      <c r="CK6" s="3">
        <f t="shared" si="66"/>
        <v>8.606675583499367</v>
      </c>
      <c r="CL6" s="3">
        <f t="shared" si="67"/>
        <v>-99.28586082502788</v>
      </c>
      <c r="CM6" s="3">
        <f t="shared" si="68"/>
        <v>-1.3887756225688876</v>
      </c>
      <c r="CN6" s="3">
        <f t="shared" si="69"/>
        <v>-8.493889972784118</v>
      </c>
      <c r="CO6" s="3">
        <f t="shared" si="70"/>
        <v>6.116099559029229</v>
      </c>
      <c r="CP6" s="3">
        <f>1.51*CI6</f>
        <v>1.4383654120410785</v>
      </c>
    </row>
    <row r="7" spans="1:94" ht="12.75">
      <c r="A7" s="1" t="s">
        <v>9</v>
      </c>
      <c r="B7" s="1">
        <v>3</v>
      </c>
      <c r="C7" s="1">
        <v>0.15026</v>
      </c>
      <c r="D7">
        <v>0.2381</v>
      </c>
      <c r="E7">
        <v>0.4004</v>
      </c>
      <c r="F7">
        <v>0.1692</v>
      </c>
      <c r="G7">
        <v>2.5058</v>
      </c>
      <c r="H7" s="3">
        <f t="shared" si="2"/>
        <v>0.035776906000000004</v>
      </c>
      <c r="I7" s="3">
        <f t="shared" si="3"/>
        <v>0.060164103999999996</v>
      </c>
      <c r="J7" s="3">
        <f t="shared" si="4"/>
        <v>0.025423992</v>
      </c>
      <c r="K7" s="3">
        <f t="shared" si="5"/>
        <v>0.376521508</v>
      </c>
      <c r="L7" s="4">
        <v>5</v>
      </c>
      <c r="M7" s="7">
        <f t="shared" si="71"/>
        <v>2.3229800000000003</v>
      </c>
      <c r="N7" s="7">
        <f t="shared" si="6"/>
        <v>0.35412952513930457</v>
      </c>
      <c r="O7" s="3">
        <f t="shared" si="7"/>
        <v>1.686719538</v>
      </c>
      <c r="P7" s="3">
        <f t="shared" si="7"/>
        <v>8.102141192</v>
      </c>
      <c r="Q7" s="3">
        <f t="shared" si="7"/>
        <v>1.7892782160000003</v>
      </c>
      <c r="R7" s="3">
        <f t="shared" si="7"/>
        <v>9.867565284</v>
      </c>
      <c r="S7">
        <v>20</v>
      </c>
      <c r="T7">
        <v>0</v>
      </c>
      <c r="U7" s="3">
        <f t="shared" si="8"/>
        <v>21.686719538</v>
      </c>
      <c r="V7" s="3">
        <f t="shared" si="8"/>
        <v>8.102141192</v>
      </c>
      <c r="W7" s="3">
        <f t="shared" si="9"/>
        <v>23.15077744299258</v>
      </c>
      <c r="X7" s="3">
        <f t="shared" si="10"/>
        <v>20.485648248913563</v>
      </c>
      <c r="Y7" s="12">
        <f t="shared" si="11"/>
        <v>0.35412952513930457</v>
      </c>
      <c r="Z7" s="3">
        <f t="shared" si="12"/>
        <v>-20.485648248913563</v>
      </c>
      <c r="AA7" s="3">
        <f t="shared" si="13"/>
        <v>0.37359920562458654</v>
      </c>
      <c r="AB7" s="3">
        <f t="shared" si="14"/>
        <v>0.36121211564209066</v>
      </c>
      <c r="AC7" s="3">
        <f t="shared" si="15"/>
        <v>23.373439076</v>
      </c>
      <c r="AD7" s="3">
        <f t="shared" si="15"/>
        <v>16.204282384</v>
      </c>
      <c r="AE7" s="3">
        <f t="shared" si="16"/>
        <v>28.441104440930147</v>
      </c>
      <c r="AF7" s="3">
        <f t="shared" si="17"/>
        <v>34.7327039505312</v>
      </c>
      <c r="AG7" s="3">
        <f t="shared" si="18"/>
        <v>0.2882579275189555</v>
      </c>
      <c r="AH7" s="3">
        <f t="shared" si="19"/>
        <v>-34.7327039505312</v>
      </c>
      <c r="AI7" s="3">
        <f t="shared" si="20"/>
        <v>16.42047930502128</v>
      </c>
      <c r="AJ7" s="3">
        <f t="shared" si="21"/>
        <v>34.7327039505312</v>
      </c>
      <c r="AK7" s="3">
        <f t="shared" si="22"/>
        <v>13.49466134241592</v>
      </c>
      <c r="AL7" s="3">
        <f t="shared" si="23"/>
        <v>9.355546796427108</v>
      </c>
      <c r="AM7">
        <f t="shared" si="24"/>
        <v>0.6932776272807306</v>
      </c>
      <c r="AN7" s="3">
        <f t="shared" si="25"/>
        <v>0.29402308606933464</v>
      </c>
      <c r="AO7" s="3">
        <f t="shared" si="26"/>
        <v>65.162717292</v>
      </c>
      <c r="AP7" s="3">
        <f t="shared" si="26"/>
        <v>26.071847667999997</v>
      </c>
      <c r="AQ7" s="8">
        <f t="shared" si="27"/>
        <v>70.1849055402977</v>
      </c>
      <c r="AR7" s="3">
        <f t="shared" si="28"/>
        <v>21.80653390818097</v>
      </c>
      <c r="AS7" s="3">
        <f t="shared" si="29"/>
        <v>0.35043320608811535</v>
      </c>
      <c r="AT7" s="3">
        <f t="shared" si="30"/>
        <v>-21.80653390818097</v>
      </c>
      <c r="AU7" s="3">
        <f t="shared" si="31"/>
        <v>23.39496851343257</v>
      </c>
      <c r="AV7" s="3">
        <f t="shared" si="32"/>
        <v>21.80653390818097</v>
      </c>
      <c r="AW7" s="3">
        <f t="shared" si="33"/>
        <v>21.720905763999998</v>
      </c>
      <c r="AX7" s="3">
        <f t="shared" si="34"/>
        <v>8.690615889333333</v>
      </c>
      <c r="AY7" s="3">
        <f t="shared" si="35"/>
        <v>0.4001037518305093</v>
      </c>
      <c r="AZ7">
        <f t="shared" si="36"/>
        <v>0.35744187020987767</v>
      </c>
      <c r="BA7" s="1">
        <v>1</v>
      </c>
      <c r="BB7" s="1">
        <v>120</v>
      </c>
      <c r="BC7" s="3">
        <f t="shared" si="37"/>
        <v>8.275851297297102</v>
      </c>
      <c r="BD7" s="3">
        <f t="shared" si="38"/>
        <v>78.24002424398446</v>
      </c>
      <c r="BE7" s="3">
        <f t="shared" si="39"/>
        <v>8.275851297297102</v>
      </c>
      <c r="BF7" s="3">
        <f t="shared" si="40"/>
        <v>198.24002424398446</v>
      </c>
      <c r="BG7" s="3">
        <f t="shared" si="41"/>
        <v>-7.860019866320333</v>
      </c>
      <c r="BH7" s="3">
        <f t="shared" si="42"/>
        <v>-2.5903286270324495</v>
      </c>
      <c r="BI7" s="3">
        <f t="shared" si="0"/>
        <v>69.64929808232033</v>
      </c>
      <c r="BJ7" s="3">
        <f t="shared" si="1"/>
        <v>12.45789391103245</v>
      </c>
      <c r="BK7" s="3">
        <f t="shared" si="43"/>
        <v>70.75467365523248</v>
      </c>
      <c r="BL7" s="3">
        <f t="shared" si="44"/>
        <v>10.141029001126523</v>
      </c>
      <c r="BM7" s="3">
        <f t="shared" si="45"/>
        <v>68.48971469497413</v>
      </c>
      <c r="BN7" s="3">
        <f t="shared" si="46"/>
        <v>156.48004848796893</v>
      </c>
      <c r="BO7" s="3">
        <f t="shared" si="47"/>
        <v>-62.799669095232254</v>
      </c>
      <c r="BP7" s="3">
        <f t="shared" si="48"/>
        <v>27.332079696362037</v>
      </c>
      <c r="BQ7" s="3">
        <f t="shared" si="49"/>
        <v>3.373439076</v>
      </c>
      <c r="BR7" s="3">
        <f t="shared" si="49"/>
        <v>16.204282384</v>
      </c>
      <c r="BS7" s="3">
        <f t="shared" si="50"/>
        <v>16.551702594594204</v>
      </c>
      <c r="BT7" s="3">
        <f t="shared" si="51"/>
        <v>78.24002424398446</v>
      </c>
      <c r="BU7" s="3">
        <f t="shared" si="52"/>
        <v>61.789278216</v>
      </c>
      <c r="BV7" s="3">
        <f t="shared" si="52"/>
        <v>9.867565284</v>
      </c>
      <c r="BW7" s="3">
        <f t="shared" si="53"/>
        <v>62.57222824135524</v>
      </c>
      <c r="BX7" s="3">
        <f t="shared" si="54"/>
        <v>9.073351479353622</v>
      </c>
      <c r="BY7" s="3">
        <f t="shared" si="55"/>
        <v>1035.6769125319802</v>
      </c>
      <c r="BZ7" s="3">
        <f t="shared" si="56"/>
        <v>87.31337572333808</v>
      </c>
      <c r="CA7" s="3">
        <f t="shared" si="57"/>
        <v>48.545551307198906</v>
      </c>
      <c r="CB7" s="3">
        <f t="shared" si="58"/>
        <v>1034.5385428296304</v>
      </c>
      <c r="CC7" s="3">
        <f t="shared" si="59"/>
        <v>-14.254117788033348</v>
      </c>
      <c r="CD7" s="3">
        <f t="shared" si="59"/>
        <v>1061.8706225259925</v>
      </c>
      <c r="CE7" s="3">
        <f t="shared" si="60"/>
        <v>1061.9662889459598</v>
      </c>
      <c r="CF7" s="3">
        <f t="shared" si="61"/>
        <v>-89.23093103493322</v>
      </c>
      <c r="CG7" s="3">
        <f t="shared" si="62"/>
        <v>0.06662610140427251</v>
      </c>
      <c r="CH7" s="3">
        <f t="shared" si="63"/>
        <v>99.37196003605975</v>
      </c>
      <c r="CI7" s="3">
        <f t="shared" si="64"/>
        <v>0.9460906399406697</v>
      </c>
      <c r="CJ7" s="3">
        <f t="shared" si="65"/>
        <v>99.37196003605975</v>
      </c>
      <c r="CK7" s="3">
        <f t="shared" si="66"/>
        <v>8.665526828388044</v>
      </c>
      <c r="CL7" s="3">
        <f t="shared" si="67"/>
        <v>-99.37196003605975</v>
      </c>
      <c r="CM7" s="3">
        <f t="shared" si="68"/>
        <v>-1.4111214637853748</v>
      </c>
      <c r="CN7" s="3">
        <f t="shared" si="69"/>
        <v>-8.549859146673539</v>
      </c>
      <c r="CO7" s="3">
        <f t="shared" si="70"/>
        <v>6.05891084934552</v>
      </c>
      <c r="CP7" s="3">
        <f aca="true" t="shared" si="72" ref="CP7:CP45">1.51*CI7</f>
        <v>1.4285968663104112</v>
      </c>
    </row>
    <row r="8" spans="1:94" ht="12.75">
      <c r="A8" s="1" t="s">
        <v>10</v>
      </c>
      <c r="B8" s="1">
        <v>3</v>
      </c>
      <c r="C8" s="1">
        <v>1.18582</v>
      </c>
      <c r="D8">
        <v>0.2381</v>
      </c>
      <c r="E8">
        <v>0.4004</v>
      </c>
      <c r="F8">
        <v>0.1692</v>
      </c>
      <c r="G8">
        <v>2.5058</v>
      </c>
      <c r="H8" s="3">
        <f t="shared" si="2"/>
        <v>0.282343742</v>
      </c>
      <c r="I8" s="3">
        <f t="shared" si="3"/>
        <v>0.474802328</v>
      </c>
      <c r="J8" s="3">
        <f t="shared" si="4"/>
        <v>0.200640744</v>
      </c>
      <c r="K8" s="3">
        <f t="shared" si="5"/>
        <v>2.971427756</v>
      </c>
      <c r="L8" s="4">
        <v>6</v>
      </c>
      <c r="M8" s="7">
        <f t="shared" si="71"/>
        <v>2.47324</v>
      </c>
      <c r="N8" s="7">
        <f t="shared" si="6"/>
        <v>0.35329611651501747</v>
      </c>
      <c r="O8" s="3">
        <f t="shared" si="7"/>
        <v>1.722496444</v>
      </c>
      <c r="P8" s="3">
        <f t="shared" si="7"/>
        <v>8.162305296</v>
      </c>
      <c r="Q8" s="3">
        <f t="shared" si="7"/>
        <v>1.8147022080000001</v>
      </c>
      <c r="R8" s="3">
        <f t="shared" si="7"/>
        <v>10.244086792</v>
      </c>
      <c r="S8">
        <v>20</v>
      </c>
      <c r="T8">
        <v>0</v>
      </c>
      <c r="U8" s="3">
        <f t="shared" si="8"/>
        <v>21.722496444</v>
      </c>
      <c r="V8" s="3">
        <f t="shared" si="8"/>
        <v>8.162305296</v>
      </c>
      <c r="W8" s="3">
        <f t="shared" si="9"/>
        <v>23.205389018603036</v>
      </c>
      <c r="X8" s="3">
        <f t="shared" si="10"/>
        <v>20.59388842821525</v>
      </c>
      <c r="Y8" s="12">
        <f t="shared" si="11"/>
        <v>0.35329611651501747</v>
      </c>
      <c r="Z8" s="3">
        <f t="shared" si="12"/>
        <v>-20.59388842821525</v>
      </c>
      <c r="AA8" s="3">
        <f t="shared" si="13"/>
        <v>0.37575355655102527</v>
      </c>
      <c r="AB8" s="3">
        <f t="shared" si="14"/>
        <v>0.3603620388453178</v>
      </c>
      <c r="AC8" s="3">
        <f t="shared" si="15"/>
        <v>23.444992888</v>
      </c>
      <c r="AD8" s="3">
        <f t="shared" si="15"/>
        <v>16.324610592</v>
      </c>
      <c r="AE8" s="3">
        <f t="shared" si="16"/>
        <v>28.568524681873395</v>
      </c>
      <c r="AF8" s="3">
        <f t="shared" si="17"/>
        <v>34.849267578346335</v>
      </c>
      <c r="AG8" s="3">
        <f t="shared" si="18"/>
        <v>0.28697225053747766</v>
      </c>
      <c r="AH8" s="3">
        <f t="shared" si="19"/>
        <v>-34.849267578346335</v>
      </c>
      <c r="AI8" s="3">
        <f t="shared" si="20"/>
        <v>16.494045415430072</v>
      </c>
      <c r="AJ8" s="3">
        <f t="shared" si="21"/>
        <v>34.849267578346335</v>
      </c>
      <c r="AK8" s="3">
        <f t="shared" si="22"/>
        <v>13.535972955035664</v>
      </c>
      <c r="AL8" s="3">
        <f t="shared" si="23"/>
        <v>9.425018319707016</v>
      </c>
      <c r="AM8">
        <f t="shared" si="24"/>
        <v>0.696294115762156</v>
      </c>
      <c r="AN8" s="3">
        <f t="shared" si="25"/>
        <v>0.29271169554822724</v>
      </c>
      <c r="AO8" s="3">
        <f t="shared" si="26"/>
        <v>65.259695096</v>
      </c>
      <c r="AP8" s="3">
        <f t="shared" si="26"/>
        <v>26.568697383999996</v>
      </c>
      <c r="AQ8" s="8">
        <f t="shared" si="27"/>
        <v>70.46079395454933</v>
      </c>
      <c r="AR8" s="3">
        <f t="shared" si="28"/>
        <v>22.15234960270203</v>
      </c>
      <c r="AS8" s="3">
        <f t="shared" si="29"/>
        <v>0.3490610889701742</v>
      </c>
      <c r="AT8" s="3">
        <f t="shared" si="30"/>
        <v>-22.15234960270203</v>
      </c>
      <c r="AU8" s="3">
        <f t="shared" si="31"/>
        <v>23.48693131818311</v>
      </c>
      <c r="AV8" s="3">
        <f t="shared" si="32"/>
        <v>22.15234960270203</v>
      </c>
      <c r="AW8" s="3">
        <f t="shared" si="33"/>
        <v>21.753231698666667</v>
      </c>
      <c r="AX8" s="3">
        <f t="shared" si="34"/>
        <v>8.856232461333333</v>
      </c>
      <c r="AY8" s="3">
        <f t="shared" si="35"/>
        <v>0.4071226098270338</v>
      </c>
      <c r="AZ8">
        <f t="shared" si="36"/>
        <v>0.35604231074957765</v>
      </c>
      <c r="BA8" s="1">
        <v>1</v>
      </c>
      <c r="BB8" s="1">
        <v>120</v>
      </c>
      <c r="BC8" s="3">
        <f t="shared" si="37"/>
        <v>8.342075385939777</v>
      </c>
      <c r="BD8" s="3">
        <f t="shared" si="38"/>
        <v>78.0836759139002</v>
      </c>
      <c r="BE8" s="3">
        <f t="shared" si="39"/>
        <v>8.342075385939777</v>
      </c>
      <c r="BF8" s="3">
        <f t="shared" si="40"/>
        <v>198.0836759139002</v>
      </c>
      <c r="BG8" s="3">
        <f t="shared" si="41"/>
        <v>-7.93001196178026</v>
      </c>
      <c r="BH8" s="3">
        <f t="shared" si="42"/>
        <v>-2.5894269695676435</v>
      </c>
      <c r="BI8" s="3">
        <f t="shared" si="0"/>
        <v>69.74471416978027</v>
      </c>
      <c r="BJ8" s="3">
        <f t="shared" si="1"/>
        <v>12.833513761567643</v>
      </c>
      <c r="BK8" s="3">
        <f t="shared" si="43"/>
        <v>70.91561344367469</v>
      </c>
      <c r="BL8" s="3">
        <f t="shared" si="44"/>
        <v>10.42619498497499</v>
      </c>
      <c r="BM8" s="3">
        <f t="shared" si="45"/>
        <v>69.59022174470229</v>
      </c>
      <c r="BN8" s="3">
        <f t="shared" si="46"/>
        <v>156.1673518278004</v>
      </c>
      <c r="BO8" s="3">
        <f t="shared" si="47"/>
        <v>-63.656233745517</v>
      </c>
      <c r="BP8" s="3">
        <f t="shared" si="48"/>
        <v>28.119083694404736</v>
      </c>
      <c r="BQ8" s="3">
        <f t="shared" si="49"/>
        <v>3.444992888</v>
      </c>
      <c r="BR8" s="3">
        <f t="shared" si="49"/>
        <v>16.324610592</v>
      </c>
      <c r="BS8" s="3">
        <f t="shared" si="50"/>
        <v>16.684150771879555</v>
      </c>
      <c r="BT8" s="3">
        <f t="shared" si="51"/>
        <v>78.0836759139002</v>
      </c>
      <c r="BU8" s="3">
        <f t="shared" si="52"/>
        <v>61.814702208</v>
      </c>
      <c r="BV8" s="3">
        <f t="shared" si="52"/>
        <v>10.244086792</v>
      </c>
      <c r="BW8" s="3">
        <f t="shared" si="53"/>
        <v>62.6577906031305</v>
      </c>
      <c r="BX8" s="3">
        <f t="shared" si="54"/>
        <v>9.409679296772506</v>
      </c>
      <c r="BY8" s="3">
        <f t="shared" si="55"/>
        <v>1045.3920254554873</v>
      </c>
      <c r="BZ8" s="3">
        <f t="shared" si="56"/>
        <v>87.4933552106727</v>
      </c>
      <c r="CA8" s="3">
        <f t="shared" si="57"/>
        <v>45.720481730347366</v>
      </c>
      <c r="CB8" s="3">
        <f t="shared" si="58"/>
        <v>1044.3917485485374</v>
      </c>
      <c r="CC8" s="3">
        <f t="shared" si="59"/>
        <v>-17.935752015169633</v>
      </c>
      <c r="CD8" s="3">
        <f t="shared" si="59"/>
        <v>1072.5108322429421</v>
      </c>
      <c r="CE8" s="3">
        <f t="shared" si="60"/>
        <v>1072.6607928319177</v>
      </c>
      <c r="CF8" s="3">
        <f t="shared" si="61"/>
        <v>-89.0419237923111</v>
      </c>
      <c r="CG8" s="3">
        <f t="shared" si="62"/>
        <v>0.06611187238087757</v>
      </c>
      <c r="CH8" s="3">
        <f t="shared" si="63"/>
        <v>99.46811877728608</v>
      </c>
      <c r="CI8" s="3">
        <f t="shared" si="64"/>
        <v>0.9387885878084614</v>
      </c>
      <c r="CJ8" s="3">
        <f t="shared" si="65"/>
        <v>99.46811877728608</v>
      </c>
      <c r="CK8" s="3">
        <f t="shared" si="66"/>
        <v>8.732928722143114</v>
      </c>
      <c r="CL8" s="3">
        <f t="shared" si="67"/>
        <v>-99.46811877728608</v>
      </c>
      <c r="CM8" s="3">
        <f t="shared" si="68"/>
        <v>-1.4365561133421274</v>
      </c>
      <c r="CN8" s="3">
        <f t="shared" si="69"/>
        <v>-8.61396253760437</v>
      </c>
      <c r="CO8" s="3">
        <f t="shared" si="70"/>
        <v>5.996259009725773</v>
      </c>
      <c r="CP8" s="3">
        <f t="shared" si="72"/>
        <v>1.4175707675907767</v>
      </c>
    </row>
    <row r="9" spans="1:94" ht="12.75">
      <c r="A9" s="1" t="s">
        <v>11</v>
      </c>
      <c r="B9" s="1">
        <v>3</v>
      </c>
      <c r="C9" s="1">
        <v>0.21204</v>
      </c>
      <c r="D9">
        <v>0.2381</v>
      </c>
      <c r="E9">
        <v>0.4004</v>
      </c>
      <c r="F9">
        <v>0.1692</v>
      </c>
      <c r="G9">
        <v>2.5058</v>
      </c>
      <c r="H9" s="3">
        <f t="shared" si="2"/>
        <v>0.050486724000000004</v>
      </c>
      <c r="I9" s="3">
        <f t="shared" si="3"/>
        <v>0.084900816</v>
      </c>
      <c r="J9" s="3">
        <f t="shared" si="4"/>
        <v>0.035877168</v>
      </c>
      <c r="K9" s="3">
        <f t="shared" si="5"/>
        <v>0.531329832</v>
      </c>
      <c r="L9" s="4">
        <v>7</v>
      </c>
      <c r="M9" s="7">
        <f t="shared" si="71"/>
        <v>3.65906</v>
      </c>
      <c r="N9" s="7">
        <f t="shared" si="6"/>
        <v>0.34681239796827956</v>
      </c>
      <c r="O9" s="3">
        <f t="shared" si="7"/>
        <v>2.004840186</v>
      </c>
      <c r="P9" s="3">
        <f t="shared" si="7"/>
        <v>8.637107623999999</v>
      </c>
      <c r="Q9" s="3">
        <f t="shared" si="7"/>
        <v>2.015342952</v>
      </c>
      <c r="R9" s="3">
        <f t="shared" si="7"/>
        <v>13.215514548</v>
      </c>
      <c r="S9">
        <v>20</v>
      </c>
      <c r="T9">
        <v>0</v>
      </c>
      <c r="U9" s="3">
        <f t="shared" si="8"/>
        <v>22.004840186</v>
      </c>
      <c r="V9" s="3">
        <f t="shared" si="8"/>
        <v>8.637107623999999</v>
      </c>
      <c r="W9" s="3">
        <f t="shared" si="9"/>
        <v>23.63921783223716</v>
      </c>
      <c r="X9" s="3">
        <f t="shared" si="10"/>
        <v>21.43047625348953</v>
      </c>
      <c r="Y9" s="12">
        <f t="shared" si="11"/>
        <v>0.34681239796827956</v>
      </c>
      <c r="Z9" s="3">
        <f t="shared" si="12"/>
        <v>-21.43047625348953</v>
      </c>
      <c r="AA9" s="3">
        <f t="shared" si="13"/>
        <v>0.39250944569436735</v>
      </c>
      <c r="AB9" s="3">
        <f t="shared" si="14"/>
        <v>0.35374864592764516</v>
      </c>
      <c r="AC9" s="3">
        <f t="shared" si="15"/>
        <v>24.009680372</v>
      </c>
      <c r="AD9" s="3">
        <f t="shared" si="15"/>
        <v>17.274215247999997</v>
      </c>
      <c r="AE9" s="3">
        <f t="shared" si="16"/>
        <v>29.578087564949794</v>
      </c>
      <c r="AF9" s="3">
        <f t="shared" si="17"/>
        <v>35.73383667294997</v>
      </c>
      <c r="AG9" s="3">
        <f t="shared" si="18"/>
        <v>0.27717727877064663</v>
      </c>
      <c r="AH9" s="3">
        <f t="shared" si="19"/>
        <v>-35.73383667294997</v>
      </c>
      <c r="AI9" s="3">
        <f t="shared" si="20"/>
        <v>17.076916817738088</v>
      </c>
      <c r="AJ9" s="3">
        <f t="shared" si="21"/>
        <v>35.73383667294997</v>
      </c>
      <c r="AK9" s="3">
        <f t="shared" si="22"/>
        <v>13.861995425931076</v>
      </c>
      <c r="AL9" s="3">
        <f t="shared" si="23"/>
        <v>9.973272823472335</v>
      </c>
      <c r="AM9">
        <f t="shared" si="24"/>
        <v>0.7194687717769503</v>
      </c>
      <c r="AN9" s="3">
        <f t="shared" si="25"/>
        <v>0.28272082434605955</v>
      </c>
      <c r="AO9" s="3">
        <f t="shared" si="26"/>
        <v>66.025023324</v>
      </c>
      <c r="AP9" s="3">
        <f t="shared" si="26"/>
        <v>30.489729796</v>
      </c>
      <c r="AQ9" s="8">
        <f t="shared" si="27"/>
        <v>72.72501170826881</v>
      </c>
      <c r="AR9" s="3">
        <f t="shared" si="28"/>
        <v>24.787045135555854</v>
      </c>
      <c r="AS9" s="3">
        <f t="shared" si="29"/>
        <v>0.3381934342773244</v>
      </c>
      <c r="AT9" s="3">
        <f t="shared" si="30"/>
        <v>-24.787045135555854</v>
      </c>
      <c r="AU9" s="3">
        <f t="shared" si="31"/>
        <v>24.241670569422936</v>
      </c>
      <c r="AV9" s="3">
        <f t="shared" si="32"/>
        <v>24.787045135555854</v>
      </c>
      <c r="AW9" s="3">
        <f t="shared" si="33"/>
        <v>22.008341108000003</v>
      </c>
      <c r="AX9" s="3">
        <f t="shared" si="34"/>
        <v>10.163243265333334</v>
      </c>
      <c r="AY9" s="3">
        <f t="shared" si="35"/>
        <v>0.46179051912454266</v>
      </c>
      <c r="AZ9">
        <f t="shared" si="36"/>
        <v>0.3449573029628709</v>
      </c>
      <c r="BA9" s="1">
        <v>1</v>
      </c>
      <c r="BB9" s="1">
        <v>120</v>
      </c>
      <c r="BC9" s="3">
        <f t="shared" si="37"/>
        <v>8.866736281178065</v>
      </c>
      <c r="BD9" s="3">
        <f t="shared" si="38"/>
        <v>76.93195771711417</v>
      </c>
      <c r="BE9" s="3">
        <f t="shared" si="39"/>
        <v>8.866736281178065</v>
      </c>
      <c r="BF9" s="3">
        <f t="shared" si="40"/>
        <v>196.9319577171142</v>
      </c>
      <c r="BG9" s="3">
        <f t="shared" si="41"/>
        <v>-8.482374710604253</v>
      </c>
      <c r="BH9" s="3">
        <f t="shared" si="42"/>
        <v>-2.5823112803960795</v>
      </c>
      <c r="BI9" s="3">
        <f t="shared" si="0"/>
        <v>70.49771766260424</v>
      </c>
      <c r="BJ9" s="3">
        <f t="shared" si="1"/>
        <v>15.797825828396078</v>
      </c>
      <c r="BK9" s="3">
        <f t="shared" si="43"/>
        <v>72.24610367722678</v>
      </c>
      <c r="BL9" s="3">
        <f t="shared" si="44"/>
        <v>12.630741052088577</v>
      </c>
      <c r="BM9" s="3">
        <f t="shared" si="45"/>
        <v>78.61901227995942</v>
      </c>
      <c r="BN9" s="3">
        <f t="shared" si="46"/>
        <v>153.86391543422835</v>
      </c>
      <c r="BO9" s="3">
        <f t="shared" si="47"/>
        <v>-70.5802439371584</v>
      </c>
      <c r="BP9" s="3">
        <f t="shared" si="48"/>
        <v>34.63204091080434</v>
      </c>
      <c r="BQ9" s="3">
        <f t="shared" si="49"/>
        <v>4.009680372</v>
      </c>
      <c r="BR9" s="3">
        <f t="shared" si="49"/>
        <v>17.274215247999997</v>
      </c>
      <c r="BS9" s="3">
        <f t="shared" si="50"/>
        <v>17.73347256235613</v>
      </c>
      <c r="BT9" s="3">
        <f t="shared" si="51"/>
        <v>76.93195771711417</v>
      </c>
      <c r="BU9" s="3">
        <f t="shared" si="52"/>
        <v>62.015342952</v>
      </c>
      <c r="BV9" s="3">
        <f t="shared" si="52"/>
        <v>13.215514548</v>
      </c>
      <c r="BW9" s="3">
        <f t="shared" si="53"/>
        <v>63.407827483857034</v>
      </c>
      <c r="BX9" s="3">
        <f t="shared" si="54"/>
        <v>12.029827210802466</v>
      </c>
      <c r="BY9" s="3">
        <f t="shared" si="55"/>
        <v>1124.4409689235897</v>
      </c>
      <c r="BZ9" s="3">
        <f t="shared" si="56"/>
        <v>88.96178492791664</v>
      </c>
      <c r="CA9" s="3">
        <f t="shared" si="57"/>
        <v>20.374060482255505</v>
      </c>
      <c r="CB9" s="3">
        <f t="shared" si="58"/>
        <v>1124.2563721203837</v>
      </c>
      <c r="CC9" s="3">
        <f t="shared" si="59"/>
        <v>-50.2061834549029</v>
      </c>
      <c r="CD9" s="3">
        <f t="shared" si="59"/>
        <v>1158.888413031188</v>
      </c>
      <c r="CE9" s="3">
        <f t="shared" si="60"/>
        <v>1159.9754371171198</v>
      </c>
      <c r="CF9" s="3">
        <f t="shared" si="61"/>
        <v>-87.51934288762136</v>
      </c>
      <c r="CG9" s="3">
        <f t="shared" si="62"/>
        <v>0.06228244268411373</v>
      </c>
      <c r="CH9" s="3">
        <f t="shared" si="63"/>
        <v>100.15008393970994</v>
      </c>
      <c r="CI9" s="3">
        <f t="shared" si="64"/>
        <v>0.884410686114415</v>
      </c>
      <c r="CJ9" s="3">
        <f t="shared" si="65"/>
        <v>100.15008393970994</v>
      </c>
      <c r="CK9" s="3">
        <f t="shared" si="66"/>
        <v>9.269871962438131</v>
      </c>
      <c r="CL9" s="3">
        <f t="shared" si="67"/>
        <v>-100.15008393970994</v>
      </c>
      <c r="CM9" s="3">
        <f t="shared" si="68"/>
        <v>-1.633603973376264</v>
      </c>
      <c r="CN9" s="3">
        <f t="shared" si="69"/>
        <v>-9.124793929627444</v>
      </c>
      <c r="CO9" s="3">
        <f t="shared" si="70"/>
        <v>5.58568299192411</v>
      </c>
      <c r="CP9" s="3">
        <f t="shared" si="72"/>
        <v>1.3354601360327667</v>
      </c>
    </row>
    <row r="10" spans="1:94" ht="12.75">
      <c r="A10" s="1" t="s">
        <v>12</v>
      </c>
      <c r="B10" s="1">
        <v>3</v>
      </c>
      <c r="C10" s="1">
        <v>0.92851</v>
      </c>
      <c r="D10">
        <v>0.2381</v>
      </c>
      <c r="E10">
        <v>0.4004</v>
      </c>
      <c r="F10">
        <v>0.1692</v>
      </c>
      <c r="G10">
        <v>2.5058</v>
      </c>
      <c r="H10" s="3">
        <f t="shared" si="2"/>
        <v>0.221078231</v>
      </c>
      <c r="I10" s="3">
        <f t="shared" si="3"/>
        <v>0.371775404</v>
      </c>
      <c r="J10" s="3">
        <f t="shared" si="4"/>
        <v>0.15710389199999997</v>
      </c>
      <c r="K10" s="3">
        <f t="shared" si="5"/>
        <v>2.326660358</v>
      </c>
      <c r="L10" s="4">
        <v>8</v>
      </c>
      <c r="M10" s="7">
        <f t="shared" si="71"/>
        <v>3.8711</v>
      </c>
      <c r="N10" s="7">
        <f t="shared" si="6"/>
        <v>0.3456704499728311</v>
      </c>
      <c r="O10" s="3">
        <f t="shared" si="7"/>
        <v>2.0553269100000002</v>
      </c>
      <c r="P10" s="3">
        <f t="shared" si="7"/>
        <v>8.722008439999998</v>
      </c>
      <c r="Q10" s="3">
        <f t="shared" si="7"/>
        <v>2.05122012</v>
      </c>
      <c r="R10" s="3">
        <f t="shared" si="7"/>
        <v>13.746844379999999</v>
      </c>
      <c r="S10">
        <v>20</v>
      </c>
      <c r="T10">
        <v>0</v>
      </c>
      <c r="U10" s="3">
        <f t="shared" si="8"/>
        <v>22.05532691</v>
      </c>
      <c r="V10" s="3">
        <f t="shared" si="8"/>
        <v>8.722008439999998</v>
      </c>
      <c r="W10" s="3">
        <f t="shared" si="9"/>
        <v>23.717311743416484</v>
      </c>
      <c r="X10" s="3">
        <f t="shared" si="10"/>
        <v>21.576835106289447</v>
      </c>
      <c r="Y10" s="12">
        <f t="shared" si="11"/>
        <v>0.3456704499728311</v>
      </c>
      <c r="Z10" s="3">
        <f t="shared" si="12"/>
        <v>-21.576835106289447</v>
      </c>
      <c r="AA10" s="3">
        <f t="shared" si="13"/>
        <v>0.39546040172478214</v>
      </c>
      <c r="AB10" s="3">
        <f t="shared" si="14"/>
        <v>0.3525838589722877</v>
      </c>
      <c r="AC10" s="3">
        <f t="shared" si="15"/>
        <v>24.11065382</v>
      </c>
      <c r="AD10" s="3">
        <f t="shared" si="15"/>
        <v>17.444016879999996</v>
      </c>
      <c r="AE10" s="3">
        <f t="shared" si="16"/>
        <v>29.759323791672507</v>
      </c>
      <c r="AF10" s="3">
        <f t="shared" si="17"/>
        <v>35.885674086373186</v>
      </c>
      <c r="AG10" s="3">
        <f t="shared" si="18"/>
        <v>0.2754892510288429</v>
      </c>
      <c r="AH10" s="3">
        <f t="shared" si="19"/>
        <v>-35.885674086373186</v>
      </c>
      <c r="AI10" s="3">
        <f t="shared" si="20"/>
        <v>17.181553602023357</v>
      </c>
      <c r="AJ10" s="3">
        <f t="shared" si="21"/>
        <v>35.885674086373186</v>
      </c>
      <c r="AK10" s="3">
        <f t="shared" si="22"/>
        <v>13.920292473314879</v>
      </c>
      <c r="AL10" s="3">
        <f t="shared" si="23"/>
        <v>10.071307841416374</v>
      </c>
      <c r="AM10">
        <f t="shared" si="24"/>
        <v>0.7234982929218631</v>
      </c>
      <c r="AN10" s="3">
        <f t="shared" si="25"/>
        <v>0.2809990360494198</v>
      </c>
      <c r="AO10" s="3">
        <f t="shared" si="26"/>
        <v>66.16187394</v>
      </c>
      <c r="AP10" s="3">
        <f t="shared" si="26"/>
        <v>31.190861259999995</v>
      </c>
      <c r="AQ10" s="8">
        <f t="shared" si="27"/>
        <v>73.14549466230315</v>
      </c>
      <c r="AR10" s="3">
        <f t="shared" si="28"/>
        <v>25.240715993636556</v>
      </c>
      <c r="AS10" s="3">
        <f t="shared" si="29"/>
        <v>0.33624930121846036</v>
      </c>
      <c r="AT10" s="3">
        <f t="shared" si="30"/>
        <v>-25.240715993636556</v>
      </c>
      <c r="AU10" s="3">
        <f t="shared" si="31"/>
        <v>24.38183155410105</v>
      </c>
      <c r="AV10" s="3">
        <f t="shared" si="32"/>
        <v>25.240715993636556</v>
      </c>
      <c r="AW10" s="3">
        <f t="shared" si="33"/>
        <v>22.05395798</v>
      </c>
      <c r="AX10" s="3">
        <f t="shared" si="34"/>
        <v>10.39695375333333</v>
      </c>
      <c r="AY10" s="3">
        <f t="shared" si="35"/>
        <v>0.4714325547714374</v>
      </c>
      <c r="AZ10">
        <f t="shared" si="36"/>
        <v>0.3429742872428296</v>
      </c>
      <c r="BA10" s="1">
        <v>1</v>
      </c>
      <c r="BB10" s="1">
        <v>120</v>
      </c>
      <c r="BC10" s="3">
        <f t="shared" si="37"/>
        <v>8.960903968596101</v>
      </c>
      <c r="BD10" s="3">
        <f t="shared" si="38"/>
        <v>76.74025021728096</v>
      </c>
      <c r="BE10" s="3">
        <f t="shared" si="39"/>
        <v>8.960903968596101</v>
      </c>
      <c r="BF10" s="3">
        <f t="shared" si="40"/>
        <v>196.74025021728096</v>
      </c>
      <c r="BG10" s="3">
        <f t="shared" si="41"/>
        <v>-8.58114433606228</v>
      </c>
      <c r="BH10" s="3">
        <f t="shared" si="42"/>
        <v>-2.5810389028582272</v>
      </c>
      <c r="BI10" s="3">
        <f t="shared" si="0"/>
        <v>70.63236445606228</v>
      </c>
      <c r="BJ10" s="3">
        <f t="shared" si="1"/>
        <v>16.327883282858227</v>
      </c>
      <c r="BK10" s="3">
        <f t="shared" si="43"/>
        <v>72.49503901062921</v>
      </c>
      <c r="BL10" s="3">
        <f t="shared" si="44"/>
        <v>13.01626192147941</v>
      </c>
      <c r="BM10" s="3">
        <f t="shared" si="45"/>
        <v>80.29779993440135</v>
      </c>
      <c r="BN10" s="3">
        <f t="shared" si="46"/>
        <v>153.48050043456192</v>
      </c>
      <c r="BO10" s="3">
        <f t="shared" si="47"/>
        <v>-71.84906252046106</v>
      </c>
      <c r="BP10" s="3">
        <f t="shared" si="48"/>
        <v>35.85315731195823</v>
      </c>
      <c r="BQ10" s="3">
        <f t="shared" si="49"/>
        <v>4.1106538200000005</v>
      </c>
      <c r="BR10" s="3">
        <f t="shared" si="49"/>
        <v>17.444016879999996</v>
      </c>
      <c r="BS10" s="3">
        <f t="shared" si="50"/>
        <v>17.921807937192202</v>
      </c>
      <c r="BT10" s="3">
        <f t="shared" si="51"/>
        <v>76.74025021728096</v>
      </c>
      <c r="BU10" s="3">
        <f t="shared" si="52"/>
        <v>62.051220119999996</v>
      </c>
      <c r="BV10" s="3">
        <f t="shared" si="52"/>
        <v>13.746844379999999</v>
      </c>
      <c r="BW10" s="3">
        <f t="shared" si="53"/>
        <v>63.555720818732205</v>
      </c>
      <c r="BX10" s="3">
        <f t="shared" si="54"/>
        <v>12.491568363340553</v>
      </c>
      <c r="BY10" s="3">
        <f t="shared" si="55"/>
        <v>1139.0334218231264</v>
      </c>
      <c r="BZ10" s="3">
        <f t="shared" si="56"/>
        <v>89.2318185806215</v>
      </c>
      <c r="CA10" s="3">
        <f t="shared" si="57"/>
        <v>15.270899610485708</v>
      </c>
      <c r="CB10" s="3">
        <f t="shared" si="58"/>
        <v>1138.931049561468</v>
      </c>
      <c r="CC10" s="3">
        <f t="shared" si="59"/>
        <v>-56.578162909975354</v>
      </c>
      <c r="CD10" s="3">
        <f t="shared" si="59"/>
        <v>1174.7842068734262</v>
      </c>
      <c r="CE10" s="3">
        <f t="shared" si="60"/>
        <v>1176.1458333206358</v>
      </c>
      <c r="CF10" s="3">
        <f t="shared" si="61"/>
        <v>-87.24273860823227</v>
      </c>
      <c r="CG10" s="3">
        <f t="shared" si="62"/>
        <v>0.06163779776012345</v>
      </c>
      <c r="CH10" s="3">
        <f t="shared" si="63"/>
        <v>100.25900052971168</v>
      </c>
      <c r="CI10" s="3">
        <f t="shared" si="64"/>
        <v>0.875256728193753</v>
      </c>
      <c r="CJ10" s="3">
        <f t="shared" si="65"/>
        <v>100.25900052971168</v>
      </c>
      <c r="CK10" s="3">
        <f t="shared" si="66"/>
        <v>9.366821823136945</v>
      </c>
      <c r="CL10" s="3">
        <f t="shared" si="67"/>
        <v>-100.25900052971168</v>
      </c>
      <c r="CM10" s="3">
        <f t="shared" si="68"/>
        <v>-1.6682134050960875</v>
      </c>
      <c r="CN10" s="3">
        <f t="shared" si="69"/>
        <v>-9.217071937521819</v>
      </c>
      <c r="CO10" s="3">
        <f t="shared" si="70"/>
        <v>5.525115617321709</v>
      </c>
      <c r="CP10" s="3">
        <f t="shared" si="72"/>
        <v>1.321637659572567</v>
      </c>
    </row>
    <row r="11" spans="1:94" ht="12.75">
      <c r="A11" s="1" t="s">
        <v>13</v>
      </c>
      <c r="B11" s="1">
        <v>3</v>
      </c>
      <c r="C11" s="1">
        <v>0.25683</v>
      </c>
      <c r="D11">
        <v>0.2381</v>
      </c>
      <c r="E11">
        <v>0.4004</v>
      </c>
      <c r="F11">
        <v>0.1692</v>
      </c>
      <c r="G11">
        <v>2.5058</v>
      </c>
      <c r="H11" s="3">
        <f t="shared" si="2"/>
        <v>0.061151223000000005</v>
      </c>
      <c r="I11" s="3">
        <f t="shared" si="3"/>
        <v>0.102834732</v>
      </c>
      <c r="J11" s="3">
        <f t="shared" si="4"/>
        <v>0.043455636</v>
      </c>
      <c r="K11" s="3">
        <f t="shared" si="5"/>
        <v>0.643564614</v>
      </c>
      <c r="L11" s="4">
        <v>9</v>
      </c>
      <c r="M11" s="7">
        <f t="shared" si="71"/>
        <v>4.79961</v>
      </c>
      <c r="N11" s="7">
        <f t="shared" si="6"/>
        <v>0.34073187650205417</v>
      </c>
      <c r="O11" s="3">
        <f t="shared" si="7"/>
        <v>2.276405141</v>
      </c>
      <c r="P11" s="3">
        <f t="shared" si="7"/>
        <v>9.093783843999997</v>
      </c>
      <c r="Q11" s="3">
        <f t="shared" si="7"/>
        <v>2.208324012</v>
      </c>
      <c r="R11" s="3">
        <f t="shared" si="7"/>
        <v>16.073504737999997</v>
      </c>
      <c r="S11">
        <v>20</v>
      </c>
      <c r="T11">
        <v>0</v>
      </c>
      <c r="U11" s="3">
        <f t="shared" si="8"/>
        <v>22.276405141</v>
      </c>
      <c r="V11" s="3">
        <f t="shared" si="8"/>
        <v>9.093783843999997</v>
      </c>
      <c r="W11" s="3">
        <f t="shared" si="9"/>
        <v>24.061070853296755</v>
      </c>
      <c r="X11" s="3">
        <f t="shared" si="10"/>
        <v>22.206506853093696</v>
      </c>
      <c r="Y11" s="12">
        <f t="shared" si="11"/>
        <v>0.34073187650205417</v>
      </c>
      <c r="Z11" s="3">
        <f t="shared" si="12"/>
        <v>-22.206506853093696</v>
      </c>
      <c r="AA11" s="3">
        <f t="shared" si="13"/>
        <v>0.4082249261692038</v>
      </c>
      <c r="AB11" s="3">
        <f t="shared" si="14"/>
        <v>0.34754651403209524</v>
      </c>
      <c r="AC11" s="3">
        <f t="shared" si="15"/>
        <v>24.552810282</v>
      </c>
      <c r="AD11" s="3">
        <f t="shared" si="15"/>
        <v>18.187567687999994</v>
      </c>
      <c r="AE11" s="3">
        <f t="shared" si="16"/>
        <v>30.55532868665409</v>
      </c>
      <c r="AF11" s="3">
        <f t="shared" si="17"/>
        <v>36.5293086278933</v>
      </c>
      <c r="AG11" s="3">
        <f t="shared" si="18"/>
        <v>0.2683124081749302</v>
      </c>
      <c r="AH11" s="3">
        <f t="shared" si="19"/>
        <v>-36.5293086278933</v>
      </c>
      <c r="AI11" s="3">
        <f t="shared" si="20"/>
        <v>17.641127242417234</v>
      </c>
      <c r="AJ11" s="3">
        <f t="shared" si="21"/>
        <v>36.5293086278933</v>
      </c>
      <c r="AK11" s="3">
        <f t="shared" si="22"/>
        <v>14.175571625674515</v>
      </c>
      <c r="AL11" s="3">
        <f t="shared" si="23"/>
        <v>10.500597100571333</v>
      </c>
      <c r="AM11">
        <f t="shared" si="24"/>
        <v>0.7407529923909989</v>
      </c>
      <c r="AN11" s="3">
        <f t="shared" si="25"/>
        <v>0.2736786563384288</v>
      </c>
      <c r="AO11" s="3">
        <f t="shared" si="26"/>
        <v>66.761134294</v>
      </c>
      <c r="AP11" s="3">
        <f t="shared" si="26"/>
        <v>34.26107242599999</v>
      </c>
      <c r="AQ11" s="8">
        <f t="shared" si="27"/>
        <v>75.03912403540649</v>
      </c>
      <c r="AR11" s="3">
        <f t="shared" si="28"/>
        <v>27.166390781324832</v>
      </c>
      <c r="AS11" s="3">
        <f t="shared" si="29"/>
        <v>0.32776397357561216</v>
      </c>
      <c r="AT11" s="3">
        <f t="shared" si="30"/>
        <v>-27.166390781324832</v>
      </c>
      <c r="AU11" s="3">
        <f t="shared" si="31"/>
        <v>25.013041345135495</v>
      </c>
      <c r="AV11" s="3">
        <f t="shared" si="32"/>
        <v>27.166390781324832</v>
      </c>
      <c r="AW11" s="3">
        <f t="shared" si="33"/>
        <v>22.25371143133333</v>
      </c>
      <c r="AX11" s="3">
        <f t="shared" si="34"/>
        <v>11.42035747533333</v>
      </c>
      <c r="AY11" s="3">
        <f t="shared" si="35"/>
        <v>0.5131888903373399</v>
      </c>
      <c r="AZ11">
        <f t="shared" si="36"/>
        <v>0.3343192530471244</v>
      </c>
      <c r="BA11" s="1">
        <v>1</v>
      </c>
      <c r="BB11" s="1">
        <v>120</v>
      </c>
      <c r="BC11" s="3">
        <f t="shared" si="37"/>
        <v>9.374375977491333</v>
      </c>
      <c r="BD11" s="3">
        <f t="shared" si="38"/>
        <v>75.94621016602949</v>
      </c>
      <c r="BE11" s="3">
        <f t="shared" si="39"/>
        <v>9.374375977491333</v>
      </c>
      <c r="BF11" s="3">
        <f t="shared" si="40"/>
        <v>195.9462101660295</v>
      </c>
      <c r="BG11" s="3">
        <f t="shared" si="41"/>
        <v>-9.013650395928503</v>
      </c>
      <c r="BH11" s="3">
        <f t="shared" si="42"/>
        <v>-2.5754672405884995</v>
      </c>
      <c r="BI11" s="3">
        <f t="shared" si="0"/>
        <v>71.2219744079285</v>
      </c>
      <c r="BJ11" s="3">
        <f t="shared" si="1"/>
        <v>18.648971978588495</v>
      </c>
      <c r="BK11" s="3">
        <f t="shared" si="43"/>
        <v>73.62305205858964</v>
      </c>
      <c r="BL11" s="3">
        <f t="shared" si="44"/>
        <v>14.673078933634807</v>
      </c>
      <c r="BM11" s="3">
        <f t="shared" si="45"/>
        <v>87.87892496736659</v>
      </c>
      <c r="BN11" s="3">
        <f t="shared" si="46"/>
        <v>151.89242033205898</v>
      </c>
      <c r="BO11" s="3">
        <f t="shared" si="47"/>
        <v>-77.51488423542413</v>
      </c>
      <c r="BP11" s="3">
        <f t="shared" si="48"/>
        <v>41.40227258724867</v>
      </c>
      <c r="BQ11" s="3">
        <f t="shared" si="49"/>
        <v>4.552810282</v>
      </c>
      <c r="BR11" s="3">
        <f t="shared" si="49"/>
        <v>18.187567687999994</v>
      </c>
      <c r="BS11" s="3">
        <f t="shared" si="50"/>
        <v>18.748751954982666</v>
      </c>
      <c r="BT11" s="3">
        <f t="shared" si="51"/>
        <v>75.94621016602949</v>
      </c>
      <c r="BU11" s="3">
        <f t="shared" si="52"/>
        <v>62.208324012</v>
      </c>
      <c r="BV11" s="3">
        <f t="shared" si="52"/>
        <v>16.073504737999997</v>
      </c>
      <c r="BW11" s="3">
        <f t="shared" si="53"/>
        <v>64.25132785355088</v>
      </c>
      <c r="BX11" s="3">
        <f t="shared" si="54"/>
        <v>14.487341921748973</v>
      </c>
      <c r="BY11" s="3">
        <f t="shared" si="55"/>
        <v>1204.6322087044941</v>
      </c>
      <c r="BZ11" s="3">
        <f t="shared" si="56"/>
        <v>90.43355208777847</v>
      </c>
      <c r="CA11" s="3">
        <f t="shared" si="57"/>
        <v>-9.11525821794234</v>
      </c>
      <c r="CB11" s="3">
        <f t="shared" si="58"/>
        <v>1204.5977213642273</v>
      </c>
      <c r="CC11" s="3">
        <f t="shared" si="59"/>
        <v>-86.63014245336647</v>
      </c>
      <c r="CD11" s="3">
        <f t="shared" si="59"/>
        <v>1245.999993951476</v>
      </c>
      <c r="CE11" s="3">
        <f t="shared" si="60"/>
        <v>1249.007912908709</v>
      </c>
      <c r="CF11" s="3">
        <f t="shared" si="61"/>
        <v>-86.02281954399729</v>
      </c>
      <c r="CG11" s="3">
        <f t="shared" si="62"/>
        <v>0.058945224684073566</v>
      </c>
      <c r="CH11" s="3">
        <f t="shared" si="63"/>
        <v>100.6958984776321</v>
      </c>
      <c r="CI11" s="3">
        <f t="shared" si="64"/>
        <v>0.8370221905138446</v>
      </c>
      <c r="CJ11" s="3">
        <f t="shared" si="65"/>
        <v>100.6958984776321</v>
      </c>
      <c r="CK11" s="3">
        <f t="shared" si="66"/>
        <v>9.794691126957742</v>
      </c>
      <c r="CL11" s="3">
        <f t="shared" si="67"/>
        <v>-100.6958984776321</v>
      </c>
      <c r="CM11" s="3">
        <f t="shared" si="68"/>
        <v>-1.8178581830849203</v>
      </c>
      <c r="CN11" s="3">
        <f t="shared" si="69"/>
        <v>-9.624518995705495</v>
      </c>
      <c r="CO11" s="3">
        <f t="shared" si="70"/>
        <v>5.294427852107037</v>
      </c>
      <c r="CP11" s="3">
        <f t="shared" si="72"/>
        <v>1.2639035076759053</v>
      </c>
    </row>
    <row r="12" spans="1:94" ht="12.75">
      <c r="A12" s="1" t="s">
        <v>14</v>
      </c>
      <c r="B12" s="1">
        <v>3</v>
      </c>
      <c r="C12" s="1">
        <v>0.8531</v>
      </c>
      <c r="D12">
        <v>0.2381</v>
      </c>
      <c r="E12">
        <v>0.4004</v>
      </c>
      <c r="F12">
        <v>0.1692</v>
      </c>
      <c r="G12">
        <v>2.5058</v>
      </c>
      <c r="H12" s="3">
        <f t="shared" si="2"/>
        <v>0.20312311</v>
      </c>
      <c r="I12" s="3">
        <f t="shared" si="3"/>
        <v>0.34158123999999995</v>
      </c>
      <c r="J12" s="3">
        <f t="shared" si="4"/>
        <v>0.14434451999999998</v>
      </c>
      <c r="K12" s="3">
        <f t="shared" si="5"/>
        <v>2.1376979799999996</v>
      </c>
      <c r="L12" s="4">
        <v>10</v>
      </c>
      <c r="M12" s="7">
        <f t="shared" si="71"/>
        <v>5.05644</v>
      </c>
      <c r="N12" s="7">
        <f t="shared" si="6"/>
        <v>0.3393835843311624</v>
      </c>
      <c r="O12" s="3">
        <f t="shared" si="7"/>
        <v>2.337556364</v>
      </c>
      <c r="P12" s="3">
        <f t="shared" si="7"/>
        <v>9.196618575999997</v>
      </c>
      <c r="Q12" s="3">
        <f t="shared" si="7"/>
        <v>2.251779648</v>
      </c>
      <c r="R12" s="3">
        <f t="shared" si="7"/>
        <v>16.717069351999996</v>
      </c>
      <c r="S12">
        <v>20</v>
      </c>
      <c r="T12">
        <v>0</v>
      </c>
      <c r="U12" s="3">
        <f t="shared" si="8"/>
        <v>22.337556364</v>
      </c>
      <c r="V12" s="3">
        <f t="shared" si="8"/>
        <v>9.196618575999997</v>
      </c>
      <c r="W12" s="3">
        <f t="shared" si="9"/>
        <v>24.15665990047683</v>
      </c>
      <c r="X12" s="3">
        <f t="shared" si="10"/>
        <v>22.37750596429872</v>
      </c>
      <c r="Y12" s="12">
        <f t="shared" si="11"/>
        <v>0.3393835843311624</v>
      </c>
      <c r="Z12" s="3">
        <f t="shared" si="12"/>
        <v>-22.37750596429872</v>
      </c>
      <c r="AA12" s="3">
        <f t="shared" si="13"/>
        <v>0.41171104064102526</v>
      </c>
      <c r="AB12" s="3">
        <f t="shared" si="14"/>
        <v>0.34617125601778564</v>
      </c>
      <c r="AC12" s="3">
        <f t="shared" si="15"/>
        <v>24.675112728000002</v>
      </c>
      <c r="AD12" s="3">
        <f t="shared" si="15"/>
        <v>18.393237151999994</v>
      </c>
      <c r="AE12" s="3">
        <f t="shared" si="16"/>
        <v>30.776165470526383</v>
      </c>
      <c r="AF12" s="3">
        <f t="shared" si="17"/>
        <v>36.70145527921753</v>
      </c>
      <c r="AG12" s="3">
        <f t="shared" si="18"/>
        <v>0.26638711149197836</v>
      </c>
      <c r="AH12" s="3">
        <f t="shared" si="19"/>
        <v>-36.70145527921753</v>
      </c>
      <c r="AI12" s="3">
        <f t="shared" si="20"/>
        <v>17.768627419032875</v>
      </c>
      <c r="AJ12" s="3">
        <f t="shared" si="21"/>
        <v>36.70145527921753</v>
      </c>
      <c r="AK12" s="3">
        <f t="shared" si="22"/>
        <v>14.246182975795161</v>
      </c>
      <c r="AL12" s="3">
        <f t="shared" si="23"/>
        <v>10.619340420975822</v>
      </c>
      <c r="AM12">
        <f t="shared" si="24"/>
        <v>0.7454165399264147</v>
      </c>
      <c r="AN12" s="3">
        <f t="shared" si="25"/>
        <v>0.2717148537218179</v>
      </c>
      <c r="AO12" s="3">
        <f t="shared" si="26"/>
        <v>66.926892376</v>
      </c>
      <c r="AP12" s="3">
        <f t="shared" si="26"/>
        <v>35.11030650399999</v>
      </c>
      <c r="AQ12" s="8">
        <f t="shared" si="27"/>
        <v>75.57739441071988</v>
      </c>
      <c r="AR12" s="3">
        <f t="shared" si="28"/>
        <v>27.68181149597915</v>
      </c>
      <c r="AS12" s="3">
        <f t="shared" si="29"/>
        <v>0.32542960311409586</v>
      </c>
      <c r="AT12" s="3">
        <f t="shared" si="30"/>
        <v>-27.68181149597915</v>
      </c>
      <c r="AU12" s="3">
        <f t="shared" si="31"/>
        <v>25.19246480357329</v>
      </c>
      <c r="AV12" s="3">
        <f t="shared" si="32"/>
        <v>27.68181149597915</v>
      </c>
      <c r="AW12" s="3">
        <f t="shared" si="33"/>
        <v>22.308964125333333</v>
      </c>
      <c r="AX12" s="3">
        <f t="shared" si="34"/>
        <v>11.703435501333333</v>
      </c>
      <c r="AY12" s="3">
        <f t="shared" si="35"/>
        <v>0.5246068546967312</v>
      </c>
      <c r="AZ12">
        <f t="shared" si="36"/>
        <v>0.3319381951763778</v>
      </c>
      <c r="BA12" s="1">
        <v>1</v>
      </c>
      <c r="BB12" s="1">
        <v>120</v>
      </c>
      <c r="BC12" s="3">
        <f t="shared" si="37"/>
        <v>9.489044366389331</v>
      </c>
      <c r="BD12" s="3">
        <f t="shared" si="38"/>
        <v>75.73880576507189</v>
      </c>
      <c r="BE12" s="3">
        <f t="shared" si="39"/>
        <v>9.489044366389331</v>
      </c>
      <c r="BF12" s="3">
        <f t="shared" si="40"/>
        <v>195.7388057650719</v>
      </c>
      <c r="BG12" s="3">
        <f t="shared" si="41"/>
        <v>-9.133283497731865</v>
      </c>
      <c r="BH12" s="3">
        <f t="shared" si="42"/>
        <v>-2.5739260939980175</v>
      </c>
      <c r="BI12" s="3">
        <f t="shared" si="0"/>
        <v>71.38506314573186</v>
      </c>
      <c r="BJ12" s="3">
        <f t="shared" si="1"/>
        <v>19.290995445998014</v>
      </c>
      <c r="BK12" s="3">
        <f t="shared" si="43"/>
        <v>73.94572161807363</v>
      </c>
      <c r="BL12" s="3">
        <f t="shared" si="44"/>
        <v>15.122313194938155</v>
      </c>
      <c r="BM12" s="3">
        <f t="shared" si="45"/>
        <v>90.0419629873051</v>
      </c>
      <c r="BN12" s="3">
        <f t="shared" si="46"/>
        <v>151.47761153014378</v>
      </c>
      <c r="BO12" s="3">
        <f t="shared" si="47"/>
        <v>-79.1136234775513</v>
      </c>
      <c r="BP12" s="3">
        <f t="shared" si="48"/>
        <v>42.995228559218816</v>
      </c>
      <c r="BQ12" s="3">
        <f t="shared" si="49"/>
        <v>4.675112728</v>
      </c>
      <c r="BR12" s="3">
        <f t="shared" si="49"/>
        <v>18.393237151999994</v>
      </c>
      <c r="BS12" s="3">
        <f t="shared" si="50"/>
        <v>18.978088732778662</v>
      </c>
      <c r="BT12" s="3">
        <f t="shared" si="51"/>
        <v>75.73880576507189</v>
      </c>
      <c r="BU12" s="3">
        <f t="shared" si="52"/>
        <v>62.251779648</v>
      </c>
      <c r="BV12" s="3">
        <f t="shared" si="52"/>
        <v>16.717069351999996</v>
      </c>
      <c r="BW12" s="3">
        <f t="shared" si="53"/>
        <v>64.4573073984845</v>
      </c>
      <c r="BX12" s="3">
        <f t="shared" si="54"/>
        <v>15.031558319278362</v>
      </c>
      <c r="BY12" s="3">
        <f t="shared" si="55"/>
        <v>1223.2764992844295</v>
      </c>
      <c r="BZ12" s="3">
        <f t="shared" si="56"/>
        <v>90.77036408435025</v>
      </c>
      <c r="CA12" s="3">
        <f t="shared" si="57"/>
        <v>-16.44693370475056</v>
      </c>
      <c r="CB12" s="3">
        <f t="shared" si="58"/>
        <v>1223.1659299021046</v>
      </c>
      <c r="CC12" s="3">
        <f t="shared" si="59"/>
        <v>-95.56055718230186</v>
      </c>
      <c r="CD12" s="3">
        <f t="shared" si="59"/>
        <v>1266.1611584613233</v>
      </c>
      <c r="CE12" s="3">
        <f t="shared" si="60"/>
        <v>1269.7621427988443</v>
      </c>
      <c r="CF12" s="3">
        <f t="shared" si="61"/>
        <v>-85.68391738485037</v>
      </c>
      <c r="CG12" s="3">
        <f t="shared" si="62"/>
        <v>0.05823588460046577</v>
      </c>
      <c r="CH12" s="3">
        <f t="shared" si="63"/>
        <v>100.80623057978853</v>
      </c>
      <c r="CI12" s="3">
        <f t="shared" si="64"/>
        <v>0.8269495613266139</v>
      </c>
      <c r="CJ12" s="3">
        <f t="shared" si="65"/>
        <v>100.80623057978853</v>
      </c>
      <c r="CK12" s="3">
        <f t="shared" si="66"/>
        <v>9.913995007556014</v>
      </c>
      <c r="CL12" s="3">
        <f t="shared" si="67"/>
        <v>-100.80623057978853</v>
      </c>
      <c r="CM12" s="3">
        <f t="shared" si="68"/>
        <v>-1.8587563991879146</v>
      </c>
      <c r="CN12" s="3">
        <f t="shared" si="69"/>
        <v>-9.738188828438457</v>
      </c>
      <c r="CO12" s="3">
        <f t="shared" si="70"/>
        <v>5.239088259598216</v>
      </c>
      <c r="CP12" s="3">
        <f t="shared" si="72"/>
        <v>1.248693837603187</v>
      </c>
    </row>
    <row r="13" spans="1:94" ht="12.75">
      <c r="A13" s="1" t="s">
        <v>15</v>
      </c>
      <c r="B13" s="1">
        <v>3</v>
      </c>
      <c r="C13" s="1">
        <v>0.02743</v>
      </c>
      <c r="D13">
        <v>0.2381</v>
      </c>
      <c r="E13">
        <v>0.4004</v>
      </c>
      <c r="F13">
        <v>0.1692</v>
      </c>
      <c r="G13">
        <v>2.5058</v>
      </c>
      <c r="H13" s="3">
        <f t="shared" si="2"/>
        <v>0.006531083</v>
      </c>
      <c r="I13" s="3">
        <f t="shared" si="3"/>
        <v>0.010982971999999999</v>
      </c>
      <c r="J13" s="3">
        <f t="shared" si="4"/>
        <v>0.004641156</v>
      </c>
      <c r="K13" s="3">
        <f t="shared" si="5"/>
        <v>0.068734094</v>
      </c>
      <c r="L13" s="4">
        <v>11</v>
      </c>
      <c r="M13" s="7">
        <f t="shared" si="71"/>
        <v>5.90954</v>
      </c>
      <c r="N13" s="7">
        <f t="shared" si="6"/>
        <v>0.3349598411599746</v>
      </c>
      <c r="O13" s="3">
        <f t="shared" si="7"/>
        <v>2.540679474</v>
      </c>
      <c r="P13" s="3">
        <f t="shared" si="7"/>
        <v>9.538199815999997</v>
      </c>
      <c r="Q13" s="3">
        <f t="shared" si="7"/>
        <v>2.396124168</v>
      </c>
      <c r="R13" s="3">
        <f t="shared" si="7"/>
        <v>18.854767331999994</v>
      </c>
      <c r="S13">
        <v>20</v>
      </c>
      <c r="T13">
        <v>0</v>
      </c>
      <c r="U13" s="3">
        <f t="shared" si="8"/>
        <v>22.540679474</v>
      </c>
      <c r="V13" s="3">
        <f t="shared" si="8"/>
        <v>9.538199815999997</v>
      </c>
      <c r="W13" s="3">
        <f t="shared" si="9"/>
        <v>24.475691754872777</v>
      </c>
      <c r="X13" s="3">
        <f t="shared" si="10"/>
        <v>22.93589161612274</v>
      </c>
      <c r="Y13" s="12">
        <f t="shared" si="11"/>
        <v>0.3349598411599746</v>
      </c>
      <c r="Z13" s="3">
        <f t="shared" si="12"/>
        <v>-22.93589161612274</v>
      </c>
      <c r="AA13" s="3">
        <f t="shared" si="13"/>
        <v>0.423154937587486</v>
      </c>
      <c r="AB13" s="3">
        <f t="shared" si="14"/>
        <v>0.3416590379831741</v>
      </c>
      <c r="AC13" s="3">
        <f t="shared" si="15"/>
        <v>25.081358948000002</v>
      </c>
      <c r="AD13" s="3">
        <f t="shared" si="15"/>
        <v>19.076399631999994</v>
      </c>
      <c r="AE13" s="3">
        <f t="shared" si="16"/>
        <v>31.511642127921373</v>
      </c>
      <c r="AF13" s="3">
        <f t="shared" si="17"/>
        <v>37.2559211494266</v>
      </c>
      <c r="AG13" s="3">
        <f t="shared" si="18"/>
        <v>0.26016967916846173</v>
      </c>
      <c r="AH13" s="3">
        <f t="shared" si="19"/>
        <v>-37.2559211494266</v>
      </c>
      <c r="AI13" s="3">
        <f t="shared" si="20"/>
        <v>18.193255065162557</v>
      </c>
      <c r="AJ13" s="3">
        <f t="shared" si="21"/>
        <v>37.2559211494266</v>
      </c>
      <c r="AK13" s="3">
        <f t="shared" si="22"/>
        <v>14.48072934026943</v>
      </c>
      <c r="AL13" s="3">
        <f t="shared" si="23"/>
        <v>11.01376446270407</v>
      </c>
      <c r="AM13">
        <f t="shared" si="24"/>
        <v>0.7605807831844433</v>
      </c>
      <c r="AN13" s="3">
        <f t="shared" si="25"/>
        <v>0.265373072751831</v>
      </c>
      <c r="AO13" s="3">
        <f t="shared" si="26"/>
        <v>67.477483116</v>
      </c>
      <c r="AP13" s="3">
        <f t="shared" si="26"/>
        <v>37.931166963999985</v>
      </c>
      <c r="AQ13" s="8">
        <f t="shared" si="27"/>
        <v>77.40790757358648</v>
      </c>
      <c r="AR13" s="3">
        <f t="shared" si="28"/>
        <v>29.341678833512482</v>
      </c>
      <c r="AS13" s="3">
        <f t="shared" si="29"/>
        <v>0.3177339659271519</v>
      </c>
      <c r="AT13" s="3">
        <f t="shared" si="30"/>
        <v>-29.341678833512482</v>
      </c>
      <c r="AU13" s="3">
        <f t="shared" si="31"/>
        <v>25.80263585786216</v>
      </c>
      <c r="AV13" s="3">
        <f t="shared" si="32"/>
        <v>29.341678833512482</v>
      </c>
      <c r="AW13" s="3">
        <f t="shared" si="33"/>
        <v>22.492494372</v>
      </c>
      <c r="AX13" s="3">
        <f t="shared" si="34"/>
        <v>12.643722321333327</v>
      </c>
      <c r="AY13" s="3">
        <f t="shared" si="35"/>
        <v>0.5621307317997148</v>
      </c>
      <c r="AZ13">
        <f t="shared" si="36"/>
        <v>0.324088645245695</v>
      </c>
      <c r="BA13" s="1">
        <v>1</v>
      </c>
      <c r="BB13" s="1">
        <v>120</v>
      </c>
      <c r="BC13" s="3">
        <f t="shared" si="37"/>
        <v>9.870780512175685</v>
      </c>
      <c r="BD13" s="3">
        <f t="shared" si="38"/>
        <v>75.08451389926294</v>
      </c>
      <c r="BE13" s="3">
        <f t="shared" si="39"/>
        <v>9.870780512175685</v>
      </c>
      <c r="BF13" s="3">
        <f t="shared" si="40"/>
        <v>195.08451389926296</v>
      </c>
      <c r="BG13" s="3">
        <f t="shared" si="41"/>
        <v>-9.530663084028054</v>
      </c>
      <c r="BH13" s="3">
        <f t="shared" si="42"/>
        <v>-2.568806940642316</v>
      </c>
      <c r="BI13" s="3">
        <f t="shared" si="0"/>
        <v>71.92678725202805</v>
      </c>
      <c r="BJ13" s="3">
        <f t="shared" si="1"/>
        <v>21.42357427264231</v>
      </c>
      <c r="BK13" s="3">
        <f t="shared" si="43"/>
        <v>75.04953203727473</v>
      </c>
      <c r="BL13" s="3">
        <f t="shared" si="44"/>
        <v>16.586295060539086</v>
      </c>
      <c r="BM13" s="3">
        <f t="shared" si="45"/>
        <v>97.43230791954727</v>
      </c>
      <c r="BN13" s="3">
        <f t="shared" si="46"/>
        <v>150.1690277985259</v>
      </c>
      <c r="BO13" s="3">
        <f t="shared" si="47"/>
        <v>-84.52220354033744</v>
      </c>
      <c r="BP13" s="3">
        <f t="shared" si="48"/>
        <v>48.46701698284351</v>
      </c>
      <c r="BQ13" s="3">
        <f t="shared" si="49"/>
        <v>5.081358948</v>
      </c>
      <c r="BR13" s="3">
        <f t="shared" si="49"/>
        <v>19.076399631999994</v>
      </c>
      <c r="BS13" s="3">
        <f t="shared" si="50"/>
        <v>19.74156102435137</v>
      </c>
      <c r="BT13" s="3">
        <f t="shared" si="51"/>
        <v>75.08451389926294</v>
      </c>
      <c r="BU13" s="3">
        <f t="shared" si="52"/>
        <v>62.396124168</v>
      </c>
      <c r="BV13" s="3">
        <f t="shared" si="52"/>
        <v>18.854767331999994</v>
      </c>
      <c r="BW13" s="3">
        <f t="shared" si="53"/>
        <v>65.18265537957416</v>
      </c>
      <c r="BX13" s="3">
        <f t="shared" si="54"/>
        <v>16.81368827947208</v>
      </c>
      <c r="BY13" s="3">
        <f t="shared" si="55"/>
        <v>1286.8073689051282</v>
      </c>
      <c r="BZ13" s="3">
        <f t="shared" si="56"/>
        <v>91.89820217873502</v>
      </c>
      <c r="CA13" s="3">
        <f t="shared" si="57"/>
        <v>-42.623972732024306</v>
      </c>
      <c r="CB13" s="3">
        <f t="shared" si="58"/>
        <v>1286.1012408115773</v>
      </c>
      <c r="CC13" s="3">
        <f t="shared" si="59"/>
        <v>-127.14617627236174</v>
      </c>
      <c r="CD13" s="3">
        <f t="shared" si="59"/>
        <v>1334.5682577944208</v>
      </c>
      <c r="CE13" s="3">
        <f t="shared" si="60"/>
        <v>1340.611272835313</v>
      </c>
      <c r="CF13" s="3">
        <f t="shared" si="61"/>
        <v>-84.55777733250471</v>
      </c>
      <c r="CG13" s="3">
        <f t="shared" si="62"/>
        <v>0.055981576134705655</v>
      </c>
      <c r="CH13" s="3">
        <f t="shared" si="63"/>
        <v>101.1440723930438</v>
      </c>
      <c r="CI13" s="3">
        <f t="shared" si="64"/>
        <v>0.7949383811128202</v>
      </c>
      <c r="CJ13" s="3">
        <f t="shared" si="65"/>
        <v>101.1440723930438</v>
      </c>
      <c r="CK13" s="3">
        <f aca="true" t="shared" si="73" ref="CK13:CK45">(1/(SQRT(3)))*(CE13/BK13)</f>
        <v>10.31321925985751</v>
      </c>
      <c r="CL13" s="3">
        <f t="shared" si="67"/>
        <v>-101.1440723930438</v>
      </c>
      <c r="CM13" s="3">
        <f t="shared" si="68"/>
        <v>-1.9933052739401904</v>
      </c>
      <c r="CN13" s="3">
        <f t="shared" si="69"/>
        <v>-10.11875612843684</v>
      </c>
      <c r="CO13" s="3">
        <f t="shared" si="70"/>
        <v>5.076370519220557</v>
      </c>
      <c r="CP13" s="3">
        <f t="shared" si="72"/>
        <v>1.2003569554803586</v>
      </c>
    </row>
    <row r="14" spans="1:94" ht="12.75">
      <c r="A14" s="1" t="s">
        <v>16</v>
      </c>
      <c r="B14" s="1">
        <v>3</v>
      </c>
      <c r="C14" s="1">
        <v>0.28172</v>
      </c>
      <c r="D14">
        <v>0.2381</v>
      </c>
      <c r="E14">
        <v>0.4004</v>
      </c>
      <c r="F14">
        <v>0.1692</v>
      </c>
      <c r="G14">
        <v>2.5058</v>
      </c>
      <c r="H14" s="3">
        <f t="shared" si="2"/>
        <v>0.06707753200000001</v>
      </c>
      <c r="I14" s="3">
        <f t="shared" si="3"/>
        <v>0.11280068800000001</v>
      </c>
      <c r="J14" s="3">
        <f t="shared" si="4"/>
        <v>0.047667024</v>
      </c>
      <c r="K14" s="3">
        <f t="shared" si="5"/>
        <v>0.705933976</v>
      </c>
      <c r="L14" s="4">
        <v>12</v>
      </c>
      <c r="M14" s="7">
        <f>M6+C13</f>
        <v>2.21895</v>
      </c>
      <c r="N14" s="7">
        <f t="shared" si="6"/>
        <v>0.35470808309868135</v>
      </c>
      <c r="O14" s="3">
        <f>O6+H13</f>
        <v>1.661949995</v>
      </c>
      <c r="P14" s="3">
        <f>P6+I13</f>
        <v>8.06048758</v>
      </c>
      <c r="Q14" s="3">
        <f>Q6+J13</f>
        <v>1.7716763400000002</v>
      </c>
      <c r="R14" s="3">
        <f>R6+K13</f>
        <v>9.60688691</v>
      </c>
      <c r="S14">
        <v>20</v>
      </c>
      <c r="T14">
        <v>0</v>
      </c>
      <c r="U14" s="3">
        <f t="shared" si="8"/>
        <v>21.661949995</v>
      </c>
      <c r="V14" s="3">
        <f t="shared" si="8"/>
        <v>8.06048758</v>
      </c>
      <c r="W14" s="3">
        <f t="shared" si="9"/>
        <v>23.11301662728634</v>
      </c>
      <c r="X14" s="3">
        <f t="shared" si="10"/>
        <v>20.41041049791894</v>
      </c>
      <c r="Y14" s="12">
        <f t="shared" si="11"/>
        <v>0.35470808309868135</v>
      </c>
      <c r="Z14" s="3">
        <f t="shared" si="12"/>
        <v>-20.41041049791894</v>
      </c>
      <c r="AA14" s="3">
        <f t="shared" si="13"/>
        <v>0.3721035078495019</v>
      </c>
      <c r="AB14" s="3">
        <f t="shared" si="14"/>
        <v>0.361802244760655</v>
      </c>
      <c r="AC14" s="3">
        <f t="shared" si="15"/>
        <v>23.32389999</v>
      </c>
      <c r="AD14" s="3">
        <f t="shared" si="15"/>
        <v>16.12097516</v>
      </c>
      <c r="AE14" s="3">
        <f t="shared" si="16"/>
        <v>28.352956650988958</v>
      </c>
      <c r="AF14" s="3">
        <f t="shared" si="17"/>
        <v>34.65138952929066</v>
      </c>
      <c r="AG14" s="3">
        <f t="shared" si="18"/>
        <v>0.2891541056338731</v>
      </c>
      <c r="AH14" s="3">
        <f t="shared" si="19"/>
        <v>-34.65138952929066</v>
      </c>
      <c r="AI14" s="3">
        <f t="shared" si="20"/>
        <v>16.369587154770265</v>
      </c>
      <c r="AJ14" s="3">
        <f t="shared" si="21"/>
        <v>34.65138952929066</v>
      </c>
      <c r="AK14" s="3">
        <f t="shared" si="22"/>
        <v>13.466059937778411</v>
      </c>
      <c r="AL14" s="3">
        <f t="shared" si="23"/>
        <v>9.307449348225267</v>
      </c>
      <c r="AM14">
        <f t="shared" si="24"/>
        <v>0.6911783692655078</v>
      </c>
      <c r="AN14" s="3">
        <f t="shared" si="25"/>
        <v>0.2949371877465506</v>
      </c>
      <c r="AO14" s="3">
        <f t="shared" si="26"/>
        <v>65.09557633</v>
      </c>
      <c r="AP14" s="3">
        <f t="shared" si="26"/>
        <v>25.72786207</v>
      </c>
      <c r="AQ14" s="8">
        <f t="shared" si="27"/>
        <v>69.99540659520311</v>
      </c>
      <c r="AR14" s="3">
        <f t="shared" si="28"/>
        <v>21.56552308324823</v>
      </c>
      <c r="AS14" s="3">
        <f t="shared" si="29"/>
        <v>0.3513819358135366</v>
      </c>
      <c r="AT14" s="3">
        <f t="shared" si="30"/>
        <v>-21.56552308324823</v>
      </c>
      <c r="AU14" s="3">
        <f t="shared" si="31"/>
        <v>23.331802198401036</v>
      </c>
      <c r="AV14" s="3">
        <f t="shared" si="32"/>
        <v>21.56552308324823</v>
      </c>
      <c r="AW14" s="3">
        <f t="shared" si="33"/>
        <v>21.698525443333338</v>
      </c>
      <c r="AX14" s="3">
        <f t="shared" si="34"/>
        <v>8.575954023333335</v>
      </c>
      <c r="AY14" s="3">
        <f t="shared" si="35"/>
        <v>0.39523211131234787</v>
      </c>
      <c r="AZ14">
        <f t="shared" si="36"/>
        <v>0.3584095745298073</v>
      </c>
      <c r="BA14" s="1">
        <v>1</v>
      </c>
      <c r="BB14" s="1">
        <v>120</v>
      </c>
      <c r="BC14" s="3">
        <f t="shared" si="37"/>
        <v>8.230038749192786</v>
      </c>
      <c r="BD14" s="3">
        <f t="shared" si="38"/>
        <v>78.3497428844633</v>
      </c>
      <c r="BE14" s="3">
        <f t="shared" si="39"/>
        <v>8.230038749192786</v>
      </c>
      <c r="BF14" s="3">
        <f t="shared" si="40"/>
        <v>198.3497428844633</v>
      </c>
      <c r="BG14" s="3">
        <f t="shared" si="41"/>
        <v>-7.811562008668955</v>
      </c>
      <c r="BH14" s="3">
        <f t="shared" si="42"/>
        <v>-2.5909528745105757</v>
      </c>
      <c r="BI14" s="3">
        <f t="shared" si="0"/>
        <v>69.58323834866896</v>
      </c>
      <c r="BJ14" s="3">
        <f t="shared" si="1"/>
        <v>12.197839784510576</v>
      </c>
      <c r="BK14" s="3">
        <f t="shared" si="43"/>
        <v>70.64428040893517</v>
      </c>
      <c r="BL14" s="3">
        <f t="shared" si="44"/>
        <v>9.942841224932305</v>
      </c>
      <c r="BM14" s="3">
        <f t="shared" si="45"/>
        <v>67.73353781321477</v>
      </c>
      <c r="BN14" s="3">
        <f t="shared" si="46"/>
        <v>156.6994857689266</v>
      </c>
      <c r="BO14" s="3">
        <f t="shared" si="47"/>
        <v>-62.20938224145377</v>
      </c>
      <c r="BP14" s="3">
        <f t="shared" si="48"/>
        <v>26.792254586557128</v>
      </c>
      <c r="BQ14" s="3">
        <f t="shared" si="49"/>
        <v>3.32389999</v>
      </c>
      <c r="BR14" s="3">
        <f t="shared" si="49"/>
        <v>16.12097516</v>
      </c>
      <c r="BS14" s="3">
        <f t="shared" si="50"/>
        <v>16.460077498385573</v>
      </c>
      <c r="BT14" s="3">
        <f t="shared" si="51"/>
        <v>78.3497428844633</v>
      </c>
      <c r="BU14" s="3">
        <f t="shared" si="52"/>
        <v>61.77167634</v>
      </c>
      <c r="BV14" s="3">
        <f t="shared" si="52"/>
        <v>9.60688691</v>
      </c>
      <c r="BW14" s="3">
        <f t="shared" si="53"/>
        <v>62.514256565644644</v>
      </c>
      <c r="BX14" s="3">
        <f t="shared" si="54"/>
        <v>8.839966599635632</v>
      </c>
      <c r="BY14" s="3">
        <f t="shared" si="55"/>
        <v>1028.98950782447</v>
      </c>
      <c r="BZ14" s="3">
        <f t="shared" si="56"/>
        <v>87.18970948409893</v>
      </c>
      <c r="CA14" s="3">
        <f t="shared" si="57"/>
        <v>50.4504891277702</v>
      </c>
      <c r="CB14" s="3">
        <f t="shared" si="58"/>
        <v>1027.7519911727798</v>
      </c>
      <c r="CC14" s="3">
        <f t="shared" si="59"/>
        <v>-11.75889311368357</v>
      </c>
      <c r="CD14" s="3">
        <f t="shared" si="59"/>
        <v>1054.544245759337</v>
      </c>
      <c r="CE14" s="3">
        <f t="shared" si="60"/>
        <v>1054.6098035915406</v>
      </c>
      <c r="CF14" s="3">
        <f t="shared" si="61"/>
        <v>-89.36113915715539</v>
      </c>
      <c r="CG14" s="3">
        <f t="shared" si="62"/>
        <v>0.06698617836507074</v>
      </c>
      <c r="CH14" s="3">
        <f t="shared" si="63"/>
        <v>99.3039803820877</v>
      </c>
      <c r="CI14" s="3">
        <f t="shared" si="64"/>
        <v>0.9512037327840045</v>
      </c>
      <c r="CJ14" s="3">
        <f t="shared" si="65"/>
        <v>99.3039803820877</v>
      </c>
      <c r="CK14" s="3">
        <f t="shared" si="73"/>
        <v>8.618946225639275</v>
      </c>
      <c r="CL14" s="3">
        <f t="shared" si="67"/>
        <v>-99.3039803820877</v>
      </c>
      <c r="CM14" s="3">
        <f t="shared" si="68"/>
        <v>-1.3934455351070942</v>
      </c>
      <c r="CN14" s="3">
        <f t="shared" si="69"/>
        <v>-8.505559568961447</v>
      </c>
      <c r="CO14" s="3">
        <f t="shared" si="70"/>
        <v>6.103977051609517</v>
      </c>
      <c r="CP14" s="3">
        <f t="shared" si="72"/>
        <v>1.4363176365038468</v>
      </c>
    </row>
    <row r="15" spans="1:94" ht="12.75">
      <c r="A15" s="1" t="s">
        <v>17</v>
      </c>
      <c r="B15" s="1">
        <v>3</v>
      </c>
      <c r="C15" s="1">
        <v>0.45947</v>
      </c>
      <c r="D15">
        <v>0.2381</v>
      </c>
      <c r="E15">
        <v>0.4004</v>
      </c>
      <c r="F15">
        <v>0.1692</v>
      </c>
      <c r="G15">
        <v>2.5058</v>
      </c>
      <c r="H15" s="3">
        <f t="shared" si="2"/>
        <v>0.109399807</v>
      </c>
      <c r="I15" s="3">
        <f t="shared" si="3"/>
        <v>0.183971788</v>
      </c>
      <c r="J15" s="3">
        <f t="shared" si="4"/>
        <v>0.07774232399999999</v>
      </c>
      <c r="K15" s="3">
        <f t="shared" si="5"/>
        <v>1.151339926</v>
      </c>
      <c r="L15" s="4">
        <v>13</v>
      </c>
      <c r="M15" s="7">
        <f>M14+C14</f>
        <v>2.50067</v>
      </c>
      <c r="N15" s="7">
        <f t="shared" si="6"/>
        <v>0.3531442651886042</v>
      </c>
      <c r="O15" s="3">
        <f>O14+H14</f>
        <v>1.7290275270000002</v>
      </c>
      <c r="P15" s="3">
        <f aca="true" t="shared" si="74" ref="P15:R16">P14+I14</f>
        <v>8.173288268</v>
      </c>
      <c r="Q15" s="3">
        <f t="shared" si="74"/>
        <v>1.8193433640000003</v>
      </c>
      <c r="R15" s="3">
        <f t="shared" si="74"/>
        <v>10.312820886</v>
      </c>
      <c r="S15">
        <v>20</v>
      </c>
      <c r="T15">
        <v>0</v>
      </c>
      <c r="U15" s="3">
        <f t="shared" si="8"/>
        <v>21.729027527</v>
      </c>
      <c r="V15" s="3">
        <f t="shared" si="8"/>
        <v>8.173288268</v>
      </c>
      <c r="W15" s="3">
        <f t="shared" si="9"/>
        <v>23.21536728938291</v>
      </c>
      <c r="X15" s="3">
        <f t="shared" si="10"/>
        <v>20.613592713979163</v>
      </c>
      <c r="Y15" s="12">
        <f t="shared" si="11"/>
        <v>0.3531442651886042</v>
      </c>
      <c r="Z15" s="3">
        <f t="shared" si="12"/>
        <v>-20.613592713979163</v>
      </c>
      <c r="AA15" s="3">
        <f t="shared" si="13"/>
        <v>0.3761460681037868</v>
      </c>
      <c r="AB15" s="3">
        <f t="shared" si="14"/>
        <v>0.3602071504923763</v>
      </c>
      <c r="AC15" s="3">
        <f t="shared" si="15"/>
        <v>23.458055054</v>
      </c>
      <c r="AD15" s="3">
        <f t="shared" si="15"/>
        <v>16.346576536</v>
      </c>
      <c r="AE15" s="3">
        <f t="shared" si="16"/>
        <v>28.591797973611257</v>
      </c>
      <c r="AF15" s="3">
        <f t="shared" si="17"/>
        <v>34.87043413335543</v>
      </c>
      <c r="AG15" s="3">
        <f t="shared" si="18"/>
        <v>0.28673865945958904</v>
      </c>
      <c r="AH15" s="3">
        <f t="shared" si="19"/>
        <v>-34.87043413335543</v>
      </c>
      <c r="AI15" s="3">
        <f t="shared" si="20"/>
        <v>16.507482256679857</v>
      </c>
      <c r="AJ15" s="3">
        <f t="shared" si="21"/>
        <v>34.87043413335543</v>
      </c>
      <c r="AK15" s="3">
        <f t="shared" si="22"/>
        <v>13.543514400091963</v>
      </c>
      <c r="AL15" s="3">
        <f t="shared" si="23"/>
        <v>9.437700363388421</v>
      </c>
      <c r="AM15">
        <f t="shared" si="24"/>
        <v>0.6968427901789167</v>
      </c>
      <c r="AN15" s="3">
        <f t="shared" si="25"/>
        <v>0.29247343264878084</v>
      </c>
      <c r="AO15" s="3">
        <f t="shared" si="26"/>
        <v>65.277398418</v>
      </c>
      <c r="AP15" s="3">
        <f t="shared" si="26"/>
        <v>26.659397422</v>
      </c>
      <c r="AQ15" s="8">
        <f t="shared" si="27"/>
        <v>70.51143322275084</v>
      </c>
      <c r="AR15" s="3">
        <f t="shared" si="28"/>
        <v>22.215185634420493</v>
      </c>
      <c r="AS15" s="3">
        <f t="shared" si="29"/>
        <v>0.3488104034104688</v>
      </c>
      <c r="AT15" s="3">
        <f t="shared" si="30"/>
        <v>-22.215185634420493</v>
      </c>
      <c r="AU15" s="3">
        <f t="shared" si="31"/>
        <v>23.50381107425028</v>
      </c>
      <c r="AV15" s="3">
        <f t="shared" si="32"/>
        <v>22.215185634420493</v>
      </c>
      <c r="AW15" s="3">
        <f t="shared" si="33"/>
        <v>21.759132806000004</v>
      </c>
      <c r="AX15" s="3">
        <f t="shared" si="34"/>
        <v>8.886465807333336</v>
      </c>
      <c r="AY15" s="3">
        <f t="shared" si="35"/>
        <v>0.40840165306969056</v>
      </c>
      <c r="AZ15">
        <f t="shared" si="36"/>
        <v>0.3557866114786782</v>
      </c>
      <c r="BA15" s="1">
        <v>1</v>
      </c>
      <c r="BB15" s="1">
        <v>120</v>
      </c>
      <c r="BC15" s="3">
        <f t="shared" si="37"/>
        <v>8.354171251593433</v>
      </c>
      <c r="BD15" s="3">
        <f t="shared" si="38"/>
        <v>78.0554020961855</v>
      </c>
      <c r="BE15" s="3">
        <f t="shared" si="39"/>
        <v>8.354171251593433</v>
      </c>
      <c r="BF15" s="3">
        <f t="shared" si="40"/>
        <v>198.0554020961855</v>
      </c>
      <c r="BG15" s="3">
        <f t="shared" si="41"/>
        <v>-7.942789036041316</v>
      </c>
      <c r="BH15" s="3">
        <f t="shared" si="42"/>
        <v>-2.5892623717754155</v>
      </c>
      <c r="BI15" s="3">
        <f t="shared" si="0"/>
        <v>69.76213240004131</v>
      </c>
      <c r="BJ15" s="3">
        <f t="shared" si="1"/>
        <v>12.902083257775416</v>
      </c>
      <c r="BK15" s="3">
        <f t="shared" si="43"/>
        <v>70.94518214362031</v>
      </c>
      <c r="BL15" s="3">
        <f t="shared" si="44"/>
        <v>10.478112109767729</v>
      </c>
      <c r="BM15" s="3">
        <f t="shared" si="45"/>
        <v>69.79217730095019</v>
      </c>
      <c r="BN15" s="3">
        <f t="shared" si="46"/>
        <v>156.110804192371</v>
      </c>
      <c r="BO15" s="3">
        <f t="shared" si="47"/>
        <v>-63.813104922702706</v>
      </c>
      <c r="BP15" s="3">
        <f t="shared" si="48"/>
        <v>28.26368080295632</v>
      </c>
      <c r="BQ15" s="3">
        <f t="shared" si="49"/>
        <v>3.4580550540000004</v>
      </c>
      <c r="BR15" s="3">
        <f t="shared" si="49"/>
        <v>16.346576536</v>
      </c>
      <c r="BS15" s="3">
        <f t="shared" si="50"/>
        <v>16.708342503186866</v>
      </c>
      <c r="BT15" s="3">
        <f t="shared" si="51"/>
        <v>78.0554020961855</v>
      </c>
      <c r="BU15" s="3">
        <f t="shared" si="52"/>
        <v>61.819343364</v>
      </c>
      <c r="BV15" s="3">
        <f t="shared" si="52"/>
        <v>10.312820886</v>
      </c>
      <c r="BW15" s="3">
        <f t="shared" si="53"/>
        <v>62.6736426943803</v>
      </c>
      <c r="BX15" s="3">
        <f t="shared" si="54"/>
        <v>9.470976334101733</v>
      </c>
      <c r="BY15" s="3">
        <f t="shared" si="55"/>
        <v>1047.1726880600613</v>
      </c>
      <c r="BZ15" s="3">
        <f t="shared" si="56"/>
        <v>87.52637843028724</v>
      </c>
      <c r="CA15" s="3">
        <f t="shared" si="57"/>
        <v>45.195376839783215</v>
      </c>
      <c r="CB15" s="3">
        <f t="shared" si="58"/>
        <v>1046.196930090719</v>
      </c>
      <c r="CC15" s="3">
        <f t="shared" si="59"/>
        <v>-18.61772808291949</v>
      </c>
      <c r="CD15" s="3">
        <f t="shared" si="59"/>
        <v>1074.4606108936753</v>
      </c>
      <c r="CE15" s="3">
        <f t="shared" si="60"/>
        <v>1074.6218982325734</v>
      </c>
      <c r="CF15" s="3">
        <f t="shared" si="61"/>
        <v>-89.00730609043514</v>
      </c>
      <c r="CG15" s="3">
        <f t="shared" si="62"/>
        <v>0.06601873855381468</v>
      </c>
      <c r="CH15" s="3">
        <f t="shared" si="63"/>
        <v>99.48541820020287</v>
      </c>
      <c r="CI15" s="3">
        <f t="shared" si="64"/>
        <v>0.9374660874641685</v>
      </c>
      <c r="CJ15" s="3">
        <f t="shared" si="65"/>
        <v>99.48541820020287</v>
      </c>
      <c r="CK15" s="3">
        <f t="shared" si="73"/>
        <v>8.745248422446046</v>
      </c>
      <c r="CL15" s="3">
        <f t="shared" si="67"/>
        <v>-99.48541820020287</v>
      </c>
      <c r="CM15" s="3">
        <f t="shared" si="68"/>
        <v>-1.4411871224045092</v>
      </c>
      <c r="CN15" s="3">
        <f t="shared" si="69"/>
        <v>-8.625679662989489</v>
      </c>
      <c r="CO15" s="3">
        <f t="shared" si="70"/>
        <v>5.985121244074267</v>
      </c>
      <c r="CP15" s="3">
        <f t="shared" si="72"/>
        <v>1.4155737920708944</v>
      </c>
    </row>
    <row r="16" spans="1:94" ht="12.75">
      <c r="A16" s="1" t="s">
        <v>18</v>
      </c>
      <c r="B16" s="1">
        <v>3</v>
      </c>
      <c r="C16" s="1">
        <v>0.22327</v>
      </c>
      <c r="D16">
        <v>0.2381</v>
      </c>
      <c r="E16">
        <v>0.4004</v>
      </c>
      <c r="F16">
        <v>0.1692</v>
      </c>
      <c r="G16">
        <v>2.5058</v>
      </c>
      <c r="H16" s="3">
        <f t="shared" si="2"/>
        <v>0.053160587</v>
      </c>
      <c r="I16" s="3">
        <f t="shared" si="3"/>
        <v>0.089397308</v>
      </c>
      <c r="J16" s="3">
        <f t="shared" si="4"/>
        <v>0.037777283999999994</v>
      </c>
      <c r="K16" s="3">
        <f t="shared" si="5"/>
        <v>0.559469966</v>
      </c>
      <c r="L16" s="4">
        <v>14</v>
      </c>
      <c r="M16" s="7">
        <f>M15+C15</f>
        <v>2.96014</v>
      </c>
      <c r="N16" s="7">
        <f t="shared" si="6"/>
        <v>0.35061385187430594</v>
      </c>
      <c r="O16" s="3">
        <f>O15+H15</f>
        <v>1.8384273340000001</v>
      </c>
      <c r="P16" s="3">
        <f t="shared" si="74"/>
        <v>8.357260056</v>
      </c>
      <c r="Q16" s="3">
        <f t="shared" si="74"/>
        <v>1.8970856880000002</v>
      </c>
      <c r="R16" s="3">
        <f t="shared" si="74"/>
        <v>11.464160812000001</v>
      </c>
      <c r="S16">
        <v>20</v>
      </c>
      <c r="T16">
        <v>0</v>
      </c>
      <c r="U16" s="3">
        <f t="shared" si="8"/>
        <v>21.838427334</v>
      </c>
      <c r="V16" s="3">
        <f t="shared" si="8"/>
        <v>8.357260056</v>
      </c>
      <c r="W16" s="3">
        <f t="shared" si="9"/>
        <v>23.382914789777843</v>
      </c>
      <c r="X16" s="3">
        <f t="shared" si="10"/>
        <v>20.941148000909845</v>
      </c>
      <c r="Y16" s="12">
        <f t="shared" si="11"/>
        <v>0.35061385187430594</v>
      </c>
      <c r="Z16" s="3">
        <f t="shared" si="12"/>
        <v>-20.941148000909845</v>
      </c>
      <c r="AA16" s="3">
        <f t="shared" si="13"/>
        <v>0.3826859841225232</v>
      </c>
      <c r="AB16" s="3">
        <f t="shared" si="14"/>
        <v>0.3576261289117921</v>
      </c>
      <c r="AC16" s="3">
        <f t="shared" si="15"/>
        <v>23.676854668</v>
      </c>
      <c r="AD16" s="3">
        <f t="shared" si="15"/>
        <v>16.714520112</v>
      </c>
      <c r="AE16" s="3">
        <f t="shared" si="16"/>
        <v>28.982212295545104</v>
      </c>
      <c r="AF16" s="3">
        <f t="shared" si="17"/>
        <v>35.2199287541863</v>
      </c>
      <c r="AG16" s="3">
        <f t="shared" si="18"/>
        <v>0.2828760530386726</v>
      </c>
      <c r="AH16" s="3">
        <f t="shared" si="19"/>
        <v>-35.2199287541863</v>
      </c>
      <c r="AI16" s="3">
        <f t="shared" si="20"/>
        <v>16.732888070543847</v>
      </c>
      <c r="AJ16" s="3">
        <f t="shared" si="21"/>
        <v>35.2199287541863</v>
      </c>
      <c r="AK16" s="3">
        <f t="shared" si="22"/>
        <v>13.669838416133446</v>
      </c>
      <c r="AL16" s="3">
        <f t="shared" si="23"/>
        <v>9.650132686038614</v>
      </c>
      <c r="AM16">
        <f t="shared" si="24"/>
        <v>0.7059434349018576</v>
      </c>
      <c r="AN16" s="3">
        <f t="shared" si="25"/>
        <v>0.288533574099446</v>
      </c>
      <c r="AO16" s="3">
        <f t="shared" si="26"/>
        <v>65.573940356</v>
      </c>
      <c r="AP16" s="3">
        <f t="shared" si="26"/>
        <v>28.178680924</v>
      </c>
      <c r="AQ16" s="8">
        <f t="shared" si="27"/>
        <v>71.37212139504364</v>
      </c>
      <c r="AR16" s="3">
        <f t="shared" si="28"/>
        <v>23.254346428129914</v>
      </c>
      <c r="AS16" s="3">
        <f t="shared" si="29"/>
        <v>0.34460404128026995</v>
      </c>
      <c r="AT16" s="3">
        <f t="shared" si="30"/>
        <v>-23.254346428129914</v>
      </c>
      <c r="AU16" s="3">
        <f t="shared" si="31"/>
        <v>23.790707131681213</v>
      </c>
      <c r="AV16" s="3">
        <f t="shared" si="32"/>
        <v>23.254346428129914</v>
      </c>
      <c r="AW16" s="3">
        <f t="shared" si="33"/>
        <v>21.857980118666664</v>
      </c>
      <c r="AX16" s="3">
        <f t="shared" si="34"/>
        <v>9.392893641333332</v>
      </c>
      <c r="AY16" s="3">
        <f t="shared" si="35"/>
        <v>0.4297237709220818</v>
      </c>
      <c r="AZ16">
        <f t="shared" si="36"/>
        <v>0.35149612210587533</v>
      </c>
      <c r="BA16" s="1">
        <v>1</v>
      </c>
      <c r="BB16" s="1">
        <v>120</v>
      </c>
      <c r="BC16" s="3">
        <f t="shared" si="37"/>
        <v>8.557079566418176</v>
      </c>
      <c r="BD16" s="3">
        <f t="shared" si="38"/>
        <v>77.59369236376604</v>
      </c>
      <c r="BE16" s="3">
        <f t="shared" si="39"/>
        <v>8.557079566418176</v>
      </c>
      <c r="BF16" s="3">
        <f t="shared" si="40"/>
        <v>197.59369236376602</v>
      </c>
      <c r="BG16" s="3">
        <f t="shared" si="41"/>
        <v>-8.15681318152896</v>
      </c>
      <c r="BH16" s="3">
        <f t="shared" si="42"/>
        <v>-2.586505253744302</v>
      </c>
      <c r="BI16" s="3">
        <f t="shared" si="0"/>
        <v>70.05389886952895</v>
      </c>
      <c r="BJ16" s="3">
        <f t="shared" si="1"/>
        <v>14.050666065744302</v>
      </c>
      <c r="BK16" s="3">
        <f t="shared" si="43"/>
        <v>71.44907251821571</v>
      </c>
      <c r="BL16" s="3">
        <f t="shared" si="44"/>
        <v>11.341296590020715</v>
      </c>
      <c r="BM16" s="3">
        <f t="shared" si="45"/>
        <v>73.22361070601148</v>
      </c>
      <c r="BN16" s="3">
        <f t="shared" si="46"/>
        <v>155.18738472753208</v>
      </c>
      <c r="BO16" s="3">
        <f t="shared" si="47"/>
        <v>-66.46398058121478</v>
      </c>
      <c r="BP16" s="3">
        <f t="shared" si="48"/>
        <v>30.728430648593537</v>
      </c>
      <c r="BQ16" s="3">
        <f t="shared" si="49"/>
        <v>3.6768546680000003</v>
      </c>
      <c r="BR16" s="3">
        <f t="shared" si="49"/>
        <v>16.714520112</v>
      </c>
      <c r="BS16" s="3">
        <f t="shared" si="50"/>
        <v>17.114159132836352</v>
      </c>
      <c r="BT16" s="3">
        <f t="shared" si="51"/>
        <v>77.59369236376604</v>
      </c>
      <c r="BU16" s="3">
        <f t="shared" si="52"/>
        <v>61.897085688</v>
      </c>
      <c r="BV16" s="3">
        <f t="shared" si="52"/>
        <v>11.464160812000001</v>
      </c>
      <c r="BW16" s="3">
        <f t="shared" si="53"/>
        <v>62.94979110204426</v>
      </c>
      <c r="BX16" s="3">
        <f t="shared" si="54"/>
        <v>10.493032047992793</v>
      </c>
      <c r="BY16" s="3">
        <f t="shared" si="55"/>
        <v>1077.3327422991913</v>
      </c>
      <c r="BZ16" s="3">
        <f t="shared" si="56"/>
        <v>88.08672441175884</v>
      </c>
      <c r="CA16" s="3">
        <f t="shared" si="57"/>
        <v>35.96864198814224</v>
      </c>
      <c r="CB16" s="3">
        <f t="shared" si="58"/>
        <v>1076.7321368025682</v>
      </c>
      <c r="CC16" s="3">
        <f t="shared" si="59"/>
        <v>-30.495338593072546</v>
      </c>
      <c r="CD16" s="3">
        <f t="shared" si="59"/>
        <v>1107.4605674511618</v>
      </c>
      <c r="CE16" s="3">
        <f t="shared" si="60"/>
        <v>1107.8803519041012</v>
      </c>
      <c r="CF16" s="3">
        <f t="shared" si="61"/>
        <v>-88.42268625003194</v>
      </c>
      <c r="CG16" s="3">
        <f t="shared" si="62"/>
        <v>0.06449168666581821</v>
      </c>
      <c r="CH16" s="3">
        <f t="shared" si="63"/>
        <v>99.76398284005266</v>
      </c>
      <c r="CI16" s="3">
        <f t="shared" si="64"/>
        <v>0.9157819506546185</v>
      </c>
      <c r="CJ16" s="3">
        <f t="shared" si="65"/>
        <v>99.76398284005266</v>
      </c>
      <c r="CK16" s="3">
        <f t="shared" si="73"/>
        <v>8.952320818981342</v>
      </c>
      <c r="CL16" s="3">
        <f t="shared" si="67"/>
        <v>-99.76398284005266</v>
      </c>
      <c r="CM16" s="3">
        <f t="shared" si="68"/>
        <v>-1.5182242703772044</v>
      </c>
      <c r="CN16" s="3">
        <f t="shared" si="69"/>
        <v>-8.822643771047563</v>
      </c>
      <c r="CO16" s="3">
        <f t="shared" si="70"/>
        <v>5.811159749709157</v>
      </c>
      <c r="CP16" s="3">
        <f t="shared" si="72"/>
        <v>1.382830745488474</v>
      </c>
    </row>
    <row r="17" spans="1:94" ht="12.75">
      <c r="A17" s="1" t="s">
        <v>19</v>
      </c>
      <c r="B17" s="1">
        <v>3</v>
      </c>
      <c r="C17" s="1">
        <v>0.07688</v>
      </c>
      <c r="D17">
        <v>0.2381</v>
      </c>
      <c r="E17">
        <v>0.4004</v>
      </c>
      <c r="F17">
        <v>0.1692</v>
      </c>
      <c r="G17">
        <v>2.5058</v>
      </c>
      <c r="H17" s="3">
        <f t="shared" si="2"/>
        <v>0.018305128</v>
      </c>
      <c r="I17" s="3">
        <f t="shared" si="3"/>
        <v>0.030782752</v>
      </c>
      <c r="J17" s="3">
        <f t="shared" si="4"/>
        <v>0.013008096</v>
      </c>
      <c r="K17" s="3">
        <f t="shared" si="5"/>
        <v>0.192645904</v>
      </c>
      <c r="L17" s="4">
        <v>15</v>
      </c>
      <c r="M17" s="7">
        <f>M16+C17</f>
        <v>3.03702</v>
      </c>
      <c r="N17" s="7">
        <f t="shared" si="6"/>
        <v>0.3501928850647253</v>
      </c>
      <c r="O17" s="3">
        <f>O16+H17</f>
        <v>1.856732462</v>
      </c>
      <c r="P17" s="3">
        <f>P16+I17</f>
        <v>8.388042808</v>
      </c>
      <c r="Q17" s="3">
        <f>Q16+J17</f>
        <v>1.9100937840000003</v>
      </c>
      <c r="R17" s="3">
        <f>R16+K17</f>
        <v>11.656806716000002</v>
      </c>
      <c r="S17">
        <v>20</v>
      </c>
      <c r="T17">
        <v>0</v>
      </c>
      <c r="U17" s="3">
        <f t="shared" si="8"/>
        <v>21.856732462</v>
      </c>
      <c r="V17" s="3">
        <f t="shared" si="8"/>
        <v>8.388042808</v>
      </c>
      <c r="W17" s="3">
        <f t="shared" si="9"/>
        <v>23.411023387803557</v>
      </c>
      <c r="X17" s="3">
        <f t="shared" si="10"/>
        <v>20.99549726744019</v>
      </c>
      <c r="Y17" s="12">
        <f t="shared" si="11"/>
        <v>0.3501928850647253</v>
      </c>
      <c r="Z17" s="3">
        <f t="shared" si="12"/>
        <v>-20.99549726744019</v>
      </c>
      <c r="AA17" s="3">
        <f t="shared" si="13"/>
        <v>0.38377387025180487</v>
      </c>
      <c r="AB17" s="3">
        <f t="shared" si="14"/>
        <v>0.3571967427660198</v>
      </c>
      <c r="AC17" s="3">
        <f t="shared" si="15"/>
        <v>23.713464924</v>
      </c>
      <c r="AD17" s="3">
        <f t="shared" si="15"/>
        <v>16.776085616</v>
      </c>
      <c r="AE17" s="3">
        <f t="shared" si="16"/>
        <v>29.047641337932077</v>
      </c>
      <c r="AF17" s="3">
        <f t="shared" si="17"/>
        <v>35.27748927075898</v>
      </c>
      <c r="AG17" s="3">
        <f t="shared" si="18"/>
        <v>0.28223888222507</v>
      </c>
      <c r="AH17" s="3">
        <f t="shared" si="19"/>
        <v>-35.27748927075898</v>
      </c>
      <c r="AI17" s="3">
        <f t="shared" si="20"/>
        <v>16.77066354577879</v>
      </c>
      <c r="AJ17" s="3">
        <f t="shared" si="21"/>
        <v>35.27748927075898</v>
      </c>
      <c r="AK17" s="3">
        <f t="shared" si="22"/>
        <v>13.690975357290151</v>
      </c>
      <c r="AL17" s="3">
        <f t="shared" si="23"/>
        <v>9.68567754634581</v>
      </c>
      <c r="AM17">
        <f t="shared" si="24"/>
        <v>0.7074497830564273</v>
      </c>
      <c r="AN17" s="3">
        <f t="shared" si="25"/>
        <v>0.2878836598695714</v>
      </c>
      <c r="AO17" s="3">
        <f t="shared" si="26"/>
        <v>65.623558708</v>
      </c>
      <c r="AP17" s="3">
        <f t="shared" si="26"/>
        <v>28.432892332</v>
      </c>
      <c r="AQ17" s="8">
        <f t="shared" si="27"/>
        <v>71.51839500342152</v>
      </c>
      <c r="AR17" s="3">
        <f t="shared" si="28"/>
        <v>23.425764887628503</v>
      </c>
      <c r="AS17" s="3">
        <f t="shared" si="29"/>
        <v>0.34389923692081453</v>
      </c>
      <c r="AT17" s="3">
        <f t="shared" si="30"/>
        <v>-23.425764887628503</v>
      </c>
      <c r="AU17" s="3">
        <f t="shared" si="31"/>
        <v>23.839465001140507</v>
      </c>
      <c r="AV17" s="3">
        <f t="shared" si="32"/>
        <v>23.425764887628503</v>
      </c>
      <c r="AW17" s="3">
        <f t="shared" si="33"/>
        <v>21.874519569333337</v>
      </c>
      <c r="AX17" s="3">
        <f t="shared" si="34"/>
        <v>9.477630777333333</v>
      </c>
      <c r="AY17" s="3">
        <f t="shared" si="35"/>
        <v>0.4332726370192084</v>
      </c>
      <c r="AZ17">
        <f t="shared" si="36"/>
        <v>0.3507772216592308</v>
      </c>
      <c r="BA17" s="1">
        <v>1</v>
      </c>
      <c r="BB17" s="1">
        <v>120</v>
      </c>
      <c r="BC17" s="3">
        <f t="shared" si="37"/>
        <v>8.591083609433975</v>
      </c>
      <c r="BD17" s="3">
        <f t="shared" si="38"/>
        <v>77.51856881498915</v>
      </c>
      <c r="BE17" s="3">
        <f t="shared" si="39"/>
        <v>8.591083609433975</v>
      </c>
      <c r="BF17" s="3">
        <f t="shared" si="40"/>
        <v>197.51856881498915</v>
      </c>
      <c r="BG17" s="3">
        <f t="shared" si="41"/>
        <v>-8.192624390759356</v>
      </c>
      <c r="BH17" s="3">
        <f t="shared" si="42"/>
        <v>-2.5860439238767725</v>
      </c>
      <c r="BI17" s="3">
        <f t="shared" si="0"/>
        <v>70.10271817475936</v>
      </c>
      <c r="BJ17" s="3">
        <f t="shared" si="1"/>
        <v>14.242850639876774</v>
      </c>
      <c r="BK17" s="3">
        <f t="shared" si="43"/>
        <v>71.53495571984074</v>
      </c>
      <c r="BL17" s="3">
        <f t="shared" si="44"/>
        <v>11.484531360590228</v>
      </c>
      <c r="BM17" s="3">
        <f t="shared" si="45"/>
        <v>73.8067175842851</v>
      </c>
      <c r="BN17" s="3">
        <f t="shared" si="46"/>
        <v>155.0371376299783</v>
      </c>
      <c r="BO17" s="3">
        <f t="shared" si="47"/>
        <v>-66.91180671339595</v>
      </c>
      <c r="BP17" s="3">
        <f t="shared" si="48"/>
        <v>31.148702748518442</v>
      </c>
      <c r="BQ17" s="3">
        <f t="shared" si="49"/>
        <v>3.713464924</v>
      </c>
      <c r="BR17" s="3">
        <f t="shared" si="49"/>
        <v>16.776085616</v>
      </c>
      <c r="BS17" s="3">
        <f t="shared" si="50"/>
        <v>17.18216721886795</v>
      </c>
      <c r="BT17" s="3">
        <f t="shared" si="51"/>
        <v>77.51856881498915</v>
      </c>
      <c r="BU17" s="3">
        <f t="shared" si="52"/>
        <v>61.910093784</v>
      </c>
      <c r="BV17" s="3">
        <f t="shared" si="52"/>
        <v>11.656806716000002</v>
      </c>
      <c r="BW17" s="3">
        <f t="shared" si="53"/>
        <v>62.997943261330825</v>
      </c>
      <c r="BX17" s="3">
        <f t="shared" si="54"/>
        <v>10.66315658518866</v>
      </c>
      <c r="BY17" s="3">
        <f t="shared" si="55"/>
        <v>1082.4411955609414</v>
      </c>
      <c r="BZ17" s="3">
        <f t="shared" si="56"/>
        <v>88.18172540017781</v>
      </c>
      <c r="CA17" s="3">
        <f t="shared" si="57"/>
        <v>34.3453742316546</v>
      </c>
      <c r="CB17" s="3">
        <f t="shared" si="58"/>
        <v>1081.8961766806867</v>
      </c>
      <c r="CC17" s="3">
        <f t="shared" si="59"/>
        <v>-32.566432481741344</v>
      </c>
      <c r="CD17" s="3">
        <f t="shared" si="59"/>
        <v>1113.0448794292051</v>
      </c>
      <c r="CE17" s="3">
        <f t="shared" si="60"/>
        <v>1113.521205971472</v>
      </c>
      <c r="CF17" s="3">
        <f t="shared" si="61"/>
        <v>-88.3240685229299</v>
      </c>
      <c r="CG17" s="3">
        <f t="shared" si="62"/>
        <v>0.06424211351900687</v>
      </c>
      <c r="CH17" s="3">
        <f t="shared" si="63"/>
        <v>99.80859988352013</v>
      </c>
      <c r="CI17" s="3">
        <f t="shared" si="64"/>
        <v>0.9122380119698975</v>
      </c>
      <c r="CJ17" s="3">
        <f t="shared" si="65"/>
        <v>99.80859988352013</v>
      </c>
      <c r="CK17" s="3">
        <f t="shared" si="73"/>
        <v>8.987099545204241</v>
      </c>
      <c r="CL17" s="3">
        <f t="shared" si="67"/>
        <v>-99.80859988352013</v>
      </c>
      <c r="CM17" s="3">
        <f t="shared" si="68"/>
        <v>-1.5310189418155968</v>
      </c>
      <c r="CN17" s="3">
        <f t="shared" si="69"/>
        <v>-8.855729175805465</v>
      </c>
      <c r="CO17" s="3">
        <f t="shared" si="70"/>
        <v>5.784206147902832</v>
      </c>
      <c r="CP17" s="3">
        <f t="shared" si="72"/>
        <v>1.3774793980745452</v>
      </c>
    </row>
    <row r="18" spans="1:94" ht="12.75">
      <c r="A18" s="1" t="s">
        <v>20</v>
      </c>
      <c r="B18" s="1">
        <v>3</v>
      </c>
      <c r="C18" s="1">
        <v>0.05612</v>
      </c>
      <c r="D18">
        <v>0.2381</v>
      </c>
      <c r="E18">
        <v>0.4004</v>
      </c>
      <c r="F18">
        <v>0.1692</v>
      </c>
      <c r="G18">
        <v>2.5058</v>
      </c>
      <c r="H18" s="3">
        <f t="shared" si="2"/>
        <v>0.013362172</v>
      </c>
      <c r="I18" s="3">
        <f t="shared" si="3"/>
        <v>0.022470448</v>
      </c>
      <c r="J18" s="3">
        <f t="shared" si="4"/>
        <v>0.009495504</v>
      </c>
      <c r="K18" s="3">
        <f t="shared" si="5"/>
        <v>0.140625496</v>
      </c>
      <c r="L18" s="4">
        <v>16</v>
      </c>
      <c r="M18" s="7">
        <f>M17+C19</f>
        <v>3.04683</v>
      </c>
      <c r="N18" s="7">
        <f t="shared" si="6"/>
        <v>0.3501392191681478</v>
      </c>
      <c r="O18" s="3">
        <f>O17+H19</f>
        <v>1.8590682230000002</v>
      </c>
      <c r="P18" s="3">
        <f>P17+I19</f>
        <v>8.391970731999999</v>
      </c>
      <c r="Q18" s="3">
        <f>Q17+J19</f>
        <v>1.9117536360000003</v>
      </c>
      <c r="R18" s="3">
        <f>R17+K19</f>
        <v>11.681388614000001</v>
      </c>
      <c r="S18">
        <v>20</v>
      </c>
      <c r="T18">
        <v>0</v>
      </c>
      <c r="U18" s="3">
        <f t="shared" si="8"/>
        <v>21.859068223</v>
      </c>
      <c r="V18" s="3">
        <f t="shared" si="8"/>
        <v>8.391970731999999</v>
      </c>
      <c r="W18" s="3">
        <f t="shared" si="9"/>
        <v>23.414611599266664</v>
      </c>
      <c r="X18" s="3">
        <f t="shared" si="10"/>
        <v>21.002422923900163</v>
      </c>
      <c r="Y18" s="12">
        <f t="shared" si="11"/>
        <v>0.3501392191681478</v>
      </c>
      <c r="Z18" s="3">
        <f t="shared" si="12"/>
        <v>-21.002422923900163</v>
      </c>
      <c r="AA18" s="3">
        <f t="shared" si="13"/>
        <v>0.3839125550269343</v>
      </c>
      <c r="AB18" s="3">
        <f t="shared" si="14"/>
        <v>0.3571420035515107</v>
      </c>
      <c r="AC18" s="3">
        <f t="shared" si="15"/>
        <v>23.718136446</v>
      </c>
      <c r="AD18" s="3">
        <f t="shared" si="15"/>
        <v>16.783941463999998</v>
      </c>
      <c r="AE18" s="3">
        <f t="shared" si="16"/>
        <v>29.0559922827986</v>
      </c>
      <c r="AF18" s="3">
        <f t="shared" si="17"/>
        <v>35.284815425129814</v>
      </c>
      <c r="AG18" s="3">
        <f t="shared" si="18"/>
        <v>0.2821577643158377</v>
      </c>
      <c r="AH18" s="3">
        <f t="shared" si="19"/>
        <v>-35.284815425129814</v>
      </c>
      <c r="AI18" s="3">
        <f t="shared" si="20"/>
        <v>16.77548496604546</v>
      </c>
      <c r="AJ18" s="3">
        <f t="shared" si="21"/>
        <v>35.284815425129814</v>
      </c>
      <c r="AK18" s="3">
        <f t="shared" si="22"/>
        <v>13.693672461774373</v>
      </c>
      <c r="AL18" s="3">
        <f t="shared" si="23"/>
        <v>9.69021312230332</v>
      </c>
      <c r="AM18">
        <f t="shared" si="24"/>
        <v>0.7076416607271253</v>
      </c>
      <c r="AN18" s="3">
        <f t="shared" si="25"/>
        <v>0.2878009196021545</v>
      </c>
      <c r="AO18" s="3">
        <f t="shared" si="26"/>
        <v>65.629890082</v>
      </c>
      <c r="AP18" s="3">
        <f t="shared" si="26"/>
        <v>28.465330078</v>
      </c>
      <c r="AQ18" s="8">
        <f t="shared" si="27"/>
        <v>71.53710567687858</v>
      </c>
      <c r="AR18" s="3">
        <f t="shared" si="28"/>
        <v>23.447587655025686</v>
      </c>
      <c r="AS18" s="3">
        <f t="shared" si="29"/>
        <v>0.34380928938570987</v>
      </c>
      <c r="AT18" s="3">
        <f t="shared" si="30"/>
        <v>-23.447587655025686</v>
      </c>
      <c r="AU18" s="3">
        <f t="shared" si="31"/>
        <v>23.845701892292862</v>
      </c>
      <c r="AV18" s="3">
        <f t="shared" si="32"/>
        <v>23.447587655025686</v>
      </c>
      <c r="AW18" s="3">
        <f t="shared" si="33"/>
        <v>21.876630027333334</v>
      </c>
      <c r="AX18" s="3">
        <f t="shared" si="34"/>
        <v>9.488443359333337</v>
      </c>
      <c r="AY18" s="3">
        <f t="shared" si="35"/>
        <v>0.4337250914550451</v>
      </c>
      <c r="AZ18">
        <f t="shared" si="36"/>
        <v>0.3506854751734241</v>
      </c>
      <c r="BA18" s="1">
        <v>1</v>
      </c>
      <c r="BB18" s="1">
        <v>120</v>
      </c>
      <c r="BC18" s="3">
        <f t="shared" si="37"/>
        <v>8.595423632638067</v>
      </c>
      <c r="BD18" s="3">
        <f t="shared" si="38"/>
        <v>77.50902570586705</v>
      </c>
      <c r="BE18" s="3">
        <f t="shared" si="39"/>
        <v>8.595423632638067</v>
      </c>
      <c r="BF18" s="3">
        <f t="shared" si="40"/>
        <v>197.50902570586703</v>
      </c>
      <c r="BG18" s="3">
        <f t="shared" si="41"/>
        <v>-8.197193953227492</v>
      </c>
      <c r="BH18" s="3">
        <f t="shared" si="42"/>
        <v>-2.5859850575136036</v>
      </c>
      <c r="BI18" s="3">
        <f t="shared" si="0"/>
        <v>70.1089475892275</v>
      </c>
      <c r="BJ18" s="3">
        <f t="shared" si="1"/>
        <v>14.267373671513605</v>
      </c>
      <c r="BK18" s="3">
        <f t="shared" si="43"/>
        <v>71.5459466605317</v>
      </c>
      <c r="BL18" s="3">
        <f t="shared" si="44"/>
        <v>11.502783560029954</v>
      </c>
      <c r="BM18" s="3">
        <f t="shared" si="45"/>
        <v>73.88130742451298</v>
      </c>
      <c r="BN18" s="3">
        <f t="shared" si="46"/>
        <v>155.0180514117341</v>
      </c>
      <c r="BO18" s="3">
        <f t="shared" si="47"/>
        <v>-66.96903810897622</v>
      </c>
      <c r="BP18" s="3">
        <f t="shared" si="48"/>
        <v>31.202492232414503</v>
      </c>
      <c r="BQ18" s="3">
        <f t="shared" si="49"/>
        <v>3.7181364460000004</v>
      </c>
      <c r="BR18" s="3">
        <f t="shared" si="49"/>
        <v>16.783941463999998</v>
      </c>
      <c r="BS18" s="3">
        <f t="shared" si="50"/>
        <v>17.190847265276133</v>
      </c>
      <c r="BT18" s="3">
        <f t="shared" si="51"/>
        <v>77.50902570586705</v>
      </c>
      <c r="BU18" s="3">
        <f t="shared" si="52"/>
        <v>61.911753636</v>
      </c>
      <c r="BV18" s="3">
        <f t="shared" si="52"/>
        <v>11.681388614000001</v>
      </c>
      <c r="BW18" s="3">
        <f t="shared" si="53"/>
        <v>63.00412746984159</v>
      </c>
      <c r="BX18" s="3">
        <f t="shared" si="54"/>
        <v>10.684845970969745</v>
      </c>
      <c r="BY18" s="3">
        <f t="shared" si="55"/>
        <v>1083.0943324160353</v>
      </c>
      <c r="BZ18" s="3">
        <f t="shared" si="56"/>
        <v>88.19387167683679</v>
      </c>
      <c r="CA18" s="3">
        <f t="shared" si="57"/>
        <v>34.13660491417244</v>
      </c>
      <c r="CB18" s="3">
        <f t="shared" si="58"/>
        <v>1082.5562457058159</v>
      </c>
      <c r="CC18" s="3">
        <f t="shared" si="59"/>
        <v>-32.832433194803784</v>
      </c>
      <c r="CD18" s="3">
        <f t="shared" si="59"/>
        <v>1113.7587379382303</v>
      </c>
      <c r="CE18" s="3">
        <f t="shared" si="60"/>
        <v>1114.2425656037606</v>
      </c>
      <c r="CF18" s="3">
        <f t="shared" si="61"/>
        <v>-88.31146983756256</v>
      </c>
      <c r="CG18" s="3">
        <f t="shared" si="62"/>
        <v>0.06421038727932997</v>
      </c>
      <c r="CH18" s="3">
        <f t="shared" si="63"/>
        <v>99.81425339759251</v>
      </c>
      <c r="CI18" s="3">
        <f t="shared" si="64"/>
        <v>0.9117874993664855</v>
      </c>
      <c r="CJ18" s="3">
        <f t="shared" si="65"/>
        <v>99.81425339759251</v>
      </c>
      <c r="CK18" s="3">
        <f t="shared" si="73"/>
        <v>8.991540055318763</v>
      </c>
      <c r="CL18" s="3">
        <f t="shared" si="67"/>
        <v>-99.81425339759251</v>
      </c>
      <c r="CM18" s="3">
        <f t="shared" si="68"/>
        <v>-1.5326496562412506</v>
      </c>
      <c r="CN18" s="3">
        <f t="shared" si="69"/>
        <v>-8.859953588909217</v>
      </c>
      <c r="CO18" s="3">
        <f t="shared" si="70"/>
        <v>5.780808127173581</v>
      </c>
      <c r="CP18" s="3">
        <f t="shared" si="72"/>
        <v>1.3767991240433932</v>
      </c>
    </row>
    <row r="19" spans="1:94" ht="12.75">
      <c r="A19" s="1" t="s">
        <v>21</v>
      </c>
      <c r="B19" s="1">
        <v>3</v>
      </c>
      <c r="C19" s="1">
        <v>0.00981</v>
      </c>
      <c r="D19">
        <v>0.2381</v>
      </c>
      <c r="E19">
        <v>0.4004</v>
      </c>
      <c r="F19">
        <v>0.1692</v>
      </c>
      <c r="G19">
        <v>2.5058</v>
      </c>
      <c r="H19" s="3">
        <f t="shared" si="2"/>
        <v>0.002335761</v>
      </c>
      <c r="I19" s="3">
        <f t="shared" si="3"/>
        <v>0.003927923999999999</v>
      </c>
      <c r="J19" s="3">
        <f t="shared" si="4"/>
        <v>0.0016598519999999999</v>
      </c>
      <c r="K19" s="3">
        <f t="shared" si="5"/>
        <v>0.024581897999999998</v>
      </c>
      <c r="L19" s="4">
        <v>17</v>
      </c>
      <c r="M19" s="7">
        <f>M17+C20</f>
        <v>3.09127</v>
      </c>
      <c r="N19" s="7">
        <f t="shared" si="6"/>
        <v>0.34989625077486497</v>
      </c>
      <c r="O19" s="3">
        <f>O17+H20</f>
        <v>1.8696493870000002</v>
      </c>
      <c r="P19" s="3">
        <f>P17+I20</f>
        <v>8.409764508</v>
      </c>
      <c r="Q19" s="3">
        <f>Q17+J20</f>
        <v>1.9192728840000004</v>
      </c>
      <c r="R19" s="3">
        <f>R17+K20</f>
        <v>11.792746366000001</v>
      </c>
      <c r="S19">
        <v>20</v>
      </c>
      <c r="T19">
        <v>0</v>
      </c>
      <c r="U19" s="3">
        <f t="shared" si="8"/>
        <v>21.869649387</v>
      </c>
      <c r="V19" s="3">
        <f t="shared" si="8"/>
        <v>8.409764508</v>
      </c>
      <c r="W19" s="3">
        <f t="shared" si="9"/>
        <v>23.4308707347876</v>
      </c>
      <c r="X19" s="3">
        <f t="shared" si="10"/>
        <v>21.033770067923875</v>
      </c>
      <c r="Y19" s="12">
        <f t="shared" si="11"/>
        <v>0.34989625077486497</v>
      </c>
      <c r="Z19" s="3">
        <f t="shared" si="12"/>
        <v>-21.033770067923875</v>
      </c>
      <c r="AA19" s="3">
        <f t="shared" si="13"/>
        <v>0.3845404358882418</v>
      </c>
      <c r="AB19" s="3">
        <f t="shared" si="14"/>
        <v>0.35689417579036226</v>
      </c>
      <c r="AC19" s="3">
        <f t="shared" si="15"/>
        <v>23.739298774</v>
      </c>
      <c r="AD19" s="3">
        <f t="shared" si="15"/>
        <v>16.819529016</v>
      </c>
      <c r="AE19" s="3">
        <f t="shared" si="16"/>
        <v>29.093828599916236</v>
      </c>
      <c r="AF19" s="3">
        <f t="shared" si="17"/>
        <v>35.317950742073556</v>
      </c>
      <c r="AG19" s="3">
        <f t="shared" si="18"/>
        <v>0.28179082015064494</v>
      </c>
      <c r="AH19" s="3">
        <f t="shared" si="19"/>
        <v>-35.317950742073556</v>
      </c>
      <c r="AI19" s="3">
        <f t="shared" si="20"/>
        <v>16.797329773918474</v>
      </c>
      <c r="AJ19" s="3">
        <f t="shared" si="21"/>
        <v>35.317950742073556</v>
      </c>
      <c r="AK19" s="3">
        <f t="shared" si="22"/>
        <v>13.705890537541855</v>
      </c>
      <c r="AL19" s="3">
        <f t="shared" si="23"/>
        <v>9.710759605030322</v>
      </c>
      <c r="AM19">
        <f t="shared" si="24"/>
        <v>0.7085099343549801</v>
      </c>
      <c r="AN19" s="3">
        <f t="shared" si="25"/>
        <v>0.28742663655365785</v>
      </c>
      <c r="AO19" s="3">
        <f t="shared" si="26"/>
        <v>65.658571658</v>
      </c>
      <c r="AP19" s="3">
        <f t="shared" si="26"/>
        <v>28.612275382</v>
      </c>
      <c r="AQ19" s="8">
        <f t="shared" si="27"/>
        <v>71.62199616531309</v>
      </c>
      <c r="AR19" s="3">
        <f t="shared" si="28"/>
        <v>23.546303395943376</v>
      </c>
      <c r="AS19" s="3">
        <f t="shared" si="29"/>
        <v>0.3434017869413922</v>
      </c>
      <c r="AT19" s="3">
        <f t="shared" si="30"/>
        <v>-23.546303395943376</v>
      </c>
      <c r="AU19" s="3">
        <f t="shared" si="31"/>
        <v>23.87399872177103</v>
      </c>
      <c r="AV19" s="3">
        <f t="shared" si="32"/>
        <v>23.546303395943376</v>
      </c>
      <c r="AW19" s="3">
        <f t="shared" si="33"/>
        <v>21.886190552666665</v>
      </c>
      <c r="AX19" s="3">
        <f t="shared" si="34"/>
        <v>9.537425127333332</v>
      </c>
      <c r="AY19" s="3">
        <f t="shared" si="35"/>
        <v>0.43577364934215423</v>
      </c>
      <c r="AZ19">
        <f t="shared" si="36"/>
        <v>0.35026982268022</v>
      </c>
      <c r="BA19" s="1">
        <v>1</v>
      </c>
      <c r="BB19" s="1">
        <v>120</v>
      </c>
      <c r="BC19" s="3">
        <f t="shared" si="37"/>
        <v>8.615087225926732</v>
      </c>
      <c r="BD19" s="3">
        <f t="shared" si="38"/>
        <v>77.46591518814218</v>
      </c>
      <c r="BE19" s="3">
        <f t="shared" si="39"/>
        <v>8.615087225926732</v>
      </c>
      <c r="BF19" s="3">
        <f t="shared" si="40"/>
        <v>197.46591518814216</v>
      </c>
      <c r="BG19" s="3">
        <f t="shared" si="41"/>
        <v>-8.217894397272742</v>
      </c>
      <c r="BH19" s="3">
        <f t="shared" si="42"/>
        <v>-2.5857183886879946</v>
      </c>
      <c r="BI19" s="3">
        <f t="shared" si="0"/>
        <v>70.13716728127274</v>
      </c>
      <c r="BJ19" s="3">
        <f t="shared" si="1"/>
        <v>14.378464754687997</v>
      </c>
      <c r="BK19" s="3">
        <f t="shared" si="43"/>
        <v>71.59582727326391</v>
      </c>
      <c r="BL19" s="3">
        <f t="shared" si="44"/>
        <v>11.58539705448013</v>
      </c>
      <c r="BM19" s="3">
        <f t="shared" si="45"/>
        <v>74.21972791032596</v>
      </c>
      <c r="BN19" s="3">
        <f t="shared" si="46"/>
        <v>154.93183037628435</v>
      </c>
      <c r="BO19" s="3">
        <f t="shared" si="47"/>
        <v>-67.22855024970701</v>
      </c>
      <c r="BP19" s="3">
        <f t="shared" si="48"/>
        <v>31.44662211439312</v>
      </c>
      <c r="BQ19" s="3">
        <f t="shared" si="49"/>
        <v>3.7392987740000003</v>
      </c>
      <c r="BR19" s="3">
        <f t="shared" si="49"/>
        <v>16.819529016</v>
      </c>
      <c r="BS19" s="3">
        <f t="shared" si="50"/>
        <v>17.230174451853465</v>
      </c>
      <c r="BT19" s="3">
        <f t="shared" si="51"/>
        <v>77.46591518814218</v>
      </c>
      <c r="BU19" s="3">
        <f t="shared" si="52"/>
        <v>61.919272884</v>
      </c>
      <c r="BV19" s="3">
        <f t="shared" si="52"/>
        <v>11.792746366000001</v>
      </c>
      <c r="BW19" s="3">
        <f t="shared" si="53"/>
        <v>63.0322554041664</v>
      </c>
      <c r="BX19" s="3">
        <f t="shared" si="54"/>
        <v>10.783046996302339</v>
      </c>
      <c r="BY19" s="3">
        <f t="shared" si="55"/>
        <v>1086.0567567075705</v>
      </c>
      <c r="BZ19" s="3">
        <f t="shared" si="56"/>
        <v>88.24896218444451</v>
      </c>
      <c r="CA19" s="3">
        <f t="shared" si="57"/>
        <v>33.1862215008473</v>
      </c>
      <c r="CB19" s="3">
        <f t="shared" si="58"/>
        <v>1085.5496089505368</v>
      </c>
      <c r="CC19" s="3">
        <f t="shared" si="59"/>
        <v>-34.04232874885971</v>
      </c>
      <c r="CD19" s="3">
        <f t="shared" si="59"/>
        <v>1116.99623106493</v>
      </c>
      <c r="CE19" s="3">
        <f t="shared" si="60"/>
        <v>1117.5148591226446</v>
      </c>
      <c r="CF19" s="3">
        <f t="shared" si="61"/>
        <v>-88.25435560379913</v>
      </c>
      <c r="CG19" s="3">
        <f t="shared" si="62"/>
        <v>0.06406700250005933</v>
      </c>
      <c r="CH19" s="3">
        <f t="shared" si="63"/>
        <v>99.83975265827925</v>
      </c>
      <c r="CI19" s="3">
        <f t="shared" si="64"/>
        <v>0.9097514355008424</v>
      </c>
      <c r="CJ19" s="3">
        <f t="shared" si="65"/>
        <v>99.83975265827925</v>
      </c>
      <c r="CK19" s="3">
        <f t="shared" si="73"/>
        <v>9.011663518815185</v>
      </c>
      <c r="CL19" s="3">
        <f t="shared" si="67"/>
        <v>-99.83975265827925</v>
      </c>
      <c r="CM19" s="3">
        <f t="shared" si="68"/>
        <v>-1.5400315537672693</v>
      </c>
      <c r="CN19" s="3">
        <f t="shared" si="69"/>
        <v>-8.879098050463552</v>
      </c>
      <c r="CO19" s="3">
        <f t="shared" si="70"/>
        <v>5.765529952125493</v>
      </c>
      <c r="CP19" s="3">
        <f t="shared" si="72"/>
        <v>1.373724667606272</v>
      </c>
    </row>
    <row r="20" spans="1:94" ht="12.75">
      <c r="A20" s="1" t="s">
        <v>22</v>
      </c>
      <c r="B20" s="1">
        <v>3</v>
      </c>
      <c r="C20" s="1">
        <v>0.05425</v>
      </c>
      <c r="D20">
        <v>0.2381</v>
      </c>
      <c r="E20">
        <v>0.4004</v>
      </c>
      <c r="F20">
        <v>0.1692</v>
      </c>
      <c r="G20">
        <v>2.5058</v>
      </c>
      <c r="H20" s="3">
        <f t="shared" si="2"/>
        <v>0.012916925000000001</v>
      </c>
      <c r="I20" s="3">
        <f t="shared" si="3"/>
        <v>0.0217217</v>
      </c>
      <c r="J20" s="3">
        <f t="shared" si="4"/>
        <v>0.009179099999999999</v>
      </c>
      <c r="K20" s="3">
        <f t="shared" si="5"/>
        <v>0.13593965</v>
      </c>
      <c r="L20" s="4">
        <v>18</v>
      </c>
      <c r="M20" s="7">
        <f>M16+C18</f>
        <v>3.01626</v>
      </c>
      <c r="N20" s="7">
        <f t="shared" si="6"/>
        <v>0.35030649063206776</v>
      </c>
      <c r="O20" s="3">
        <f>O16+H18</f>
        <v>1.851789506</v>
      </c>
      <c r="P20" s="3">
        <f>P16+I18</f>
        <v>8.379730504</v>
      </c>
      <c r="Q20" s="3">
        <f>Q16+J18</f>
        <v>1.9065811920000002</v>
      </c>
      <c r="R20" s="3">
        <f>R16+K18</f>
        <v>11.604786308000001</v>
      </c>
      <c r="S20">
        <v>20</v>
      </c>
      <c r="T20">
        <v>0</v>
      </c>
      <c r="U20" s="3">
        <f t="shared" si="8"/>
        <v>21.851789506</v>
      </c>
      <c r="V20" s="3">
        <f t="shared" si="8"/>
        <v>8.379730504</v>
      </c>
      <c r="W20" s="3">
        <f t="shared" si="9"/>
        <v>23.403431114565226</v>
      </c>
      <c r="X20" s="3">
        <f t="shared" si="10"/>
        <v>20.98083413639904</v>
      </c>
      <c r="Y20" s="12">
        <f t="shared" si="11"/>
        <v>0.35030649063206776</v>
      </c>
      <c r="Z20" s="3">
        <f t="shared" si="12"/>
        <v>-20.98083413639904</v>
      </c>
      <c r="AA20" s="3">
        <f t="shared" si="13"/>
        <v>0.38348028666938777</v>
      </c>
      <c r="AB20" s="3">
        <f t="shared" si="14"/>
        <v>0.35731262044470913</v>
      </c>
      <c r="AC20" s="3">
        <f t="shared" si="15"/>
        <v>23.703579012</v>
      </c>
      <c r="AD20" s="3">
        <f t="shared" si="15"/>
        <v>16.759461008</v>
      </c>
      <c r="AE20" s="3">
        <f t="shared" si="16"/>
        <v>29.029970569340904</v>
      </c>
      <c r="AF20" s="3">
        <f t="shared" si="17"/>
        <v>35.261971707396604</v>
      </c>
      <c r="AG20" s="3">
        <f t="shared" si="18"/>
        <v>0.2824106832251198</v>
      </c>
      <c r="AH20" s="3">
        <f t="shared" si="19"/>
        <v>-35.261971707396604</v>
      </c>
      <c r="AI20" s="3">
        <f t="shared" si="20"/>
        <v>16.760461322775885</v>
      </c>
      <c r="AJ20" s="3">
        <f t="shared" si="21"/>
        <v>35.261971707396604</v>
      </c>
      <c r="AK20" s="3">
        <f t="shared" si="22"/>
        <v>13.685267723335762</v>
      </c>
      <c r="AL20" s="3">
        <f t="shared" si="23"/>
        <v>9.676079324441835</v>
      </c>
      <c r="AM20">
        <f t="shared" si="24"/>
        <v>0.7070434806286205</v>
      </c>
      <c r="AN20" s="3">
        <f t="shared" si="25"/>
        <v>0.2880588968896222</v>
      </c>
      <c r="AO20" s="3">
        <f t="shared" si="26"/>
        <v>65.610160204</v>
      </c>
      <c r="AP20" s="3">
        <f t="shared" si="26"/>
        <v>28.364247316</v>
      </c>
      <c r="AQ20" s="8">
        <f t="shared" si="27"/>
        <v>71.47883356489358</v>
      </c>
      <c r="AR20" s="3">
        <f t="shared" si="28"/>
        <v>23.379545721024524</v>
      </c>
      <c r="AS20" s="3">
        <f t="shared" si="29"/>
        <v>0.3440895750648876</v>
      </c>
      <c r="AT20" s="3">
        <f t="shared" si="30"/>
        <v>-23.379545721024524</v>
      </c>
      <c r="AU20" s="3">
        <f t="shared" si="31"/>
        <v>23.826277854964527</v>
      </c>
      <c r="AV20" s="3">
        <f t="shared" si="32"/>
        <v>23.379545721024524</v>
      </c>
      <c r="AW20" s="3">
        <f t="shared" si="33"/>
        <v>21.87005340133333</v>
      </c>
      <c r="AX20" s="3">
        <f t="shared" si="34"/>
        <v>9.454749105333333</v>
      </c>
      <c r="AY20" s="3">
        <f t="shared" si="35"/>
        <v>0.43231486141487496</v>
      </c>
      <c r="AZ20">
        <f t="shared" si="36"/>
        <v>0.3509713665661853</v>
      </c>
      <c r="BA20" s="1">
        <v>1</v>
      </c>
      <c r="BB20" s="1">
        <v>120</v>
      </c>
      <c r="BC20" s="3">
        <f>SQRT(O20*O20+P20*P20)</f>
        <v>8.581900004905663</v>
      </c>
      <c r="BD20" s="3">
        <f t="shared" si="38"/>
        <v>77.5387958429541</v>
      </c>
      <c r="BE20" s="3">
        <f t="shared" si="39"/>
        <v>8.581900004905663</v>
      </c>
      <c r="BF20" s="3">
        <f t="shared" si="40"/>
        <v>197.5387958429541</v>
      </c>
      <c r="BG20" s="3">
        <f t="shared" si="41"/>
        <v>-8.182954246331379</v>
      </c>
      <c r="BH20" s="3">
        <f t="shared" si="42"/>
        <v>-2.58616849734256</v>
      </c>
      <c r="BI20" s="3">
        <f t="shared" si="0"/>
        <v>70.08953543833138</v>
      </c>
      <c r="BJ20" s="3">
        <f t="shared" si="1"/>
        <v>14.19095480534256</v>
      </c>
      <c r="BK20" s="3">
        <f t="shared" si="43"/>
        <v>71.5117205515878</v>
      </c>
      <c r="BL20" s="3">
        <f t="shared" si="44"/>
        <v>11.445887422271127</v>
      </c>
      <c r="BM20" s="3">
        <f t="shared" si="45"/>
        <v>73.64900769419981</v>
      </c>
      <c r="BN20" s="3">
        <f t="shared" si="46"/>
        <v>155.0775916859082</v>
      </c>
      <c r="BO20" s="3">
        <f t="shared" si="47"/>
        <v>-66.79075894513636</v>
      </c>
      <c r="BP20" s="3">
        <f t="shared" si="48"/>
        <v>31.034994020830585</v>
      </c>
      <c r="BQ20" s="3">
        <f t="shared" si="49"/>
        <v>3.703579012</v>
      </c>
      <c r="BR20" s="3">
        <f t="shared" si="49"/>
        <v>16.759461008</v>
      </c>
      <c r="BS20" s="3">
        <f t="shared" si="50"/>
        <v>17.163800009811325</v>
      </c>
      <c r="BT20" s="3">
        <f t="shared" si="51"/>
        <v>77.5387958429541</v>
      </c>
      <c r="BU20" s="3">
        <f t="shared" si="52"/>
        <v>61.906581192</v>
      </c>
      <c r="BV20" s="3">
        <f t="shared" si="52"/>
        <v>11.604786308000001</v>
      </c>
      <c r="BW20" s="3">
        <f t="shared" si="53"/>
        <v>62.98488596588893</v>
      </c>
      <c r="BX20" s="3">
        <f t="shared" si="54"/>
        <v>10.617243308782559</v>
      </c>
      <c r="BY20" s="3">
        <f t="shared" si="55"/>
        <v>1081.0599863592895</v>
      </c>
      <c r="BZ20" s="3">
        <f t="shared" si="56"/>
        <v>88.15603915173666</v>
      </c>
      <c r="CA20" s="3">
        <f t="shared" si="57"/>
        <v>34.78595117226679</v>
      </c>
      <c r="CB20" s="3">
        <f t="shared" si="58"/>
        <v>1080.5001766349637</v>
      </c>
      <c r="CC20" s="3">
        <f t="shared" si="59"/>
        <v>-32.00480777286957</v>
      </c>
      <c r="CD20" s="3">
        <f t="shared" si="59"/>
        <v>1111.5351706557942</v>
      </c>
      <c r="CE20" s="3">
        <f t="shared" si="60"/>
        <v>1111.9958378183724</v>
      </c>
      <c r="CF20" s="3">
        <f t="shared" si="61"/>
        <v>-88.35071894095567</v>
      </c>
      <c r="CG20" s="3">
        <f t="shared" si="62"/>
        <v>0.06430934192333565</v>
      </c>
      <c r="CH20" s="3">
        <f t="shared" si="63"/>
        <v>99.7966063632268</v>
      </c>
      <c r="CI20" s="3">
        <f t="shared" si="64"/>
        <v>0.9131926553113662</v>
      </c>
      <c r="CJ20" s="3">
        <f t="shared" si="65"/>
        <v>99.7966063632268</v>
      </c>
      <c r="CK20" s="3">
        <f t="shared" si="73"/>
        <v>8.977704512633574</v>
      </c>
      <c r="CL20" s="3">
        <f t="shared" si="67"/>
        <v>-99.7966063632268</v>
      </c>
      <c r="CM20" s="3">
        <f t="shared" si="68"/>
        <v>-1.5275665947823271</v>
      </c>
      <c r="CN20" s="3">
        <f t="shared" si="69"/>
        <v>-8.846791430494243</v>
      </c>
      <c r="CO20" s="3">
        <f t="shared" si="70"/>
        <v>5.791427660641452</v>
      </c>
      <c r="CP20" s="3">
        <f t="shared" si="72"/>
        <v>1.3789209095201629</v>
      </c>
    </row>
    <row r="21" spans="1:94" ht="12.75">
      <c r="A21" s="1" t="s">
        <v>23</v>
      </c>
      <c r="B21" s="1">
        <v>3</v>
      </c>
      <c r="C21" s="1">
        <v>0.10267</v>
      </c>
      <c r="D21">
        <v>0.2381</v>
      </c>
      <c r="E21">
        <v>0.4004</v>
      </c>
      <c r="F21">
        <v>0.1692</v>
      </c>
      <c r="G21">
        <v>2.5058</v>
      </c>
      <c r="H21" s="3">
        <f t="shared" si="2"/>
        <v>0.024445727</v>
      </c>
      <c r="I21" s="3">
        <f t="shared" si="3"/>
        <v>0.041109068</v>
      </c>
      <c r="J21" s="3">
        <f t="shared" si="4"/>
        <v>0.017371763999999998</v>
      </c>
      <c r="K21" s="3">
        <f t="shared" si="5"/>
        <v>0.25727048599999996</v>
      </c>
      <c r="L21" s="4">
        <v>19</v>
      </c>
      <c r="M21" s="7">
        <f>M15+C16</f>
        <v>2.72394</v>
      </c>
      <c r="N21" s="7">
        <f t="shared" si="6"/>
        <v>0.35191155369315724</v>
      </c>
      <c r="O21" s="3">
        <f>O15+H16</f>
        <v>1.7821881140000002</v>
      </c>
      <c r="P21" s="3">
        <f>P15+I16</f>
        <v>8.262685576</v>
      </c>
      <c r="Q21" s="3">
        <f>Q15+J16</f>
        <v>1.8571206480000002</v>
      </c>
      <c r="R21" s="3">
        <f>R15+K16</f>
        <v>10.872290852</v>
      </c>
      <c r="S21">
        <v>20</v>
      </c>
      <c r="T21">
        <v>0</v>
      </c>
      <c r="U21" s="3">
        <f t="shared" si="8"/>
        <v>21.782188114</v>
      </c>
      <c r="V21" s="3">
        <f t="shared" si="8"/>
        <v>8.262685576</v>
      </c>
      <c r="W21" s="3">
        <f t="shared" si="9"/>
        <v>23.296688433370125</v>
      </c>
      <c r="X21" s="3">
        <f t="shared" si="10"/>
        <v>20.773349927914854</v>
      </c>
      <c r="Y21" s="12">
        <f t="shared" si="11"/>
        <v>0.35191155369315724</v>
      </c>
      <c r="Z21" s="3">
        <f t="shared" si="12"/>
        <v>-20.773349927914854</v>
      </c>
      <c r="AA21" s="3">
        <f t="shared" si="13"/>
        <v>0.3793322109218839</v>
      </c>
      <c r="AB21" s="3">
        <f t="shared" si="14"/>
        <v>0.3589497847670204</v>
      </c>
      <c r="AC21" s="3">
        <f t="shared" si="15"/>
        <v>23.564376228</v>
      </c>
      <c r="AD21" s="3">
        <f t="shared" si="15"/>
        <v>16.525371152</v>
      </c>
      <c r="AE21" s="3">
        <f t="shared" si="16"/>
        <v>28.781377985184886</v>
      </c>
      <c r="AF21" s="3">
        <f t="shared" si="17"/>
        <v>35.04144811146436</v>
      </c>
      <c r="AG21" s="3">
        <f t="shared" si="18"/>
        <v>0.28484994105260597</v>
      </c>
      <c r="AH21" s="3">
        <f t="shared" si="19"/>
        <v>-35.04144811146436</v>
      </c>
      <c r="AI21" s="3">
        <f t="shared" si="20"/>
        <v>16.616936327394864</v>
      </c>
      <c r="AJ21" s="3">
        <f t="shared" si="21"/>
        <v>35.04144811146436</v>
      </c>
      <c r="AK21" s="3">
        <f t="shared" si="22"/>
        <v>13.604898958521417</v>
      </c>
      <c r="AL21" s="3">
        <f t="shared" si="23"/>
        <v>9.540927483065678</v>
      </c>
      <c r="AM21">
        <f t="shared" si="24"/>
        <v>0.7012861699417272</v>
      </c>
      <c r="AN21" s="3">
        <f t="shared" si="25"/>
        <v>0.2905469398736581</v>
      </c>
      <c r="AO21" s="3">
        <f t="shared" si="26"/>
        <v>65.421496876</v>
      </c>
      <c r="AP21" s="3">
        <f t="shared" si="26"/>
        <v>27.397662004000004</v>
      </c>
      <c r="AQ21" s="8">
        <f t="shared" si="27"/>
        <v>70.92675191196834</v>
      </c>
      <c r="AR21" s="3">
        <f t="shared" si="28"/>
        <v>22.72329404200006</v>
      </c>
      <c r="AS21" s="3">
        <f t="shared" si="29"/>
        <v>0.34676790920870887</v>
      </c>
      <c r="AT21" s="3">
        <f t="shared" si="30"/>
        <v>-22.72329404200006</v>
      </c>
      <c r="AU21" s="3">
        <f t="shared" si="31"/>
        <v>23.64225063732278</v>
      </c>
      <c r="AV21" s="3">
        <f t="shared" si="32"/>
        <v>22.72329404200006</v>
      </c>
      <c r="AW21" s="3">
        <f t="shared" si="33"/>
        <v>21.807165625333337</v>
      </c>
      <c r="AX21" s="3">
        <f t="shared" si="34"/>
        <v>9.132554001333334</v>
      </c>
      <c r="AY21" s="3">
        <f t="shared" si="35"/>
        <v>0.4187868409053612</v>
      </c>
      <c r="AZ21">
        <f t="shared" si="36"/>
        <v>0.35370326739288305</v>
      </c>
      <c r="BA21" s="1">
        <v>1</v>
      </c>
      <c r="BB21" s="1">
        <v>120</v>
      </c>
      <c r="BC21" s="3">
        <f t="shared" si="37"/>
        <v>8.452701781177504</v>
      </c>
      <c r="BD21" s="3">
        <f t="shared" si="38"/>
        <v>77.82827512916465</v>
      </c>
      <c r="BE21" s="3">
        <f t="shared" si="39"/>
        <v>8.452701781177504</v>
      </c>
      <c r="BF21" s="3">
        <f t="shared" si="40"/>
        <v>197.82827512916464</v>
      </c>
      <c r="BG21" s="3">
        <f t="shared" si="41"/>
        <v>-8.046789669299258</v>
      </c>
      <c r="BH21" s="3">
        <f t="shared" si="42"/>
        <v>-2.5879226069533217</v>
      </c>
      <c r="BI21" s="3">
        <f t="shared" si="0"/>
        <v>69.90391031729925</v>
      </c>
      <c r="BJ21" s="3">
        <f t="shared" si="1"/>
        <v>13.460213458953323</v>
      </c>
      <c r="BK21" s="3">
        <f t="shared" si="43"/>
        <v>71.18801882346217</v>
      </c>
      <c r="BL21" s="3">
        <f t="shared" si="44"/>
        <v>10.89908487795419</v>
      </c>
      <c r="BM21" s="3">
        <f t="shared" si="45"/>
        <v>71.44816740152136</v>
      </c>
      <c r="BN21" s="3">
        <f t="shared" si="46"/>
        <v>155.6565502583293</v>
      </c>
      <c r="BO21" s="3">
        <f t="shared" si="47"/>
        <v>-65.0957784541556</v>
      </c>
      <c r="BP21" s="3">
        <f t="shared" si="48"/>
        <v>29.451320046532896</v>
      </c>
      <c r="BQ21" s="3">
        <f t="shared" si="49"/>
        <v>3.5643762280000004</v>
      </c>
      <c r="BR21" s="3">
        <f t="shared" si="49"/>
        <v>16.525371152</v>
      </c>
      <c r="BS21" s="3">
        <f t="shared" si="50"/>
        <v>16.90540356235501</v>
      </c>
      <c r="BT21" s="3">
        <f t="shared" si="51"/>
        <v>77.82827512916465</v>
      </c>
      <c r="BU21" s="3">
        <f t="shared" si="52"/>
        <v>61.857120648</v>
      </c>
      <c r="BV21" s="3">
        <f t="shared" si="52"/>
        <v>10.872290852</v>
      </c>
      <c r="BW21" s="3">
        <f t="shared" si="53"/>
        <v>62.8053348309816</v>
      </c>
      <c r="BX21" s="3">
        <f t="shared" si="54"/>
        <v>9.96874547727918</v>
      </c>
      <c r="BY21" s="3">
        <f t="shared" si="55"/>
        <v>1061.7495311865755</v>
      </c>
      <c r="BZ21" s="3">
        <f t="shared" si="56"/>
        <v>87.79702060644384</v>
      </c>
      <c r="CA21" s="3">
        <f t="shared" si="57"/>
        <v>40.813408768464825</v>
      </c>
      <c r="CB21" s="3">
        <f t="shared" si="58"/>
        <v>1060.9648121590135</v>
      </c>
      <c r="CC21" s="3">
        <f t="shared" si="59"/>
        <v>-24.28236968569078</v>
      </c>
      <c r="CD21" s="3">
        <f t="shared" si="59"/>
        <v>1090.4161322055463</v>
      </c>
      <c r="CE21" s="3">
        <f t="shared" si="60"/>
        <v>1090.68646954643</v>
      </c>
      <c r="CF21" s="3">
        <f t="shared" si="61"/>
        <v>-88.72429676441762</v>
      </c>
      <c r="CG21" s="3">
        <f t="shared" si="62"/>
        <v>0.06526900333976475</v>
      </c>
      <c r="CH21" s="3">
        <f t="shared" si="63"/>
        <v>99.62338164237181</v>
      </c>
      <c r="CI21" s="3">
        <f t="shared" si="64"/>
        <v>0.9268198474246594</v>
      </c>
      <c r="CJ21" s="3">
        <f t="shared" si="65"/>
        <v>99.62338164237181</v>
      </c>
      <c r="CK21" s="3">
        <f t="shared" si="73"/>
        <v>8.84570377433477</v>
      </c>
      <c r="CL21" s="3">
        <f t="shared" si="67"/>
        <v>-99.62338164237181</v>
      </c>
      <c r="CM21" s="3">
        <f t="shared" si="68"/>
        <v>-1.4787460712049445</v>
      </c>
      <c r="CN21" s="3">
        <f t="shared" si="69"/>
        <v>-8.721226136282464</v>
      </c>
      <c r="CO21" s="3">
        <f t="shared" si="70"/>
        <v>5.897717198447765</v>
      </c>
      <c r="CP21" s="3">
        <f t="shared" si="72"/>
        <v>1.3994979696112357</v>
      </c>
    </row>
    <row r="22" spans="1:94" ht="12.75">
      <c r="A22" s="1" t="s">
        <v>29</v>
      </c>
      <c r="B22" s="1">
        <v>3</v>
      </c>
      <c r="C22" s="1">
        <v>0.09558</v>
      </c>
      <c r="D22">
        <v>0.2381</v>
      </c>
      <c r="E22">
        <v>0.4004</v>
      </c>
      <c r="F22">
        <v>0.1692</v>
      </c>
      <c r="G22">
        <v>2.5058</v>
      </c>
      <c r="H22" s="3">
        <f t="shared" si="2"/>
        <v>0.022757598</v>
      </c>
      <c r="I22" s="3">
        <f t="shared" si="3"/>
        <v>0.038270231999999994</v>
      </c>
      <c r="J22" s="3">
        <f t="shared" si="4"/>
        <v>0.016172136</v>
      </c>
      <c r="K22" s="3">
        <f t="shared" si="5"/>
        <v>0.23950436399999997</v>
      </c>
      <c r="L22" s="4">
        <v>20</v>
      </c>
      <c r="M22" s="7">
        <f aca="true" t="shared" si="75" ref="M22:M28">M21+C21</f>
        <v>2.8266099999999996</v>
      </c>
      <c r="N22" s="7">
        <f t="shared" si="6"/>
        <v>0.3513466684957097</v>
      </c>
      <c r="O22" s="3">
        <f aca="true" t="shared" si="76" ref="O22:O28">O21+H21</f>
        <v>1.8066338410000002</v>
      </c>
      <c r="P22" s="3">
        <f aca="true" t="shared" si="77" ref="P22:R28">P21+I21</f>
        <v>8.303794644000002</v>
      </c>
      <c r="Q22" s="3">
        <f t="shared" si="77"/>
        <v>1.8744924120000002</v>
      </c>
      <c r="R22" s="3">
        <f t="shared" si="77"/>
        <v>11.129561338</v>
      </c>
      <c r="S22">
        <v>20</v>
      </c>
      <c r="T22">
        <v>0</v>
      </c>
      <c r="U22" s="3">
        <f t="shared" si="8"/>
        <v>21.806633841</v>
      </c>
      <c r="V22" s="3">
        <f t="shared" si="8"/>
        <v>8.303794644000002</v>
      </c>
      <c r="W22" s="3">
        <f t="shared" si="9"/>
        <v>23.33414418754563</v>
      </c>
      <c r="X22" s="3">
        <f t="shared" si="10"/>
        <v>20.846439749988043</v>
      </c>
      <c r="Y22" s="12">
        <f t="shared" si="11"/>
        <v>0.3513466684957097</v>
      </c>
      <c r="Z22" s="3">
        <f t="shared" si="12"/>
        <v>-20.846439749988043</v>
      </c>
      <c r="AA22" s="3">
        <f t="shared" si="13"/>
        <v>0.38079213438194776</v>
      </c>
      <c r="AB22" s="3">
        <f t="shared" si="14"/>
        <v>0.35837360186562395</v>
      </c>
      <c r="AC22" s="3">
        <f t="shared" si="15"/>
        <v>23.613267682</v>
      </c>
      <c r="AD22" s="3">
        <f t="shared" si="15"/>
        <v>16.607589288000003</v>
      </c>
      <c r="AE22" s="3">
        <f t="shared" si="16"/>
        <v>28.868640989500665</v>
      </c>
      <c r="AF22" s="3">
        <f t="shared" si="17"/>
        <v>35.11933411410261</v>
      </c>
      <c r="AG22" s="3">
        <f t="shared" si="18"/>
        <v>0.28398890773813634</v>
      </c>
      <c r="AH22" s="3">
        <f t="shared" si="19"/>
        <v>-35.11933411410261</v>
      </c>
      <c r="AI22" s="3">
        <f t="shared" si="20"/>
        <v>16.667317646426874</v>
      </c>
      <c r="AJ22" s="3">
        <f t="shared" si="21"/>
        <v>35.11933411410261</v>
      </c>
      <c r="AK22" s="3">
        <f t="shared" si="22"/>
        <v>13.63312645264939</v>
      </c>
      <c r="AL22" s="3">
        <f t="shared" si="23"/>
        <v>9.588396146017546</v>
      </c>
      <c r="AM22">
        <f t="shared" si="24"/>
        <v>0.7033160133385389</v>
      </c>
      <c r="AN22" s="3">
        <f t="shared" si="25"/>
        <v>0.28966868589289907</v>
      </c>
      <c r="AO22" s="3">
        <f t="shared" si="26"/>
        <v>65.487760094</v>
      </c>
      <c r="AP22" s="3">
        <f t="shared" si="26"/>
        <v>27.737150626000002</v>
      </c>
      <c r="AQ22" s="8">
        <f t="shared" si="27"/>
        <v>71.1195911614986</v>
      </c>
      <c r="AR22" s="3">
        <f t="shared" si="28"/>
        <v>22.954945667730012</v>
      </c>
      <c r="AS22" s="3">
        <f t="shared" si="29"/>
        <v>0.345827655443454</v>
      </c>
      <c r="AT22" s="3">
        <f t="shared" si="30"/>
        <v>-22.954945667730012</v>
      </c>
      <c r="AU22" s="3">
        <f t="shared" si="31"/>
        <v>23.7065303871662</v>
      </c>
      <c r="AV22" s="3">
        <f t="shared" si="32"/>
        <v>22.954945667730012</v>
      </c>
      <c r="AW22" s="3">
        <f t="shared" si="33"/>
        <v>21.829253364666663</v>
      </c>
      <c r="AX22" s="3">
        <f t="shared" si="34"/>
        <v>9.245716875333333</v>
      </c>
      <c r="AY22" s="3">
        <f t="shared" si="35"/>
        <v>0.4235470962235779</v>
      </c>
      <c r="AZ22">
        <f t="shared" si="36"/>
        <v>0.3527442085523231</v>
      </c>
      <c r="BA22" s="1">
        <v>1</v>
      </c>
      <c r="BB22" s="1">
        <v>120</v>
      </c>
      <c r="BC22" s="3">
        <f t="shared" si="37"/>
        <v>8.498054561202201</v>
      </c>
      <c r="BD22" s="3">
        <f t="shared" si="38"/>
        <v>77.72560009769322</v>
      </c>
      <c r="BE22" s="3">
        <f t="shared" si="39"/>
        <v>8.498054561202201</v>
      </c>
      <c r="BF22" s="3">
        <f t="shared" si="40"/>
        <v>197.72560009769322</v>
      </c>
      <c r="BG22" s="3">
        <f t="shared" si="41"/>
        <v>-8.094614030013162</v>
      </c>
      <c r="BH22" s="3">
        <f t="shared" si="42"/>
        <v>-2.587306520357341</v>
      </c>
      <c r="BI22" s="3">
        <f t="shared" si="0"/>
        <v>69.96910644201316</v>
      </c>
      <c r="BJ22" s="3">
        <f t="shared" si="1"/>
        <v>13.716867858357341</v>
      </c>
      <c r="BK22" s="3">
        <f t="shared" si="43"/>
        <v>71.3009699803404</v>
      </c>
      <c r="BL22" s="3">
        <f t="shared" si="44"/>
        <v>11.09170052918565</v>
      </c>
      <c r="BM22" s="3">
        <f t="shared" si="45"/>
        <v>72.21693132516953</v>
      </c>
      <c r="BN22" s="3">
        <f t="shared" si="46"/>
        <v>155.45120019538643</v>
      </c>
      <c r="BO22" s="3">
        <f t="shared" si="47"/>
        <v>-65.6890796542767</v>
      </c>
      <c r="BP22" s="3">
        <f t="shared" si="48"/>
        <v>30.0038328251299</v>
      </c>
      <c r="BQ22" s="3">
        <f t="shared" si="49"/>
        <v>3.6132676820000005</v>
      </c>
      <c r="BR22" s="3">
        <f t="shared" si="49"/>
        <v>16.607589288000003</v>
      </c>
      <c r="BS22" s="3">
        <f t="shared" si="50"/>
        <v>16.996109122404402</v>
      </c>
      <c r="BT22" s="3">
        <f t="shared" si="51"/>
        <v>77.72560009769322</v>
      </c>
      <c r="BU22" s="3">
        <f t="shared" si="52"/>
        <v>61.874492412</v>
      </c>
      <c r="BV22" s="3">
        <f t="shared" si="52"/>
        <v>11.129561338</v>
      </c>
      <c r="BW22" s="3">
        <f t="shared" si="53"/>
        <v>62.86747924657828</v>
      </c>
      <c r="BX22" s="3">
        <f t="shared" si="54"/>
        <v>10.196935018870832</v>
      </c>
      <c r="BY22" s="3">
        <f t="shared" si="55"/>
        <v>1068.5025375253385</v>
      </c>
      <c r="BZ22" s="3">
        <f t="shared" si="56"/>
        <v>87.92253511656405</v>
      </c>
      <c r="CA22" s="3">
        <f t="shared" si="57"/>
        <v>38.733920115326235</v>
      </c>
      <c r="CB22" s="3">
        <f t="shared" si="58"/>
        <v>1067.8002416794009</v>
      </c>
      <c r="CC22" s="3">
        <f t="shared" si="59"/>
        <v>-26.95515953895046</v>
      </c>
      <c r="CD22" s="3">
        <f t="shared" si="59"/>
        <v>1097.8040745045307</v>
      </c>
      <c r="CE22" s="3">
        <f t="shared" si="60"/>
        <v>1098.1349491863555</v>
      </c>
      <c r="CF22" s="3">
        <f t="shared" si="61"/>
        <v>-88.5934588353057</v>
      </c>
      <c r="CG22" s="3">
        <f t="shared" si="62"/>
        <v>0.06492915104210975</v>
      </c>
      <c r="CH22" s="3">
        <f t="shared" si="63"/>
        <v>99.68515936449134</v>
      </c>
      <c r="CI22" s="3">
        <f t="shared" si="64"/>
        <v>0.9219939447979584</v>
      </c>
      <c r="CJ22" s="3">
        <f t="shared" si="65"/>
        <v>99.68515936449134</v>
      </c>
      <c r="CK22" s="3">
        <f t="shared" si="73"/>
        <v>8.892003975459124</v>
      </c>
      <c r="CL22" s="3">
        <f t="shared" si="67"/>
        <v>-99.68515936449134</v>
      </c>
      <c r="CM22" s="3">
        <f t="shared" si="68"/>
        <v>-1.4959379216251059</v>
      </c>
      <c r="CN22" s="3">
        <f t="shared" si="69"/>
        <v>-8.765266934567641</v>
      </c>
      <c r="CO22" s="3">
        <f t="shared" si="70"/>
        <v>5.859378793637059</v>
      </c>
      <c r="CP22" s="3">
        <f t="shared" si="72"/>
        <v>1.3922108566449172</v>
      </c>
    </row>
    <row r="23" spans="1:94" ht="12.75">
      <c r="A23" s="1" t="s">
        <v>30</v>
      </c>
      <c r="B23" s="1">
        <v>3</v>
      </c>
      <c r="C23" s="1">
        <v>0.28799</v>
      </c>
      <c r="D23">
        <v>0.2381</v>
      </c>
      <c r="E23">
        <v>0.4004</v>
      </c>
      <c r="F23">
        <v>0.1692</v>
      </c>
      <c r="G23">
        <v>2.5058</v>
      </c>
      <c r="H23" s="3">
        <f t="shared" si="2"/>
        <v>0.06857041900000001</v>
      </c>
      <c r="I23" s="3">
        <f t="shared" si="3"/>
        <v>0.115311196</v>
      </c>
      <c r="J23" s="3">
        <f t="shared" si="4"/>
        <v>0.048727908</v>
      </c>
      <c r="K23" s="3">
        <f t="shared" si="5"/>
        <v>0.721645342</v>
      </c>
      <c r="L23" s="4">
        <v>21</v>
      </c>
      <c r="M23" s="7">
        <f t="shared" si="75"/>
        <v>2.9221899999999996</v>
      </c>
      <c r="N23" s="7">
        <f t="shared" si="6"/>
        <v>0.35082190889480636</v>
      </c>
      <c r="O23" s="3">
        <f t="shared" si="76"/>
        <v>1.8293914390000003</v>
      </c>
      <c r="P23" s="3">
        <f t="shared" si="77"/>
        <v>8.342064876000002</v>
      </c>
      <c r="Q23" s="3">
        <f t="shared" si="77"/>
        <v>1.8906645480000002</v>
      </c>
      <c r="R23" s="3">
        <f t="shared" si="77"/>
        <v>11.369065702</v>
      </c>
      <c r="S23">
        <v>20</v>
      </c>
      <c r="T23">
        <v>0</v>
      </c>
      <c r="U23" s="3">
        <f t="shared" si="8"/>
        <v>21.829391439000002</v>
      </c>
      <c r="V23" s="3">
        <f t="shared" si="8"/>
        <v>8.342064876000002</v>
      </c>
      <c r="W23" s="3">
        <f t="shared" si="9"/>
        <v>23.369047413030756</v>
      </c>
      <c r="X23" s="3">
        <f t="shared" si="10"/>
        <v>20.914271580061364</v>
      </c>
      <c r="Y23" s="12">
        <f t="shared" si="11"/>
        <v>0.35082190889480636</v>
      </c>
      <c r="Z23" s="3">
        <f t="shared" si="12"/>
        <v>-20.914271580061364</v>
      </c>
      <c r="AA23" s="3">
        <f t="shared" si="13"/>
        <v>0.38214830217832907</v>
      </c>
      <c r="AB23" s="3">
        <f t="shared" si="14"/>
        <v>0.3578383470727025</v>
      </c>
      <c r="AC23" s="3">
        <f t="shared" si="15"/>
        <v>23.658782878</v>
      </c>
      <c r="AD23" s="3">
        <f t="shared" si="15"/>
        <v>16.684129752000004</v>
      </c>
      <c r="AE23" s="3">
        <f t="shared" si="16"/>
        <v>28.94992561043841</v>
      </c>
      <c r="AF23" s="3">
        <f t="shared" si="17"/>
        <v>35.19141946070715</v>
      </c>
      <c r="AG23" s="3">
        <f t="shared" si="18"/>
        <v>0.2831915332983314</v>
      </c>
      <c r="AH23" s="3">
        <f t="shared" si="19"/>
        <v>-35.19141946070715</v>
      </c>
      <c r="AI23" s="3">
        <f t="shared" si="20"/>
        <v>16.714247344206257</v>
      </c>
      <c r="AJ23" s="3">
        <f t="shared" si="21"/>
        <v>35.19141946070715</v>
      </c>
      <c r="AK23" s="3">
        <f t="shared" si="22"/>
        <v>13.659404663312209</v>
      </c>
      <c r="AL23" s="3">
        <f t="shared" si="23"/>
        <v>9.632586803511845</v>
      </c>
      <c r="AM23">
        <f t="shared" si="24"/>
        <v>0.7051981430335692</v>
      </c>
      <c r="AN23" s="3">
        <f t="shared" si="25"/>
        <v>0.28885536396429806</v>
      </c>
      <c r="AO23" s="3">
        <f t="shared" si="26"/>
        <v>65.549447426</v>
      </c>
      <c r="AP23" s="3">
        <f t="shared" si="26"/>
        <v>28.053195454000004</v>
      </c>
      <c r="AQ23" s="8">
        <f t="shared" si="27"/>
        <v>71.30015310666776</v>
      </c>
      <c r="AR23" s="3">
        <f t="shared" si="28"/>
        <v>23.169470839049357</v>
      </c>
      <c r="AS23" s="3">
        <f t="shared" si="29"/>
        <v>0.34495187451677434</v>
      </c>
      <c r="AT23" s="3">
        <f t="shared" si="30"/>
        <v>-23.169470839049357</v>
      </c>
      <c r="AU23" s="3">
        <f t="shared" si="31"/>
        <v>23.76671770222259</v>
      </c>
      <c r="AV23" s="3">
        <f t="shared" si="32"/>
        <v>23.169470839049357</v>
      </c>
      <c r="AW23" s="3">
        <f t="shared" si="33"/>
        <v>21.84981580866667</v>
      </c>
      <c r="AX23" s="3">
        <f t="shared" si="34"/>
        <v>9.351065151333335</v>
      </c>
      <c r="AY23" s="3">
        <f t="shared" si="35"/>
        <v>0.4279699761873627</v>
      </c>
      <c r="AZ23">
        <f t="shared" si="36"/>
        <v>0.35185091200710983</v>
      </c>
      <c r="BA23" s="1">
        <v>1</v>
      </c>
      <c r="BB23" s="1">
        <v>120</v>
      </c>
      <c r="BC23" s="3">
        <f t="shared" si="37"/>
        <v>8.540299727321017</v>
      </c>
      <c r="BD23" s="3">
        <f t="shared" si="38"/>
        <v>77.63099583445529</v>
      </c>
      <c r="BE23" s="3">
        <f t="shared" si="39"/>
        <v>8.540299727321017</v>
      </c>
      <c r="BF23" s="3">
        <f t="shared" si="40"/>
        <v>197.6309958344553</v>
      </c>
      <c r="BG23" s="3">
        <f t="shared" si="41"/>
        <v>-8.139135822133886</v>
      </c>
      <c r="BH23" s="3">
        <f t="shared" si="42"/>
        <v>-2.586732978360229</v>
      </c>
      <c r="BI23" s="3">
        <f t="shared" si="0"/>
        <v>70.02980037013388</v>
      </c>
      <c r="BJ23" s="3">
        <f t="shared" si="1"/>
        <v>13.955798680360228</v>
      </c>
      <c r="BK23" s="3">
        <f t="shared" si="43"/>
        <v>71.40684320628904</v>
      </c>
      <c r="BL23" s="3">
        <f t="shared" si="44"/>
        <v>11.2704653248254</v>
      </c>
      <c r="BM23" s="3">
        <f t="shared" si="45"/>
        <v>72.93671943247944</v>
      </c>
      <c r="BN23" s="3">
        <f t="shared" si="46"/>
        <v>155.26199166891058</v>
      </c>
      <c r="BO23" s="3">
        <f t="shared" si="47"/>
        <v>-66.24337335830644</v>
      </c>
      <c r="BP23" s="3">
        <f t="shared" si="48"/>
        <v>30.521804135474014</v>
      </c>
      <c r="BQ23" s="3">
        <f t="shared" si="49"/>
        <v>3.6587828780000007</v>
      </c>
      <c r="BR23" s="3">
        <f t="shared" si="49"/>
        <v>16.684129752000004</v>
      </c>
      <c r="BS23" s="3">
        <f t="shared" si="50"/>
        <v>17.080599454642034</v>
      </c>
      <c r="BT23" s="3">
        <f t="shared" si="51"/>
        <v>77.63099583445529</v>
      </c>
      <c r="BU23" s="3">
        <f t="shared" si="52"/>
        <v>61.890664548000004</v>
      </c>
      <c r="BV23" s="3">
        <f t="shared" si="52"/>
        <v>11.369065702</v>
      </c>
      <c r="BW23" s="3">
        <f t="shared" si="53"/>
        <v>62.926226751088905</v>
      </c>
      <c r="BX23" s="3">
        <f t="shared" si="54"/>
        <v>10.408958464262568</v>
      </c>
      <c r="BY23" s="3">
        <f t="shared" si="55"/>
        <v>1074.81767432733</v>
      </c>
      <c r="BZ23" s="3">
        <f t="shared" si="56"/>
        <v>88.03995429871786</v>
      </c>
      <c r="CA23" s="3">
        <f t="shared" si="57"/>
        <v>36.76153642508306</v>
      </c>
      <c r="CB23" s="3">
        <f t="shared" si="58"/>
        <v>1074.1888206856734</v>
      </c>
      <c r="CC23" s="3">
        <f t="shared" si="59"/>
        <v>-29.481836933223384</v>
      </c>
      <c r="CD23" s="3">
        <f t="shared" si="59"/>
        <v>1104.7106248211473</v>
      </c>
      <c r="CE23" s="3">
        <f t="shared" si="60"/>
        <v>1105.1039513555668</v>
      </c>
      <c r="CF23" s="3">
        <f t="shared" si="61"/>
        <v>-88.47128837168114</v>
      </c>
      <c r="CG23" s="3">
        <f t="shared" si="62"/>
        <v>0.0646154989480387</v>
      </c>
      <c r="CH23" s="3">
        <f t="shared" si="63"/>
        <v>99.74175369650654</v>
      </c>
      <c r="CI23" s="3">
        <f t="shared" si="64"/>
        <v>0.9175400850621495</v>
      </c>
      <c r="CJ23" s="3">
        <f t="shared" si="65"/>
        <v>99.74175369650654</v>
      </c>
      <c r="CK23" s="3">
        <f t="shared" si="73"/>
        <v>8.935166927270943</v>
      </c>
      <c r="CL23" s="3">
        <f t="shared" si="67"/>
        <v>-99.74175369650654</v>
      </c>
      <c r="CM23" s="3">
        <f t="shared" si="68"/>
        <v>-1.5118986498984588</v>
      </c>
      <c r="CN23" s="3">
        <f t="shared" si="69"/>
        <v>-8.806325595311117</v>
      </c>
      <c r="CO23" s="3">
        <f t="shared" si="70"/>
        <v>5.824679846035025</v>
      </c>
      <c r="CP23" s="3">
        <f t="shared" si="72"/>
        <v>1.3854855284438456</v>
      </c>
    </row>
    <row r="24" spans="1:94" ht="12.75">
      <c r="A24" s="1" t="s">
        <v>31</v>
      </c>
      <c r="B24" s="1">
        <v>3</v>
      </c>
      <c r="C24" s="1">
        <v>0.30788</v>
      </c>
      <c r="D24">
        <v>0.2381</v>
      </c>
      <c r="E24">
        <v>0.4004</v>
      </c>
      <c r="F24">
        <v>0.1692</v>
      </c>
      <c r="G24">
        <v>2.5058</v>
      </c>
      <c r="H24" s="3">
        <f t="shared" si="2"/>
        <v>0.073306228</v>
      </c>
      <c r="I24" s="3">
        <f t="shared" si="3"/>
        <v>0.12327515199999999</v>
      </c>
      <c r="J24" s="3">
        <f t="shared" si="4"/>
        <v>0.052093296</v>
      </c>
      <c r="K24" s="3">
        <f t="shared" si="5"/>
        <v>0.7714857039999999</v>
      </c>
      <c r="L24" s="4">
        <v>22</v>
      </c>
      <c r="M24" s="7">
        <f t="shared" si="75"/>
        <v>3.21018</v>
      </c>
      <c r="N24" s="7">
        <f t="shared" si="6"/>
        <v>0.3492472732355895</v>
      </c>
      <c r="O24" s="3">
        <f t="shared" si="76"/>
        <v>1.8979618580000004</v>
      </c>
      <c r="P24" s="3">
        <f t="shared" si="77"/>
        <v>8.457376072000002</v>
      </c>
      <c r="Q24" s="3">
        <f t="shared" si="77"/>
        <v>1.9393924560000002</v>
      </c>
      <c r="R24" s="3">
        <f t="shared" si="77"/>
        <v>12.090711044</v>
      </c>
      <c r="S24">
        <v>20</v>
      </c>
      <c r="T24">
        <v>0</v>
      </c>
      <c r="U24" s="3">
        <f t="shared" si="8"/>
        <v>21.897961858000002</v>
      </c>
      <c r="V24" s="3">
        <f t="shared" si="8"/>
        <v>8.457376072000002</v>
      </c>
      <c r="W24" s="3">
        <f t="shared" si="9"/>
        <v>23.474410398509715</v>
      </c>
      <c r="X24" s="3">
        <f t="shared" si="10"/>
        <v>21.117433313034457</v>
      </c>
      <c r="Y24" s="12">
        <f t="shared" si="11"/>
        <v>0.3492472732355895</v>
      </c>
      <c r="Z24" s="3">
        <f t="shared" si="12"/>
        <v>-21.117433313034457</v>
      </c>
      <c r="AA24" s="3">
        <f t="shared" si="13"/>
        <v>0.38621749945693057</v>
      </c>
      <c r="AB24" s="3">
        <f t="shared" si="14"/>
        <v>0.3562322187003013</v>
      </c>
      <c r="AC24" s="3">
        <f t="shared" si="15"/>
        <v>23.795923716</v>
      </c>
      <c r="AD24" s="3">
        <f t="shared" si="15"/>
        <v>16.914752144000005</v>
      </c>
      <c r="AE24" s="3">
        <f t="shared" si="16"/>
        <v>29.19511646818084</v>
      </c>
      <c r="AF24" s="3">
        <f t="shared" si="17"/>
        <v>35.40618984915841</v>
      </c>
      <c r="AG24" s="3">
        <f t="shared" si="18"/>
        <v>0.280813191186544</v>
      </c>
      <c r="AH24" s="3">
        <f t="shared" si="19"/>
        <v>-35.40618984915841</v>
      </c>
      <c r="AI24" s="3">
        <f t="shared" si="20"/>
        <v>16.855808351926683</v>
      </c>
      <c r="AJ24" s="3">
        <f t="shared" si="21"/>
        <v>35.40618984915841</v>
      </c>
      <c r="AK24" s="3">
        <f t="shared" si="22"/>
        <v>13.738582963048398</v>
      </c>
      <c r="AL24" s="3">
        <f t="shared" si="23"/>
        <v>9.765736703614204</v>
      </c>
      <c r="AM24">
        <f t="shared" si="24"/>
        <v>0.7108256164322295</v>
      </c>
      <c r="AN24" s="3">
        <f t="shared" si="25"/>
        <v>0.2864294550102749</v>
      </c>
      <c r="AO24" s="3">
        <f t="shared" si="26"/>
        <v>65.735316172</v>
      </c>
      <c r="AP24" s="3">
        <f t="shared" si="26"/>
        <v>29.005463188000007</v>
      </c>
      <c r="AQ24" s="8">
        <f t="shared" si="27"/>
        <v>71.85018223347265</v>
      </c>
      <c r="AR24" s="3">
        <f t="shared" si="28"/>
        <v>23.80929115806632</v>
      </c>
      <c r="AS24" s="3">
        <f t="shared" si="29"/>
        <v>0.34231119118887904</v>
      </c>
      <c r="AT24" s="3">
        <f t="shared" si="30"/>
        <v>-23.80929115806632</v>
      </c>
      <c r="AU24" s="3">
        <f t="shared" si="31"/>
        <v>23.950060744490884</v>
      </c>
      <c r="AV24" s="3">
        <f t="shared" si="32"/>
        <v>23.80929115806632</v>
      </c>
      <c r="AW24" s="3">
        <f t="shared" si="33"/>
        <v>21.911772057333334</v>
      </c>
      <c r="AX24" s="3">
        <f t="shared" si="34"/>
        <v>9.668487729333338</v>
      </c>
      <c r="AY24" s="3">
        <f t="shared" si="35"/>
        <v>0.44124627182298254</v>
      </c>
      <c r="AZ24">
        <f t="shared" si="36"/>
        <v>0.3491574150126566</v>
      </c>
      <c r="BA24" s="1">
        <v>1</v>
      </c>
      <c r="BB24" s="1">
        <v>120</v>
      </c>
      <c r="BC24" s="3">
        <f t="shared" si="37"/>
        <v>8.667725724644326</v>
      </c>
      <c r="BD24" s="3">
        <f t="shared" si="38"/>
        <v>77.3515246928104</v>
      </c>
      <c r="BE24" s="3">
        <f t="shared" si="39"/>
        <v>8.667725724644326</v>
      </c>
      <c r="BF24" s="3">
        <f t="shared" si="40"/>
        <v>197.35152469281041</v>
      </c>
      <c r="BG24" s="3">
        <f t="shared" si="41"/>
        <v>-8.27328345671065</v>
      </c>
      <c r="BH24" s="3">
        <f t="shared" si="42"/>
        <v>-2.5850048515580895</v>
      </c>
      <c r="BI24" s="3">
        <f t="shared" si="0"/>
        <v>70.21267591271065</v>
      </c>
      <c r="BJ24" s="3">
        <f t="shared" si="1"/>
        <v>14.67571589555809</v>
      </c>
      <c r="BK24" s="3">
        <f t="shared" si="43"/>
        <v>71.7300250653133</v>
      </c>
      <c r="BL24" s="3">
        <f t="shared" si="44"/>
        <v>11.805882686952549</v>
      </c>
      <c r="BM24" s="3">
        <f t="shared" si="45"/>
        <v>75.129469237661</v>
      </c>
      <c r="BN24" s="3">
        <f t="shared" si="46"/>
        <v>154.7030493856208</v>
      </c>
      <c r="BO24" s="3">
        <f t="shared" si="47"/>
        <v>-67.92495080881537</v>
      </c>
      <c r="BP24" s="3">
        <f t="shared" si="48"/>
        <v>32.10355440683574</v>
      </c>
      <c r="BQ24" s="3">
        <f t="shared" si="49"/>
        <v>3.795923716000001</v>
      </c>
      <c r="BR24" s="3">
        <f t="shared" si="49"/>
        <v>16.914752144000005</v>
      </c>
      <c r="BS24" s="3">
        <f t="shared" si="50"/>
        <v>17.33545144928865</v>
      </c>
      <c r="BT24" s="3">
        <f t="shared" si="51"/>
        <v>77.3515246928104</v>
      </c>
      <c r="BU24" s="3">
        <f t="shared" si="52"/>
        <v>61.939392456</v>
      </c>
      <c r="BV24" s="3">
        <f t="shared" si="52"/>
        <v>12.090711044</v>
      </c>
      <c r="BW24" s="3">
        <f t="shared" si="53"/>
        <v>63.108427578001766</v>
      </c>
      <c r="BX24" s="3">
        <f t="shared" si="54"/>
        <v>11.045374180766146</v>
      </c>
      <c r="BY24" s="3">
        <f t="shared" si="55"/>
        <v>1094.0130823193986</v>
      </c>
      <c r="BZ24" s="3">
        <f t="shared" si="56"/>
        <v>88.39689887357655</v>
      </c>
      <c r="CA24" s="3">
        <f t="shared" si="57"/>
        <v>30.605828224378275</v>
      </c>
      <c r="CB24" s="3">
        <f t="shared" si="58"/>
        <v>1093.5848881384065</v>
      </c>
      <c r="CC24" s="3">
        <f>BO24+CA24</f>
        <v>-37.319122584437096</v>
      </c>
      <c r="CD24" s="3">
        <f t="shared" si="59"/>
        <v>1125.6884425452422</v>
      </c>
      <c r="CE24" s="3">
        <f t="shared" si="60"/>
        <v>1126.3068794029473</v>
      </c>
      <c r="CF24" s="3">
        <f t="shared" si="61"/>
        <v>-88.10121051394273</v>
      </c>
      <c r="CG24" s="3">
        <f t="shared" si="62"/>
        <v>0.06368604008113421</v>
      </c>
      <c r="CH24" s="3">
        <f t="shared" si="63"/>
        <v>99.90709320089528</v>
      </c>
      <c r="CI24" s="3">
        <f t="shared" si="64"/>
        <v>0.9043417691521057</v>
      </c>
      <c r="CJ24" s="3">
        <f t="shared" si="65"/>
        <v>99.90709320089528</v>
      </c>
      <c r="CK24" s="3">
        <f t="shared" si="73"/>
        <v>9.065570232567419</v>
      </c>
      <c r="CL24" s="3">
        <f t="shared" si="67"/>
        <v>-99.90709320089528</v>
      </c>
      <c r="CM24" s="3">
        <f t="shared" si="68"/>
        <v>-1.5597409245989913</v>
      </c>
      <c r="CN24" s="3">
        <f t="shared" si="69"/>
        <v>-8.930384755974604</v>
      </c>
      <c r="CO24" s="3">
        <f t="shared" si="70"/>
        <v>5.725556478727775</v>
      </c>
      <c r="CP24" s="3">
        <f t="shared" si="72"/>
        <v>1.3655560714196797</v>
      </c>
    </row>
    <row r="25" spans="1:94" ht="12.75">
      <c r="A25" s="1" t="s">
        <v>32</v>
      </c>
      <c r="B25" s="1">
        <v>3</v>
      </c>
      <c r="C25" s="1">
        <v>0.18216</v>
      </c>
      <c r="D25">
        <v>0.2381</v>
      </c>
      <c r="E25">
        <v>0.4004</v>
      </c>
      <c r="F25">
        <v>0.1692</v>
      </c>
      <c r="G25">
        <v>2.5058</v>
      </c>
      <c r="H25" s="3">
        <f t="shared" si="2"/>
        <v>0.043372296</v>
      </c>
      <c r="I25" s="3">
        <f t="shared" si="3"/>
        <v>0.07293686399999999</v>
      </c>
      <c r="J25" s="3">
        <f t="shared" si="4"/>
        <v>0.030821471999999996</v>
      </c>
      <c r="K25" s="3">
        <f t="shared" si="5"/>
        <v>0.4564565279999999</v>
      </c>
      <c r="L25" s="4">
        <v>23</v>
      </c>
      <c r="M25" s="7">
        <f t="shared" si="75"/>
        <v>3.5180599999999997</v>
      </c>
      <c r="N25" s="7">
        <f t="shared" si="6"/>
        <v>0.34757467857821883</v>
      </c>
      <c r="O25" s="3">
        <f t="shared" si="76"/>
        <v>1.9712680860000005</v>
      </c>
      <c r="P25" s="3">
        <f t="shared" si="77"/>
        <v>8.580651224000002</v>
      </c>
      <c r="Q25" s="3">
        <f t="shared" si="77"/>
        <v>1.9914857520000002</v>
      </c>
      <c r="R25" s="3">
        <f t="shared" si="77"/>
        <v>12.862196748</v>
      </c>
      <c r="S25">
        <v>20</v>
      </c>
      <c r="T25">
        <v>0</v>
      </c>
      <c r="U25" s="3">
        <f t="shared" si="8"/>
        <v>21.971268086000002</v>
      </c>
      <c r="V25" s="3">
        <f t="shared" si="8"/>
        <v>8.580651224000002</v>
      </c>
      <c r="W25" s="3">
        <f t="shared" si="9"/>
        <v>23.587373671835845</v>
      </c>
      <c r="X25" s="3">
        <f t="shared" si="10"/>
        <v>21.332616092135563</v>
      </c>
      <c r="Y25" s="12">
        <f t="shared" si="11"/>
        <v>0.34757467857821883</v>
      </c>
      <c r="Z25" s="3">
        <f t="shared" si="12"/>
        <v>-21.332616092135563</v>
      </c>
      <c r="AA25" s="3">
        <f t="shared" si="13"/>
        <v>0.3905396443397619</v>
      </c>
      <c r="AB25" s="3">
        <f t="shared" si="14"/>
        <v>0.3545261721497832</v>
      </c>
      <c r="AC25" s="3">
        <f t="shared" si="15"/>
        <v>23.942536172</v>
      </c>
      <c r="AD25" s="3">
        <f t="shared" si="15"/>
        <v>17.161302448000004</v>
      </c>
      <c r="AE25" s="3">
        <f t="shared" si="16"/>
        <v>29.45768728293617</v>
      </c>
      <c r="AF25" s="3">
        <f t="shared" si="17"/>
        <v>35.631835715993226</v>
      </c>
      <c r="AG25" s="3">
        <f t="shared" si="18"/>
        <v>0.278310165484095</v>
      </c>
      <c r="AH25" s="3">
        <f t="shared" si="19"/>
        <v>-35.631835715993226</v>
      </c>
      <c r="AI25" s="3">
        <f t="shared" si="20"/>
        <v>17.007403682507015</v>
      </c>
      <c r="AJ25" s="3">
        <f t="shared" si="21"/>
        <v>35.631835715993226</v>
      </c>
      <c r="AK25" s="3">
        <f t="shared" si="22"/>
        <v>13.823229703986554</v>
      </c>
      <c r="AL25" s="3">
        <f t="shared" si="23"/>
        <v>9.908082587997386</v>
      </c>
      <c r="AM25">
        <f t="shared" si="24"/>
        <v>0.7167704509127807</v>
      </c>
      <c r="AN25" s="3">
        <f t="shared" si="25"/>
        <v>0.28387636879377687</v>
      </c>
      <c r="AO25" s="3">
        <f t="shared" si="26"/>
        <v>65.934021924</v>
      </c>
      <c r="AP25" s="3">
        <f t="shared" si="26"/>
        <v>30.023499196000003</v>
      </c>
      <c r="AQ25" s="8">
        <f t="shared" si="27"/>
        <v>72.4479520141648</v>
      </c>
      <c r="AR25" s="3">
        <f t="shared" si="28"/>
        <v>24.482465280629395</v>
      </c>
      <c r="AS25" s="3">
        <f t="shared" si="29"/>
        <v>0.339486773382763</v>
      </c>
      <c r="AT25" s="3">
        <f t="shared" si="30"/>
        <v>-24.482465280629395</v>
      </c>
      <c r="AU25" s="3">
        <f t="shared" si="31"/>
        <v>24.14931733805493</v>
      </c>
      <c r="AV25" s="3">
        <f t="shared" si="32"/>
        <v>24.482465280629395</v>
      </c>
      <c r="AW25" s="3">
        <f t="shared" si="33"/>
        <v>21.978007308</v>
      </c>
      <c r="AX25" s="3">
        <f t="shared" si="34"/>
        <v>10.007833065333331</v>
      </c>
      <c r="AY25" s="3">
        <f t="shared" si="35"/>
        <v>0.45535670841689446</v>
      </c>
      <c r="AZ25">
        <f t="shared" si="36"/>
        <v>0.3462765088504183</v>
      </c>
      <c r="BA25" s="1">
        <v>1</v>
      </c>
      <c r="BB25" s="1">
        <v>120</v>
      </c>
      <c r="BC25" s="3">
        <f t="shared" si="37"/>
        <v>8.804173629297349</v>
      </c>
      <c r="BD25" s="3">
        <f t="shared" si="38"/>
        <v>77.06170647401429</v>
      </c>
      <c r="BE25" s="3">
        <f t="shared" si="39"/>
        <v>8.804173629297349</v>
      </c>
      <c r="BF25" s="3">
        <f t="shared" si="40"/>
        <v>197.06170647401427</v>
      </c>
      <c r="BG25" s="3">
        <f t="shared" si="41"/>
        <v>-8.416695983998043</v>
      </c>
      <c r="BH25" s="3">
        <f t="shared" si="42"/>
        <v>-2.583157371854468</v>
      </c>
      <c r="BI25" s="3">
        <f t="shared" si="0"/>
        <v>70.40818173599804</v>
      </c>
      <c r="BJ25" s="3">
        <f t="shared" si="1"/>
        <v>15.445354119854468</v>
      </c>
      <c r="BK25" s="3">
        <f t="shared" si="43"/>
        <v>72.08239049349733</v>
      </c>
      <c r="BL25" s="3">
        <f t="shared" si="44"/>
        <v>12.372915174053801</v>
      </c>
      <c r="BM25" s="3">
        <f t="shared" si="45"/>
        <v>77.51347329481486</v>
      </c>
      <c r="BN25" s="3">
        <f t="shared" si="46"/>
        <v>154.12341294802857</v>
      </c>
      <c r="BO25" s="3">
        <f t="shared" si="47"/>
        <v>-69.74167756105065</v>
      </c>
      <c r="BP25" s="3">
        <f t="shared" si="48"/>
        <v>33.82952782993609</v>
      </c>
      <c r="BQ25" s="3">
        <f t="shared" si="49"/>
        <v>3.942536172000001</v>
      </c>
      <c r="BR25" s="3">
        <f t="shared" si="49"/>
        <v>17.161302448000004</v>
      </c>
      <c r="BS25" s="3">
        <f t="shared" si="50"/>
        <v>17.608347258594698</v>
      </c>
      <c r="BT25" s="3">
        <f t="shared" si="51"/>
        <v>77.06170647401429</v>
      </c>
      <c r="BU25" s="3">
        <f t="shared" si="52"/>
        <v>61.991485752</v>
      </c>
      <c r="BV25" s="3">
        <f t="shared" si="52"/>
        <v>12.862196748</v>
      </c>
      <c r="BW25" s="3">
        <f t="shared" si="53"/>
        <v>63.31177150360492</v>
      </c>
      <c r="BX25" s="3">
        <f t="shared" si="54"/>
        <v>11.721602483788443</v>
      </c>
      <c r="BY25" s="3">
        <f t="shared" si="55"/>
        <v>1114.8156581922756</v>
      </c>
      <c r="BZ25" s="3">
        <f t="shared" si="56"/>
        <v>88.78330895780273</v>
      </c>
      <c r="CA25" s="3">
        <f t="shared" si="57"/>
        <v>23.67162639517276</v>
      </c>
      <c r="CB25" s="3">
        <f t="shared" si="58"/>
        <v>1114.5643121213259</v>
      </c>
      <c r="CC25" s="3">
        <f t="shared" si="59"/>
        <v>-46.07005116587789</v>
      </c>
      <c r="CD25" s="3">
        <f t="shared" si="59"/>
        <v>1148.393839951262</v>
      </c>
      <c r="CE25" s="3">
        <f t="shared" si="60"/>
        <v>1149.3175632750208</v>
      </c>
      <c r="CF25" s="3">
        <f t="shared" si="61"/>
        <v>-87.70270030453747</v>
      </c>
      <c r="CG25" s="3">
        <f t="shared" si="62"/>
        <v>0.06271755761575246</v>
      </c>
      <c r="CH25" s="3">
        <f t="shared" si="63"/>
        <v>100.07561547859127</v>
      </c>
      <c r="CI25" s="3">
        <f t="shared" si="64"/>
        <v>0.8905893181436848</v>
      </c>
      <c r="CJ25" s="3">
        <f t="shared" si="65"/>
        <v>100.07561547859127</v>
      </c>
      <c r="CK25" s="3">
        <f t="shared" si="73"/>
        <v>9.205560470432218</v>
      </c>
      <c r="CL25" s="3">
        <f t="shared" si="67"/>
        <v>-100.07561547859127</v>
      </c>
      <c r="CM25" s="3">
        <f t="shared" si="68"/>
        <v>-1.6104917726546102</v>
      </c>
      <c r="CN25" s="3">
        <f t="shared" si="69"/>
        <v>-9.06358978688886</v>
      </c>
      <c r="CO25" s="3">
        <f t="shared" si="70"/>
        <v>5.627839856610469</v>
      </c>
      <c r="CP25" s="3">
        <f t="shared" si="72"/>
        <v>1.344789870396964</v>
      </c>
    </row>
    <row r="26" spans="1:94" ht="12.75">
      <c r="A26" s="1" t="s">
        <v>33</v>
      </c>
      <c r="B26" s="1">
        <v>3</v>
      </c>
      <c r="C26" s="1">
        <v>0.04288</v>
      </c>
      <c r="D26">
        <v>0.2381</v>
      </c>
      <c r="E26">
        <v>0.4004</v>
      </c>
      <c r="F26">
        <v>0.1692</v>
      </c>
      <c r="G26">
        <v>2.5058</v>
      </c>
      <c r="H26" s="3">
        <f t="shared" si="2"/>
        <v>0.010209728000000001</v>
      </c>
      <c r="I26" s="3">
        <f t="shared" si="3"/>
        <v>0.017169152</v>
      </c>
      <c r="J26" s="3">
        <f t="shared" si="4"/>
        <v>0.007255296</v>
      </c>
      <c r="K26" s="3">
        <f t="shared" si="5"/>
        <v>0.10744870399999999</v>
      </c>
      <c r="L26" s="4">
        <v>24</v>
      </c>
      <c r="M26" s="7">
        <f t="shared" si="75"/>
        <v>3.70022</v>
      </c>
      <c r="N26" s="7">
        <f t="shared" si="6"/>
        <v>0.34659031699118587</v>
      </c>
      <c r="O26" s="3">
        <f t="shared" si="76"/>
        <v>2.0146403820000005</v>
      </c>
      <c r="P26" s="3">
        <f t="shared" si="77"/>
        <v>8.653588088000003</v>
      </c>
      <c r="Q26" s="3">
        <f t="shared" si="77"/>
        <v>2.0223072240000004</v>
      </c>
      <c r="R26" s="3">
        <f t="shared" si="77"/>
        <v>13.318653276000001</v>
      </c>
      <c r="S26">
        <v>20</v>
      </c>
      <c r="T26">
        <v>0</v>
      </c>
      <c r="U26" s="3">
        <f t="shared" si="8"/>
        <v>22.014640382</v>
      </c>
      <c r="V26" s="3">
        <f t="shared" si="8"/>
        <v>8.653588088000003</v>
      </c>
      <c r="W26" s="3">
        <f t="shared" si="9"/>
        <v>23.654364881466606</v>
      </c>
      <c r="X26" s="3">
        <f t="shared" si="10"/>
        <v>21.458962175643627</v>
      </c>
      <c r="Y26" s="12">
        <f t="shared" si="11"/>
        <v>0.34659031699118587</v>
      </c>
      <c r="Z26" s="3">
        <f t="shared" si="12"/>
        <v>-21.458962175643627</v>
      </c>
      <c r="AA26" s="3">
        <f t="shared" si="13"/>
        <v>0.3930833271787398</v>
      </c>
      <c r="AB26" s="3">
        <f t="shared" si="14"/>
        <v>0.3535221233310096</v>
      </c>
      <c r="AC26" s="3">
        <f t="shared" si="15"/>
        <v>24.029280764</v>
      </c>
      <c r="AD26" s="3">
        <f t="shared" si="15"/>
        <v>17.307176176000006</v>
      </c>
      <c r="AE26" s="3">
        <f t="shared" si="16"/>
        <v>29.61325178399432</v>
      </c>
      <c r="AF26" s="3">
        <f t="shared" si="17"/>
        <v>35.76345583978101</v>
      </c>
      <c r="AG26" s="3">
        <f t="shared" si="18"/>
        <v>0.27684814495528753</v>
      </c>
      <c r="AH26" s="3">
        <f t="shared" si="19"/>
        <v>-35.76345583978101</v>
      </c>
      <c r="AI26" s="3">
        <f t="shared" si="20"/>
        <v>17.097218889069286</v>
      </c>
      <c r="AJ26" s="3">
        <f t="shared" si="21"/>
        <v>35.76345583978101</v>
      </c>
      <c r="AK26" s="3">
        <f t="shared" si="22"/>
        <v>13.873311717528498</v>
      </c>
      <c r="AL26" s="3">
        <f t="shared" si="23"/>
        <v>9.992302824125883</v>
      </c>
      <c r="AM26">
        <f t="shared" si="24"/>
        <v>0.7202536083364233</v>
      </c>
      <c r="AN26" s="3">
        <f t="shared" si="25"/>
        <v>0.2823851078543933</v>
      </c>
      <c r="AO26" s="3">
        <f t="shared" si="26"/>
        <v>66.051587988</v>
      </c>
      <c r="AP26" s="3">
        <f t="shared" si="26"/>
        <v>30.625829452000005</v>
      </c>
      <c r="AQ26" s="8">
        <f t="shared" si="27"/>
        <v>72.80627517844528</v>
      </c>
      <c r="AR26" s="3">
        <f t="shared" si="28"/>
        <v>24.875518563884956</v>
      </c>
      <c r="AS26" s="3">
        <f t="shared" si="29"/>
        <v>0.3378159562097689</v>
      </c>
      <c r="AT26" s="3">
        <f t="shared" si="30"/>
        <v>-24.875518563884956</v>
      </c>
      <c r="AU26" s="3">
        <f t="shared" si="31"/>
        <v>24.26875839281509</v>
      </c>
      <c r="AV26" s="3">
        <f t="shared" si="32"/>
        <v>24.875518563884956</v>
      </c>
      <c r="AW26" s="3">
        <f t="shared" si="33"/>
        <v>22.017195995999998</v>
      </c>
      <c r="AX26" s="3">
        <f t="shared" si="34"/>
        <v>10.208609817333336</v>
      </c>
      <c r="AY26" s="3">
        <f t="shared" si="35"/>
        <v>0.4636653013938741</v>
      </c>
      <c r="AZ26">
        <f t="shared" si="36"/>
        <v>0.3445722753339643</v>
      </c>
      <c r="BA26" s="1">
        <v>1</v>
      </c>
      <c r="BB26" s="1">
        <v>120</v>
      </c>
      <c r="BC26" s="3">
        <f t="shared" si="37"/>
        <v>8.885007747073756</v>
      </c>
      <c r="BD26" s="3">
        <f t="shared" si="38"/>
        <v>76.89442673692648</v>
      </c>
      <c r="BE26" s="3">
        <f t="shared" si="39"/>
        <v>8.885007747073756</v>
      </c>
      <c r="BF26" s="3">
        <f t="shared" si="40"/>
        <v>196.89442673692648</v>
      </c>
      <c r="BG26" s="3">
        <f t="shared" si="41"/>
        <v>-8.501547309094411</v>
      </c>
      <c r="BH26" s="3">
        <f t="shared" si="42"/>
        <v>-2.5820642936980134</v>
      </c>
      <c r="BI26" s="3">
        <f t="shared" si="0"/>
        <v>70.52385453309441</v>
      </c>
      <c r="BJ26" s="3">
        <f t="shared" si="1"/>
        <v>15.900717569698013</v>
      </c>
      <c r="BK26" s="3">
        <f t="shared" si="43"/>
        <v>72.29416904174474</v>
      </c>
      <c r="BL26" s="3">
        <f t="shared" si="44"/>
        <v>12.705783557974527</v>
      </c>
      <c r="BM26" s="3">
        <f t="shared" si="45"/>
        <v>78.94336266556066</v>
      </c>
      <c r="BN26" s="3">
        <f t="shared" si="46"/>
        <v>153.78885347385295</v>
      </c>
      <c r="BO26" s="3">
        <f t="shared" si="47"/>
        <v>-70.82581092799045</v>
      </c>
      <c r="BP26" s="3">
        <f t="shared" si="48"/>
        <v>34.867736022557956</v>
      </c>
      <c r="BQ26" s="3">
        <f t="shared" si="49"/>
        <v>4.029280764000001</v>
      </c>
      <c r="BR26" s="3">
        <f t="shared" si="49"/>
        <v>17.307176176000006</v>
      </c>
      <c r="BS26" s="3">
        <f t="shared" si="50"/>
        <v>17.77001549414751</v>
      </c>
      <c r="BT26" s="3">
        <f t="shared" si="51"/>
        <v>76.89442673692648</v>
      </c>
      <c r="BU26" s="3">
        <f t="shared" si="52"/>
        <v>62.022307224</v>
      </c>
      <c r="BV26" s="3">
        <f t="shared" si="52"/>
        <v>13.318653276000001</v>
      </c>
      <c r="BW26" s="3">
        <f t="shared" si="53"/>
        <v>63.436212989699726</v>
      </c>
      <c r="BX26" s="3">
        <f t="shared" si="54"/>
        <v>12.1196257000125</v>
      </c>
      <c r="BY26" s="3">
        <f t="shared" si="55"/>
        <v>1127.2624877170058</v>
      </c>
      <c r="BZ26" s="3">
        <f t="shared" si="56"/>
        <v>89.01405243693898</v>
      </c>
      <c r="CA26" s="3">
        <f t="shared" si="57"/>
        <v>19.39701076176971</v>
      </c>
      <c r="CB26" s="3">
        <f t="shared" si="58"/>
        <v>1127.0955914151384</v>
      </c>
      <c r="CC26" s="3">
        <f t="shared" si="59"/>
        <v>-51.42880016622074</v>
      </c>
      <c r="CD26" s="3">
        <f t="shared" si="59"/>
        <v>1161.9633274376963</v>
      </c>
      <c r="CE26" s="3">
        <f t="shared" si="60"/>
        <v>1163.100896653691</v>
      </c>
      <c r="CF26" s="3">
        <f t="shared" si="61"/>
        <v>-87.46572783487696</v>
      </c>
      <c r="CG26" s="3">
        <f t="shared" si="62"/>
        <v>0.06215640384229715</v>
      </c>
      <c r="CH26" s="3">
        <f t="shared" si="63"/>
        <v>100.17151139285149</v>
      </c>
      <c r="CI26" s="3">
        <f t="shared" si="64"/>
        <v>0.8826209345606194</v>
      </c>
      <c r="CJ26" s="3">
        <f t="shared" si="65"/>
        <v>100.17151139285149</v>
      </c>
      <c r="CK26" s="3">
        <f t="shared" si="73"/>
        <v>9.28866912336942</v>
      </c>
      <c r="CL26" s="3">
        <f t="shared" si="67"/>
        <v>-100.17151139285149</v>
      </c>
      <c r="CM26" s="3">
        <f t="shared" si="68"/>
        <v>-1.6403358372516454</v>
      </c>
      <c r="CN26" s="3">
        <f t="shared" si="69"/>
        <v>-9.142684093003782</v>
      </c>
      <c r="CO26" s="3">
        <f t="shared" si="70"/>
        <v>5.573666005079906</v>
      </c>
      <c r="CP26" s="3">
        <f t="shared" si="72"/>
        <v>1.3327576111865354</v>
      </c>
    </row>
    <row r="27" spans="1:94" ht="12.75">
      <c r="A27" s="1" t="s">
        <v>34</v>
      </c>
      <c r="B27" s="1">
        <v>3</v>
      </c>
      <c r="C27" s="1">
        <v>0.03672</v>
      </c>
      <c r="D27">
        <v>0.2381</v>
      </c>
      <c r="E27">
        <v>0.4004</v>
      </c>
      <c r="F27">
        <v>0.1692</v>
      </c>
      <c r="G27">
        <v>2.5058</v>
      </c>
      <c r="H27" s="3">
        <f t="shared" si="2"/>
        <v>0.008743032000000001</v>
      </c>
      <c r="I27" s="3">
        <f t="shared" si="3"/>
        <v>0.014702688</v>
      </c>
      <c r="J27" s="3">
        <f t="shared" si="4"/>
        <v>0.006213024</v>
      </c>
      <c r="K27" s="3">
        <f t="shared" si="5"/>
        <v>0.092012976</v>
      </c>
      <c r="L27" s="4">
        <v>25</v>
      </c>
      <c r="M27" s="7">
        <f t="shared" si="75"/>
        <v>3.7430999999999996</v>
      </c>
      <c r="N27" s="7">
        <f t="shared" si="6"/>
        <v>0.34635916708058034</v>
      </c>
      <c r="O27" s="3">
        <f t="shared" si="76"/>
        <v>2.0248501100000005</v>
      </c>
      <c r="P27" s="3">
        <f t="shared" si="77"/>
        <v>8.670757240000002</v>
      </c>
      <c r="Q27" s="3">
        <f t="shared" si="77"/>
        <v>2.0295625200000003</v>
      </c>
      <c r="R27" s="3">
        <f t="shared" si="77"/>
        <v>13.42610198</v>
      </c>
      <c r="S27">
        <v>20</v>
      </c>
      <c r="T27">
        <v>0</v>
      </c>
      <c r="U27" s="3">
        <f t="shared" si="8"/>
        <v>22.02485011</v>
      </c>
      <c r="V27" s="3">
        <f t="shared" si="8"/>
        <v>8.670757240000002</v>
      </c>
      <c r="W27" s="3">
        <f t="shared" si="9"/>
        <v>23.670151108156862</v>
      </c>
      <c r="X27" s="3">
        <f t="shared" si="10"/>
        <v>21.48859968931967</v>
      </c>
      <c r="Y27" s="12">
        <f t="shared" si="11"/>
        <v>0.34635916708058034</v>
      </c>
      <c r="Z27" s="3">
        <f t="shared" si="12"/>
        <v>-21.48859968931967</v>
      </c>
      <c r="AA27" s="3">
        <f t="shared" si="13"/>
        <v>0.39368064693721555</v>
      </c>
      <c r="AB27" s="3">
        <f t="shared" si="14"/>
        <v>0.353286350422192</v>
      </c>
      <c r="AC27" s="3">
        <f t="shared" si="15"/>
        <v>24.049700220000002</v>
      </c>
      <c r="AD27" s="3">
        <f t="shared" si="15"/>
        <v>17.341514480000004</v>
      </c>
      <c r="AE27" s="3">
        <f t="shared" si="16"/>
        <v>29.64989384689122</v>
      </c>
      <c r="AF27" s="3">
        <f t="shared" si="17"/>
        <v>35.79423800731679</v>
      </c>
      <c r="AG27" s="3">
        <f t="shared" si="18"/>
        <v>0.2765060092568352</v>
      </c>
      <c r="AH27" s="3">
        <f t="shared" si="19"/>
        <v>-35.79423800731679</v>
      </c>
      <c r="AI27" s="3">
        <f t="shared" si="20"/>
        <v>17.118374193946476</v>
      </c>
      <c r="AJ27" s="3">
        <f t="shared" si="21"/>
        <v>35.79423800731679</v>
      </c>
      <c r="AK27" s="3">
        <f t="shared" si="22"/>
        <v>13.885100895946804</v>
      </c>
      <c r="AL27" s="3">
        <f t="shared" si="23"/>
        <v>10.012128053183796</v>
      </c>
      <c r="AM27">
        <f t="shared" si="24"/>
        <v>0.7210698811779203</v>
      </c>
      <c r="AN27" s="3">
        <f t="shared" si="25"/>
        <v>0.28203612944197193</v>
      </c>
      <c r="AO27" s="3">
        <f>O27+O27+Q27+(3*S27)</f>
        <v>66.07926274</v>
      </c>
      <c r="AP27" s="3">
        <f t="shared" si="26"/>
        <v>30.767616460000006</v>
      </c>
      <c r="AQ27" s="8">
        <f t="shared" si="27"/>
        <v>72.8911187106606</v>
      </c>
      <c r="AR27" s="3">
        <f t="shared" si="28"/>
        <v>24.96747909376698</v>
      </c>
      <c r="AS27" s="3">
        <f t="shared" si="29"/>
        <v>0.33742274645430737</v>
      </c>
      <c r="AT27" s="3">
        <f t="shared" si="30"/>
        <v>-24.96747909376698</v>
      </c>
      <c r="AU27" s="3">
        <f t="shared" si="31"/>
        <v>24.297039570220203</v>
      </c>
      <c r="AV27" s="3">
        <f t="shared" si="32"/>
        <v>24.96747909376698</v>
      </c>
      <c r="AW27" s="3">
        <f t="shared" si="33"/>
        <v>22.026420913333336</v>
      </c>
      <c r="AX27" s="3">
        <f t="shared" si="34"/>
        <v>10.255872153333337</v>
      </c>
      <c r="AY27" s="3">
        <f t="shared" si="35"/>
        <v>0.4656168241625271</v>
      </c>
      <c r="AZ27">
        <f t="shared" si="36"/>
        <v>0.3441712013833935</v>
      </c>
      <c r="BA27" s="1">
        <v>1</v>
      </c>
      <c r="BB27" s="1">
        <v>120</v>
      </c>
      <c r="BC27" s="3">
        <f t="shared" si="37"/>
        <v>8.90404678126634</v>
      </c>
      <c r="BD27" s="3">
        <f t="shared" si="38"/>
        <v>76.85549124389334</v>
      </c>
      <c r="BE27" s="3">
        <f t="shared" si="39"/>
        <v>8.90404678126634</v>
      </c>
      <c r="BF27" s="3">
        <f t="shared" si="40"/>
        <v>196.85549124389334</v>
      </c>
      <c r="BG27" s="3">
        <f t="shared" si="41"/>
        <v>-8.521521094887845</v>
      </c>
      <c r="BH27" s="3">
        <f t="shared" si="42"/>
        <v>-2.581806985884288</v>
      </c>
      <c r="BI27" s="3">
        <f t="shared" si="0"/>
        <v>70.55108361488784</v>
      </c>
      <c r="BJ27" s="3">
        <f t="shared" si="1"/>
        <v>16.007908965884287</v>
      </c>
      <c r="BK27" s="3">
        <f t="shared" si="43"/>
        <v>72.34437468590723</v>
      </c>
      <c r="BL27" s="3">
        <f t="shared" si="44"/>
        <v>12.783855756917616</v>
      </c>
      <c r="BM27" s="3">
        <f t="shared" si="45"/>
        <v>79.28204908297947</v>
      </c>
      <c r="BN27" s="3">
        <f t="shared" si="46"/>
        <v>153.71098248778668</v>
      </c>
      <c r="BO27" s="3">
        <f t="shared" si="47"/>
        <v>-71.08201314704544</v>
      </c>
      <c r="BP27" s="3">
        <f t="shared" si="48"/>
        <v>35.11396750239461</v>
      </c>
      <c r="BQ27" s="3">
        <f t="shared" si="49"/>
        <v>4.049700220000001</v>
      </c>
      <c r="BR27" s="3">
        <f t="shared" si="49"/>
        <v>17.341514480000004</v>
      </c>
      <c r="BS27" s="3">
        <f t="shared" si="50"/>
        <v>17.80809356253268</v>
      </c>
      <c r="BT27" s="3">
        <f t="shared" si="51"/>
        <v>76.85549124389334</v>
      </c>
      <c r="BU27" s="3">
        <f t="shared" si="52"/>
        <v>62.02956252</v>
      </c>
      <c r="BV27" s="3">
        <f t="shared" si="52"/>
        <v>13.42610198</v>
      </c>
      <c r="BW27" s="3">
        <f t="shared" si="53"/>
        <v>63.46595024735664</v>
      </c>
      <c r="BX27" s="3">
        <f t="shared" si="54"/>
        <v>12.213091029634345</v>
      </c>
      <c r="BY27" s="3">
        <f t="shared" si="55"/>
        <v>1130.2075800399712</v>
      </c>
      <c r="BZ27" s="3">
        <f t="shared" si="56"/>
        <v>89.06858227352768</v>
      </c>
      <c r="CA27" s="3">
        <f t="shared" si="57"/>
        <v>18.372191087621015</v>
      </c>
      <c r="CB27" s="3">
        <f t="shared" si="58"/>
        <v>1130.058244770794</v>
      </c>
      <c r="CC27" s="3">
        <f t="shared" si="59"/>
        <v>-52.709822059424425</v>
      </c>
      <c r="CD27" s="3">
        <f t="shared" si="59"/>
        <v>1165.1722122731887</v>
      </c>
      <c r="CE27" s="3">
        <f t="shared" si="60"/>
        <v>1166.3638410012259</v>
      </c>
      <c r="CF27" s="3">
        <f t="shared" si="61"/>
        <v>-87.4098311807679</v>
      </c>
      <c r="CG27" s="3">
        <f t="shared" si="62"/>
        <v>0.06202556367300072</v>
      </c>
      <c r="CH27" s="3">
        <f t="shared" si="63"/>
        <v>100.19368693768551</v>
      </c>
      <c r="CI27" s="3">
        <f t="shared" si="64"/>
        <v>0.8807630041566102</v>
      </c>
      <c r="CJ27" s="3">
        <f t="shared" si="65"/>
        <v>100.19368693768551</v>
      </c>
      <c r="CK27" s="3">
        <f t="shared" si="73"/>
        <v>9.308263157968563</v>
      </c>
      <c r="CL27" s="3">
        <f t="shared" si="67"/>
        <v>-100.19368693768551</v>
      </c>
      <c r="CM27" s="3">
        <f t="shared" si="68"/>
        <v>-1.6473419443456523</v>
      </c>
      <c r="CN27" s="3">
        <f t="shared" si="69"/>
        <v>-9.161333283774495</v>
      </c>
      <c r="CO27" s="3">
        <f t="shared" si="70"/>
        <v>5.5612821097768546</v>
      </c>
      <c r="CP27" s="3">
        <f t="shared" si="72"/>
        <v>1.3299521362764815</v>
      </c>
    </row>
    <row r="28" spans="1:94" ht="12.75">
      <c r="A28" s="1" t="s">
        <v>35</v>
      </c>
      <c r="B28" s="1">
        <v>3</v>
      </c>
      <c r="C28" s="1">
        <v>0.15007</v>
      </c>
      <c r="D28">
        <v>0.2381</v>
      </c>
      <c r="E28">
        <v>0.4004</v>
      </c>
      <c r="F28">
        <v>0.1692</v>
      </c>
      <c r="G28">
        <v>2.5058</v>
      </c>
      <c r="H28" s="3">
        <f t="shared" si="2"/>
        <v>0.035731667</v>
      </c>
      <c r="I28" s="3">
        <f t="shared" si="3"/>
        <v>0.060088028</v>
      </c>
      <c r="J28" s="3">
        <f t="shared" si="4"/>
        <v>0.025391844</v>
      </c>
      <c r="K28" s="3">
        <f t="shared" si="5"/>
        <v>0.37604540599999997</v>
      </c>
      <c r="L28" s="4">
        <v>26</v>
      </c>
      <c r="M28" s="7">
        <f t="shared" si="75"/>
        <v>3.7798199999999995</v>
      </c>
      <c r="N28" s="7">
        <f t="shared" si="6"/>
        <v>0.346161394843489</v>
      </c>
      <c r="O28" s="3">
        <f t="shared" si="76"/>
        <v>2.0335931420000004</v>
      </c>
      <c r="P28" s="3">
        <f t="shared" si="77"/>
        <v>8.685459928000002</v>
      </c>
      <c r="Q28" s="3">
        <f t="shared" si="77"/>
        <v>2.0357755440000003</v>
      </c>
      <c r="R28" s="3">
        <f t="shared" si="77"/>
        <v>13.518114956</v>
      </c>
      <c r="S28">
        <v>20</v>
      </c>
      <c r="T28">
        <v>0</v>
      </c>
      <c r="U28" s="3">
        <f t="shared" si="8"/>
        <v>22.033593142</v>
      </c>
      <c r="V28" s="3">
        <f t="shared" si="8"/>
        <v>8.685459928000002</v>
      </c>
      <c r="W28" s="3">
        <f t="shared" si="9"/>
        <v>23.683674565153172</v>
      </c>
      <c r="X28" s="3">
        <f t="shared" si="10"/>
        <v>21.51394816596826</v>
      </c>
      <c r="Y28" s="12">
        <f t="shared" si="11"/>
        <v>0.346161394843489</v>
      </c>
      <c r="Z28" s="3">
        <f t="shared" si="12"/>
        <v>-21.51394816596826</v>
      </c>
      <c r="AA28" s="3">
        <f t="shared" si="13"/>
        <v>0.3941917177114408</v>
      </c>
      <c r="AB28" s="3">
        <f t="shared" si="14"/>
        <v>0.3530846227403588</v>
      </c>
      <c r="AC28" s="3">
        <f t="shared" si="15"/>
        <v>24.067186284</v>
      </c>
      <c r="AD28" s="3">
        <f t="shared" si="15"/>
        <v>17.370919856000004</v>
      </c>
      <c r="AE28" s="3">
        <f t="shared" si="16"/>
        <v>29.681278818008046</v>
      </c>
      <c r="AF28" s="3">
        <f t="shared" si="17"/>
        <v>35.82053769422586</v>
      </c>
      <c r="AG28" s="3">
        <f t="shared" si="18"/>
        <v>0.27621363192473425</v>
      </c>
      <c r="AH28" s="3">
        <f t="shared" si="19"/>
        <v>-35.82053769422586</v>
      </c>
      <c r="AI28" s="3">
        <f t="shared" si="20"/>
        <v>17.136494315469285</v>
      </c>
      <c r="AJ28" s="3">
        <f t="shared" si="21"/>
        <v>35.82053769422586</v>
      </c>
      <c r="AK28" s="3">
        <f t="shared" si="22"/>
        <v>13.895196479704273</v>
      </c>
      <c r="AL28" s="3">
        <f t="shared" si="23"/>
        <v>10.02910525493302</v>
      </c>
      <c r="AM28">
        <f t="shared" si="24"/>
        <v>0.721767790011593</v>
      </c>
      <c r="AN28" s="3">
        <f t="shared" si="25"/>
        <v>0.28173790456322895</v>
      </c>
      <c r="AO28" s="3">
        <f t="shared" si="26"/>
        <v>66.102961828</v>
      </c>
      <c r="AP28" s="3">
        <f t="shared" si="26"/>
        <v>30.889034812000006</v>
      </c>
      <c r="AQ28" s="8">
        <f t="shared" si="27"/>
        <v>72.96392282526327</v>
      </c>
      <c r="AR28" s="3">
        <f t="shared" si="28"/>
        <v>25.04605871806548</v>
      </c>
      <c r="AS28" s="3">
        <f t="shared" si="29"/>
        <v>0.3370860627433557</v>
      </c>
      <c r="AT28" s="3">
        <f t="shared" si="30"/>
        <v>-25.04605871806548</v>
      </c>
      <c r="AU28" s="3">
        <f t="shared" si="31"/>
        <v>24.32130760842109</v>
      </c>
      <c r="AV28" s="3">
        <f t="shared" si="32"/>
        <v>25.04605871806548</v>
      </c>
      <c r="AW28" s="3">
        <f t="shared" si="33"/>
        <v>22.034320609333335</v>
      </c>
      <c r="AX28" s="3">
        <f t="shared" si="34"/>
        <v>10.296344937333338</v>
      </c>
      <c r="AY28" s="3">
        <f t="shared" si="35"/>
        <v>0.4672866987771792</v>
      </c>
      <c r="AZ28">
        <f t="shared" si="36"/>
        <v>0.3438277839982228</v>
      </c>
      <c r="BA28" s="1">
        <v>1</v>
      </c>
      <c r="BB28" s="1">
        <v>120</v>
      </c>
      <c r="BC28" s="3">
        <f t="shared" si="37"/>
        <v>8.920353985581695</v>
      </c>
      <c r="BD28" s="3">
        <f t="shared" si="38"/>
        <v>76.82228121241671</v>
      </c>
      <c r="BE28" s="3">
        <f t="shared" si="39"/>
        <v>8.920353985581695</v>
      </c>
      <c r="BF28" s="3">
        <f t="shared" si="40"/>
        <v>196.82228121241673</v>
      </c>
      <c r="BG28" s="3">
        <f t="shared" si="41"/>
        <v>-8.538625512199761</v>
      </c>
      <c r="BH28" s="3">
        <f t="shared" si="42"/>
        <v>-2.5815866420661897</v>
      </c>
      <c r="BI28" s="3">
        <f t="shared" si="0"/>
        <v>70.57440105619976</v>
      </c>
      <c r="BJ28" s="3">
        <f t="shared" si="1"/>
        <v>16.09970159806619</v>
      </c>
      <c r="BK28" s="3">
        <f t="shared" si="43"/>
        <v>72.38747457943332</v>
      </c>
      <c r="BL28" s="3">
        <f t="shared" si="44"/>
        <v>12.850626178176855</v>
      </c>
      <c r="BM28" s="3">
        <f t="shared" si="45"/>
        <v>79.57271522808323</v>
      </c>
      <c r="BN28" s="3">
        <f t="shared" si="46"/>
        <v>153.64456242483342</v>
      </c>
      <c r="BO28" s="3">
        <f t="shared" si="47"/>
        <v>-71.30171309370438</v>
      </c>
      <c r="BP28" s="3">
        <f t="shared" si="48"/>
        <v>35.32538348939319</v>
      </c>
      <c r="BQ28" s="3">
        <f t="shared" si="49"/>
        <v>4.067186284000001</v>
      </c>
      <c r="BR28" s="3">
        <f t="shared" si="49"/>
        <v>17.370919856000004</v>
      </c>
      <c r="BS28" s="3">
        <f t="shared" si="50"/>
        <v>17.84070797116339</v>
      </c>
      <c r="BT28" s="3">
        <f t="shared" si="51"/>
        <v>76.82228121241671</v>
      </c>
      <c r="BU28" s="3">
        <f t="shared" si="52"/>
        <v>62.035775544</v>
      </c>
      <c r="BV28" s="3">
        <f t="shared" si="52"/>
        <v>13.518114956</v>
      </c>
      <c r="BW28" s="3">
        <f t="shared" si="53"/>
        <v>63.49154966851243</v>
      </c>
      <c r="BX28" s="3">
        <f t="shared" si="54"/>
        <v>12.293059669146475</v>
      </c>
      <c r="BY28" s="3">
        <f t="shared" si="55"/>
        <v>1132.734196272546</v>
      </c>
      <c r="BZ28" s="3">
        <f t="shared" si="56"/>
        <v>89.11534088156318</v>
      </c>
      <c r="CA28" s="3">
        <f t="shared" si="57"/>
        <v>17.488963904988367</v>
      </c>
      <c r="CB28" s="3">
        <f t="shared" si="58"/>
        <v>1132.5991769142076</v>
      </c>
      <c r="CC28" s="3">
        <f t="shared" si="59"/>
        <v>-53.81274918871601</v>
      </c>
      <c r="CD28" s="3">
        <f t="shared" si="59"/>
        <v>1167.924560403601</v>
      </c>
      <c r="CE28" s="3">
        <f t="shared" si="60"/>
        <v>1169.1636287403026</v>
      </c>
      <c r="CF28" s="3">
        <f t="shared" si="61"/>
        <v>-87.36193207192002</v>
      </c>
      <c r="CG28" s="3">
        <f t="shared" si="62"/>
        <v>0.061913895369312924</v>
      </c>
      <c r="CH28" s="3">
        <f t="shared" si="63"/>
        <v>100.21255825009688</v>
      </c>
      <c r="CI28" s="3">
        <f t="shared" si="64"/>
        <v>0.8791773142442435</v>
      </c>
      <c r="CJ28" s="3">
        <f t="shared" si="65"/>
        <v>100.21255825009688</v>
      </c>
      <c r="CK28" s="3">
        <f t="shared" si="73"/>
        <v>9.325051601837743</v>
      </c>
      <c r="CL28" s="3">
        <f>-CH28</f>
        <v>-100.21255825009688</v>
      </c>
      <c r="CM28" s="3">
        <f t="shared" si="68"/>
        <v>-1.653335890277716</v>
      </c>
      <c r="CN28" s="3">
        <f t="shared" si="69"/>
        <v>-9.177312668251869</v>
      </c>
      <c r="CO28" s="3">
        <f t="shared" si="70"/>
        <v>5.550785368065969</v>
      </c>
      <c r="CP28" s="3">
        <f t="shared" si="72"/>
        <v>1.3275577445088076</v>
      </c>
    </row>
    <row r="29" spans="1:94" ht="12.75">
      <c r="A29" s="1" t="s">
        <v>36</v>
      </c>
      <c r="B29" s="1">
        <v>3</v>
      </c>
      <c r="C29" s="1">
        <v>0.39141</v>
      </c>
      <c r="D29">
        <v>0.2381</v>
      </c>
      <c r="E29">
        <v>0.4004</v>
      </c>
      <c r="F29">
        <v>0.1692</v>
      </c>
      <c r="G29">
        <v>2.5058</v>
      </c>
      <c r="H29" s="3">
        <f t="shared" si="2"/>
        <v>0.093194721</v>
      </c>
      <c r="I29" s="3">
        <f t="shared" si="3"/>
        <v>0.15672056399999998</v>
      </c>
      <c r="J29" s="3">
        <f t="shared" si="4"/>
        <v>0.066226572</v>
      </c>
      <c r="K29" s="3">
        <f t="shared" si="5"/>
        <v>0.9807951779999998</v>
      </c>
      <c r="L29" s="4">
        <v>27</v>
      </c>
      <c r="M29" s="7">
        <f>M8+C28</f>
        <v>2.62331</v>
      </c>
      <c r="N29" s="7">
        <f t="shared" si="6"/>
        <v>0.3524664210855738</v>
      </c>
      <c r="O29" s="3">
        <f>O8+H28</f>
        <v>1.758228111</v>
      </c>
      <c r="P29" s="3">
        <f>P8+I28</f>
        <v>8.222393323999999</v>
      </c>
      <c r="Q29" s="3">
        <f>Q8+J28</f>
        <v>1.8400940520000002</v>
      </c>
      <c r="R29" s="3">
        <f>R8+K28</f>
        <v>10.620132197999999</v>
      </c>
      <c r="S29">
        <v>20</v>
      </c>
      <c r="T29">
        <v>0</v>
      </c>
      <c r="U29" s="3">
        <f t="shared" si="8"/>
        <v>21.758228111</v>
      </c>
      <c r="V29" s="3">
        <f t="shared" si="8"/>
        <v>8.222393323999999</v>
      </c>
      <c r="W29" s="3">
        <f t="shared" si="9"/>
        <v>23.26001381136457</v>
      </c>
      <c r="X29" s="3">
        <f t="shared" si="10"/>
        <v>20.70148405248165</v>
      </c>
      <c r="Y29" s="12">
        <f t="shared" si="11"/>
        <v>0.3524664210855738</v>
      </c>
      <c r="Z29" s="3">
        <f t="shared" si="12"/>
        <v>-20.70148405248165</v>
      </c>
      <c r="AA29" s="3">
        <f t="shared" si="13"/>
        <v>0.37789811201782186</v>
      </c>
      <c r="AB29" s="3">
        <f t="shared" si="14"/>
        <v>0.35951574950728526</v>
      </c>
      <c r="AC29" s="3">
        <f t="shared" si="15"/>
        <v>23.516456222</v>
      </c>
      <c r="AD29" s="3">
        <f t="shared" si="15"/>
        <v>16.444786647999997</v>
      </c>
      <c r="AE29" s="3">
        <f t="shared" si="16"/>
        <v>28.69590077240095</v>
      </c>
      <c r="AF29" s="3">
        <f t="shared" si="17"/>
        <v>34.96465013099127</v>
      </c>
      <c r="AG29" s="3">
        <f t="shared" si="18"/>
        <v>0.28569843084966656</v>
      </c>
      <c r="AH29" s="3">
        <f t="shared" si="19"/>
        <v>-34.96465013099127</v>
      </c>
      <c r="AI29" s="3">
        <f t="shared" si="20"/>
        <v>16.56758603558448</v>
      </c>
      <c r="AJ29" s="3">
        <f t="shared" si="21"/>
        <v>34.96465013099127</v>
      </c>
      <c r="AK29" s="3">
        <f t="shared" si="22"/>
        <v>13.57723233015775</v>
      </c>
      <c r="AL29" s="3">
        <f t="shared" si="23"/>
        <v>9.49440199798876</v>
      </c>
      <c r="AM29">
        <f>AL29/AK29</f>
        <v>0.6992884681585505</v>
      </c>
      <c r="AN29" s="3">
        <f t="shared" si="25"/>
        <v>0.2914123994666599</v>
      </c>
      <c r="AO29" s="3">
        <f t="shared" si="26"/>
        <v>65.356550274</v>
      </c>
      <c r="AP29" s="3">
        <f t="shared" si="26"/>
        <v>27.064918845999998</v>
      </c>
      <c r="AQ29" s="8">
        <f t="shared" si="27"/>
        <v>70.73887542121697</v>
      </c>
      <c r="AR29" s="3">
        <f t="shared" si="28"/>
        <v>22.49502325879615</v>
      </c>
      <c r="AS29" s="3">
        <f t="shared" si="29"/>
        <v>0.34768889554754145</v>
      </c>
      <c r="AT29" s="3">
        <f>0-AR29</f>
        <v>-22.49502325879615</v>
      </c>
      <c r="AU29" s="3">
        <f t="shared" si="31"/>
        <v>23.579625140405657</v>
      </c>
      <c r="AV29" s="3">
        <f t="shared" si="32"/>
        <v>22.49502325879615</v>
      </c>
      <c r="AW29" s="3">
        <f t="shared" si="33"/>
        <v>21.785516757999996</v>
      </c>
      <c r="AX29" s="3">
        <f t="shared" si="34"/>
        <v>9.021639615333331</v>
      </c>
      <c r="AY29" s="3">
        <f t="shared" si="35"/>
        <v>0.41411180260484015</v>
      </c>
      <c r="AZ29">
        <f t="shared" si="36"/>
        <v>0.35464267345849226</v>
      </c>
      <c r="BA29" s="1">
        <v>1</v>
      </c>
      <c r="BB29" s="1">
        <v>120</v>
      </c>
      <c r="BC29" s="3">
        <f t="shared" si="37"/>
        <v>8.408276759531073</v>
      </c>
      <c r="BD29" s="3">
        <f t="shared" si="38"/>
        <v>77.92998457029368</v>
      </c>
      <c r="BE29" s="3">
        <f t="shared" si="39"/>
        <v>8.408276759531073</v>
      </c>
      <c r="BF29" s="3">
        <f t="shared" si="40"/>
        <v>197.9299845702937</v>
      </c>
      <c r="BG29" s="3">
        <f t="shared" si="41"/>
        <v>-7.9999155539915705</v>
      </c>
      <c r="BH29" s="3">
        <f t="shared" si="42"/>
        <v>-2.5885264522260756</v>
      </c>
      <c r="BI29" s="3">
        <f t="shared" si="0"/>
        <v>69.84000960599157</v>
      </c>
      <c r="BJ29" s="3">
        <f t="shared" si="1"/>
        <v>13.208658650226074</v>
      </c>
      <c r="BK29" s="3">
        <f t="shared" si="43"/>
        <v>71.07809511448085</v>
      </c>
      <c r="BL29" s="3">
        <f t="shared" si="44"/>
        <v>10.709704440850947</v>
      </c>
      <c r="BM29" s="3">
        <f t="shared" si="45"/>
        <v>70.69911806487038</v>
      </c>
      <c r="BN29" s="3">
        <f t="shared" si="46"/>
        <v>155.85996914058737</v>
      </c>
      <c r="BO29" s="3">
        <f t="shared" si="47"/>
        <v>-64.51638588424912</v>
      </c>
      <c r="BP29" s="3">
        <f t="shared" si="48"/>
        <v>28.913686163911052</v>
      </c>
      <c r="BQ29" s="3">
        <f t="shared" si="49"/>
        <v>3.516456222</v>
      </c>
      <c r="BR29" s="3">
        <f t="shared" si="49"/>
        <v>16.444786647999997</v>
      </c>
      <c r="BS29" s="3">
        <f t="shared" si="50"/>
        <v>16.816553519062147</v>
      </c>
      <c r="BT29" s="3">
        <f t="shared" si="51"/>
        <v>77.92998457029368</v>
      </c>
      <c r="BU29" s="3">
        <f t="shared" si="52"/>
        <v>61.840094052</v>
      </c>
      <c r="BV29" s="3">
        <f t="shared" si="52"/>
        <v>10.620132197999999</v>
      </c>
      <c r="BW29" s="3">
        <f t="shared" si="53"/>
        <v>62.74539377725828</v>
      </c>
      <c r="BX29" s="3">
        <f t="shared" si="54"/>
        <v>9.74465479256486</v>
      </c>
      <c r="BY29" s="3">
        <f t="shared" si="55"/>
        <v>1055.1612725298928</v>
      </c>
      <c r="BZ29" s="3">
        <f t="shared" si="56"/>
        <v>87.67463936285854</v>
      </c>
      <c r="CA29" s="3">
        <f t="shared" si="57"/>
        <v>42.81217532855526</v>
      </c>
      <c r="CB29" s="3">
        <f t="shared" si="58"/>
        <v>1054.2923829235133</v>
      </c>
      <c r="CC29" s="3">
        <f t="shared" si="59"/>
        <v>-21.704210555693855</v>
      </c>
      <c r="CD29" s="3">
        <f t="shared" si="59"/>
        <v>1083.2060690874243</v>
      </c>
      <c r="CE29" s="3">
        <f t="shared" si="60"/>
        <v>1083.423491006022</v>
      </c>
      <c r="CF29" s="3">
        <f t="shared" si="61"/>
        <v>-88.85211750940782</v>
      </c>
      <c r="CG29" s="3">
        <f t="shared" si="62"/>
        <v>0.06560508951903994</v>
      </c>
      <c r="CH29" s="3">
        <f t="shared" si="63"/>
        <v>99.56182195025876</v>
      </c>
      <c r="CI29" s="3">
        <f t="shared" si="64"/>
        <v>0.9315922711703671</v>
      </c>
      <c r="CJ29" s="3">
        <f t="shared" si="65"/>
        <v>99.56182195025876</v>
      </c>
      <c r="CK29" s="3">
        <f t="shared" si="73"/>
        <v>8.800388406177953</v>
      </c>
      <c r="CL29" s="3">
        <f t="shared" si="67"/>
        <v>-99.56182195025876</v>
      </c>
      <c r="CM29" s="3">
        <f t="shared" si="68"/>
        <v>-1.461847552471155</v>
      </c>
      <c r="CN29" s="3">
        <f t="shared" si="69"/>
        <v>-8.678124096423456</v>
      </c>
      <c r="CO29" s="3">
        <f t="shared" si="70"/>
        <v>5.9364084043877705</v>
      </c>
      <c r="CP29" s="3">
        <f t="shared" si="72"/>
        <v>1.4067043294672543</v>
      </c>
    </row>
    <row r="30" spans="1:94" ht="12.75">
      <c r="A30" s="1" t="s">
        <v>37</v>
      </c>
      <c r="B30" s="1">
        <v>3</v>
      </c>
      <c r="C30" s="1">
        <v>0.10373</v>
      </c>
      <c r="D30">
        <v>0.2381</v>
      </c>
      <c r="E30">
        <v>0.4004</v>
      </c>
      <c r="F30">
        <v>0.1692</v>
      </c>
      <c r="G30">
        <v>2.5058</v>
      </c>
      <c r="H30" s="3">
        <f t="shared" si="2"/>
        <v>0.024698113</v>
      </c>
      <c r="I30" s="3">
        <f t="shared" si="3"/>
        <v>0.041533492</v>
      </c>
      <c r="J30" s="3">
        <f t="shared" si="4"/>
        <v>0.017551116</v>
      </c>
      <c r="K30" s="3">
        <f t="shared" si="5"/>
        <v>0.259926634</v>
      </c>
      <c r="L30" s="4">
        <v>28</v>
      </c>
      <c r="M30" s="7">
        <f>M10+C29</f>
        <v>4.26251</v>
      </c>
      <c r="N30" s="7">
        <f t="shared" si="6"/>
        <v>0.3435763344515474</v>
      </c>
      <c r="O30" s="3">
        <f>O10+H29</f>
        <v>2.1485216310000004</v>
      </c>
      <c r="P30" s="3">
        <f>P10+I29</f>
        <v>8.878729003999998</v>
      </c>
      <c r="Q30" s="3">
        <f>Q10+J29</f>
        <v>2.117446692</v>
      </c>
      <c r="R30" s="3">
        <f>R10+K29</f>
        <v>14.727639557999998</v>
      </c>
      <c r="S30">
        <v>20</v>
      </c>
      <c r="T30">
        <v>0</v>
      </c>
      <c r="U30" s="3">
        <f t="shared" si="8"/>
        <v>22.148521631</v>
      </c>
      <c r="V30" s="3">
        <f t="shared" si="8"/>
        <v>8.878729003999998</v>
      </c>
      <c r="W30" s="3">
        <f t="shared" si="9"/>
        <v>23.861869984671063</v>
      </c>
      <c r="X30" s="3">
        <f t="shared" si="10"/>
        <v>21.844482397903832</v>
      </c>
      <c r="Y30" s="12">
        <f t="shared" si="11"/>
        <v>0.3435763344515474</v>
      </c>
      <c r="Z30" s="3">
        <f t="shared" si="12"/>
        <v>-21.844482397903832</v>
      </c>
      <c r="AA30" s="3">
        <f t="shared" si="13"/>
        <v>0.4008723088575337</v>
      </c>
      <c r="AB30" s="3">
        <f t="shared" si="14"/>
        <v>0.35044786114057835</v>
      </c>
      <c r="AC30" s="3">
        <f t="shared" si="15"/>
        <v>24.297043262000003</v>
      </c>
      <c r="AD30" s="3">
        <f t="shared" si="15"/>
        <v>17.757458007999997</v>
      </c>
      <c r="AE30" s="3">
        <f t="shared" si="16"/>
        <v>30.094411876316556</v>
      </c>
      <c r="AF30" s="3">
        <f t="shared" si="17"/>
        <v>36.16114662614901</v>
      </c>
      <c r="AG30" s="3">
        <f t="shared" si="18"/>
        <v>0.2724217989767254</v>
      </c>
      <c r="AH30" s="3">
        <f t="shared" si="19"/>
        <v>-36.16114662614901</v>
      </c>
      <c r="AI30" s="3">
        <f t="shared" si="20"/>
        <v>17.375016797894837</v>
      </c>
      <c r="AJ30" s="3">
        <f t="shared" si="21"/>
        <v>36.16114662614901</v>
      </c>
      <c r="AK30" s="3">
        <f>AI30*COS(AJ30*PI()/180)</f>
        <v>14.027904467827687</v>
      </c>
      <c r="AL30" s="3">
        <f t="shared" si="23"/>
        <v>10.252273161042275</v>
      </c>
      <c r="AM30">
        <f t="shared" si="24"/>
        <v>0.7308485158674528</v>
      </c>
      <c r="AN30" s="3">
        <f t="shared" si="25"/>
        <v>0.27787023495625995</v>
      </c>
      <c r="AO30" s="3">
        <f t="shared" si="26"/>
        <v>66.414489954</v>
      </c>
      <c r="AP30" s="3">
        <f t="shared" si="26"/>
        <v>32.48509756599999</v>
      </c>
      <c r="AQ30" s="8">
        <f t="shared" si="27"/>
        <v>73.93352446436262</v>
      </c>
      <c r="AR30" s="3">
        <f t="shared" si="28"/>
        <v>26.064489497376933</v>
      </c>
      <c r="AS30" s="3">
        <f t="shared" si="29"/>
        <v>0.33266534560155286</v>
      </c>
      <c r="AT30" s="3">
        <f t="shared" si="30"/>
        <v>-26.064489497376933</v>
      </c>
      <c r="AU30" s="3">
        <f t="shared" si="31"/>
        <v>24.64450815478754</v>
      </c>
      <c r="AV30" s="3">
        <f t="shared" si="32"/>
        <v>26.064489497376933</v>
      </c>
      <c r="AW30" s="3">
        <f t="shared" si="33"/>
        <v>22.138163318</v>
      </c>
      <c r="AX30" s="3">
        <f t="shared" si="34"/>
        <v>10.828365855333333</v>
      </c>
      <c r="AY30" s="3">
        <f t="shared" si="35"/>
        <v>0.48912665878334416</v>
      </c>
      <c r="AZ30">
        <f t="shared" si="36"/>
        <v>0.33931865251358395</v>
      </c>
      <c r="BA30" s="1">
        <v>1</v>
      </c>
      <c r="BB30" s="1">
        <v>120</v>
      </c>
      <c r="BC30" s="3">
        <f t="shared" si="37"/>
        <v>9.134986257534583</v>
      </c>
      <c r="BD30" s="3">
        <f t="shared" si="38"/>
        <v>76.39676273926949</v>
      </c>
      <c r="BE30" s="3">
        <f t="shared" si="39"/>
        <v>9.134986257534583</v>
      </c>
      <c r="BF30" s="3">
        <f t="shared" si="40"/>
        <v>196.3967627392695</v>
      </c>
      <c r="BG30" s="3">
        <f t="shared" si="41"/>
        <v>-8.763465686281705</v>
      </c>
      <c r="BH30" s="3">
        <f t="shared" si="42"/>
        <v>-2.578690188973622</v>
      </c>
      <c r="BI30" s="3">
        <f t="shared" si="0"/>
        <v>70.8809123782817</v>
      </c>
      <c r="BJ30" s="3">
        <f t="shared" si="1"/>
        <v>17.30632974697362</v>
      </c>
      <c r="BK30" s="3">
        <f t="shared" si="43"/>
        <v>72.9630919635992</v>
      </c>
      <c r="BL30" s="3">
        <f t="shared" si="44"/>
        <v>13.720923976065572</v>
      </c>
      <c r="BM30" s="3">
        <f t="shared" si="45"/>
        <v>83.44797392534569</v>
      </c>
      <c r="BN30" s="3">
        <f t="shared" si="46"/>
        <v>152.79352547853898</v>
      </c>
      <c r="BO30" s="3">
        <f t="shared" si="47"/>
        <v>-74.21568352759589</v>
      </c>
      <c r="BP30" s="3">
        <f t="shared" si="48"/>
        <v>38.15228264176218</v>
      </c>
      <c r="BQ30" s="3">
        <f t="shared" si="49"/>
        <v>4.297043262000001</v>
      </c>
      <c r="BR30" s="3">
        <f t="shared" si="49"/>
        <v>17.757458007999997</v>
      </c>
      <c r="BS30" s="3">
        <f t="shared" si="50"/>
        <v>18.269972515069167</v>
      </c>
      <c r="BT30" s="3">
        <f t="shared" si="51"/>
        <v>76.39676273926949</v>
      </c>
      <c r="BU30" s="3">
        <f t="shared" si="52"/>
        <v>62.117446692</v>
      </c>
      <c r="BV30" s="3">
        <f t="shared" si="52"/>
        <v>14.727639557999998</v>
      </c>
      <c r="BW30" s="3">
        <f t="shared" si="53"/>
        <v>63.83949052493941</v>
      </c>
      <c r="BX30" s="3">
        <f t="shared" si="54"/>
        <v>13.338166420332543</v>
      </c>
      <c r="BY30" s="3">
        <f t="shared" si="55"/>
        <v>1166.3457372666614</v>
      </c>
      <c r="BZ30" s="3">
        <f t="shared" si="56"/>
        <v>89.73492915960203</v>
      </c>
      <c r="CA30" s="3">
        <f t="shared" si="57"/>
        <v>5.395914752358439</v>
      </c>
      <c r="CB30" s="3">
        <f t="shared" si="58"/>
        <v>1166.3332555252368</v>
      </c>
      <c r="CC30" s="3">
        <f t="shared" si="59"/>
        <v>-68.81976877523745</v>
      </c>
      <c r="CD30" s="3">
        <f t="shared" si="59"/>
        <v>1204.485538166999</v>
      </c>
      <c r="CE30" s="3">
        <f t="shared" si="60"/>
        <v>1206.4499874539858</v>
      </c>
      <c r="CF30" s="3">
        <f t="shared" si="61"/>
        <v>-86.72989026231407</v>
      </c>
      <c r="CG30" s="3">
        <f t="shared" si="62"/>
        <v>0.060477510648887976</v>
      </c>
      <c r="CH30" s="3">
        <f t="shared" si="63"/>
        <v>100.45081423837965</v>
      </c>
      <c r="CI30" s="3">
        <f t="shared" si="64"/>
        <v>0.8587806512142092</v>
      </c>
      <c r="CJ30" s="3">
        <f t="shared" si="65"/>
        <v>100.45081423837965</v>
      </c>
      <c r="CK30" s="3">
        <f t="shared" si="73"/>
        <v>9.546528337476168</v>
      </c>
      <c r="CL30" s="3">
        <f t="shared" si="67"/>
        <v>-100.45081423837965</v>
      </c>
      <c r="CM30" s="3">
        <f t="shared" si="68"/>
        <v>-1.731657947862967</v>
      </c>
      <c r="CN30" s="3">
        <f t="shared" si="69"/>
        <v>-9.38816084490666</v>
      </c>
      <c r="CO30" s="3">
        <f t="shared" si="70"/>
        <v>5.42148687995372</v>
      </c>
      <c r="CP30" s="3">
        <f t="shared" si="72"/>
        <v>1.296758783333456</v>
      </c>
    </row>
    <row r="31" spans="1:94" ht="12.75">
      <c r="A31" s="1" t="s">
        <v>38</v>
      </c>
      <c r="B31" s="1">
        <v>3</v>
      </c>
      <c r="C31" s="1">
        <v>0.26856</v>
      </c>
      <c r="D31">
        <v>0.2381</v>
      </c>
      <c r="E31">
        <v>0.4004</v>
      </c>
      <c r="F31">
        <v>0.1692</v>
      </c>
      <c r="G31">
        <v>2.5058</v>
      </c>
      <c r="H31" s="3">
        <f t="shared" si="2"/>
        <v>0.06394413600000001</v>
      </c>
      <c r="I31" s="3">
        <f t="shared" si="3"/>
        <v>0.107531424</v>
      </c>
      <c r="J31" s="3">
        <f t="shared" si="4"/>
        <v>0.045440352</v>
      </c>
      <c r="K31" s="3">
        <f t="shared" si="5"/>
        <v>0.672957648</v>
      </c>
      <c r="L31" s="4">
        <v>29</v>
      </c>
      <c r="M31" s="7">
        <f>M30+C30</f>
        <v>4.3662399999999995</v>
      </c>
      <c r="N31" s="7">
        <f t="shared" si="6"/>
        <v>0.3430243630554789</v>
      </c>
      <c r="O31" s="3">
        <f>O30+H30</f>
        <v>2.1732197440000003</v>
      </c>
      <c r="P31" s="3">
        <f>P30+I30</f>
        <v>8.920262495999998</v>
      </c>
      <c r="Q31" s="3">
        <f>Q30+J30</f>
        <v>2.134997808</v>
      </c>
      <c r="R31" s="3">
        <f>R30+K30</f>
        <v>14.987566191999997</v>
      </c>
      <c r="S31">
        <v>20</v>
      </c>
      <c r="T31">
        <v>0</v>
      </c>
      <c r="U31" s="3">
        <f t="shared" si="8"/>
        <v>22.173219744</v>
      </c>
      <c r="V31" s="3">
        <f t="shared" si="8"/>
        <v>8.920262495999998</v>
      </c>
      <c r="W31" s="3">
        <f t="shared" si="9"/>
        <v>23.900266877448367</v>
      </c>
      <c r="X31" s="3">
        <f t="shared" si="10"/>
        <v>21.914870062380334</v>
      </c>
      <c r="Y31" s="12">
        <f t="shared" si="11"/>
        <v>0.3430243630554789</v>
      </c>
      <c r="Z31" s="3">
        <f t="shared" si="12"/>
        <v>-21.914870062380334</v>
      </c>
      <c r="AA31" s="3">
        <f t="shared" si="13"/>
        <v>0.4022989263169049</v>
      </c>
      <c r="AB31" s="3">
        <f t="shared" si="14"/>
        <v>0.3498848503165885</v>
      </c>
      <c r="AC31" s="3">
        <f>O31+O31+S31</f>
        <v>24.346439488</v>
      </c>
      <c r="AD31" s="3">
        <f t="shared" si="15"/>
        <v>17.840524991999995</v>
      </c>
      <c r="AE31" s="3">
        <f t="shared" si="16"/>
        <v>30.183330626904354</v>
      </c>
      <c r="AF31" s="3">
        <f t="shared" si="17"/>
        <v>36.23312551078237</v>
      </c>
      <c r="AG31" s="3">
        <f t="shared" si="18"/>
        <v>0.27161925646419366</v>
      </c>
      <c r="AH31" s="3">
        <f t="shared" si="19"/>
        <v>-36.23312551078237</v>
      </c>
      <c r="AI31" s="3">
        <f t="shared" si="20"/>
        <v>17.426354062482705</v>
      </c>
      <c r="AJ31" s="3">
        <f t="shared" si="21"/>
        <v>36.23312551078237</v>
      </c>
      <c r="AK31" s="3">
        <f t="shared" si="22"/>
        <v>14.056423392205737</v>
      </c>
      <c r="AL31" s="3">
        <f t="shared" si="23"/>
        <v>10.300231906615444</v>
      </c>
      <c r="AM31">
        <f t="shared" si="24"/>
        <v>0.7327775792757427</v>
      </c>
      <c r="AN31" s="3">
        <f t="shared" si="25"/>
        <v>0.27705164159347756</v>
      </c>
      <c r="AO31" s="3">
        <f t="shared" si="26"/>
        <v>66.481437296</v>
      </c>
      <c r="AP31" s="3">
        <f t="shared" si="26"/>
        <v>32.828091183999994</v>
      </c>
      <c r="AQ31" s="8">
        <f t="shared" si="27"/>
        <v>74.14489244531276</v>
      </c>
      <c r="AR31" s="3">
        <f t="shared" si="28"/>
        <v>26.27985328550056</v>
      </c>
      <c r="AS31" s="3">
        <f t="shared" si="29"/>
        <v>0.33171700243032576</v>
      </c>
      <c r="AT31" s="3">
        <f t="shared" si="30"/>
        <v>-26.27985328550056</v>
      </c>
      <c r="AU31" s="3">
        <f t="shared" si="31"/>
        <v>24.714964148437588</v>
      </c>
      <c r="AV31" s="3">
        <f t="shared" si="32"/>
        <v>26.27985328550056</v>
      </c>
      <c r="AW31" s="3">
        <f t="shared" si="33"/>
        <v>22.160479098666666</v>
      </c>
      <c r="AX31" s="3">
        <f t="shared" si="34"/>
        <v>10.942697061333332</v>
      </c>
      <c r="AY31" s="3">
        <f t="shared" si="35"/>
        <v>0.4937933432130411</v>
      </c>
      <c r="AZ31">
        <f t="shared" si="36"/>
        <v>0.3383513424789323</v>
      </c>
      <c r="BA31" s="1">
        <v>1</v>
      </c>
      <c r="BB31" s="1">
        <v>120</v>
      </c>
      <c r="BC31" s="3">
        <f t="shared" si="37"/>
        <v>9.18117460095687</v>
      </c>
      <c r="BD31" s="3">
        <f t="shared" si="38"/>
        <v>76.30791742676772</v>
      </c>
      <c r="BE31" s="3">
        <f t="shared" si="39"/>
        <v>9.18117460095687</v>
      </c>
      <c r="BF31" s="3">
        <f>BB31+BD31</f>
        <v>196.30791742676772</v>
      </c>
      <c r="BG31" s="3">
        <f t="shared" si="41"/>
        <v>-8.811783801961585</v>
      </c>
      <c r="BH31" s="3">
        <f t="shared" si="42"/>
        <v>-2.5780677416900817</v>
      </c>
      <c r="BI31" s="3">
        <f t="shared" si="0"/>
        <v>70.94678160996159</v>
      </c>
      <c r="BJ31" s="3">
        <f t="shared" si="1"/>
        <v>17.56563393369008</v>
      </c>
      <c r="BK31" s="3">
        <f t="shared" si="43"/>
        <v>73.0889684993843</v>
      </c>
      <c r="BL31" s="3">
        <f t="shared" si="44"/>
        <v>13.906148978741722</v>
      </c>
      <c r="BM31" s="3">
        <f t="shared" si="45"/>
        <v>84.29396705325554</v>
      </c>
      <c r="BN31" s="3">
        <f t="shared" si="46"/>
        <v>152.61583485353543</v>
      </c>
      <c r="BO31" s="3">
        <f t="shared" si="47"/>
        <v>-74.84819894183269</v>
      </c>
      <c r="BP31" s="3">
        <f t="shared" si="48"/>
        <v>38.77138115593985</v>
      </c>
      <c r="BQ31" s="3">
        <f t="shared" si="49"/>
        <v>4.346439488000001</v>
      </c>
      <c r="BR31" s="3">
        <f t="shared" si="49"/>
        <v>17.840524991999995</v>
      </c>
      <c r="BS31" s="3">
        <f t="shared" si="50"/>
        <v>18.36234920191374</v>
      </c>
      <c r="BT31" s="3">
        <f t="shared" si="51"/>
        <v>76.30791742676772</v>
      </c>
      <c r="BU31" s="3">
        <f t="shared" si="52"/>
        <v>62.134997808</v>
      </c>
      <c r="BV31" s="3">
        <f t="shared" si="52"/>
        <v>14.987566191999997</v>
      </c>
      <c r="BW31" s="3">
        <f t="shared" si="53"/>
        <v>63.91701724079235</v>
      </c>
      <c r="BX31" s="3">
        <f t="shared" si="54"/>
        <v>13.561252859256005</v>
      </c>
      <c r="BY31" s="3">
        <f t="shared" si="55"/>
        <v>1173.66659052017</v>
      </c>
      <c r="BZ31" s="3">
        <f t="shared" si="56"/>
        <v>89.86917028602372</v>
      </c>
      <c r="CA31" s="3">
        <f t="shared" si="57"/>
        <v>2.679958841854871</v>
      </c>
      <c r="CB31" s="3">
        <f t="shared" si="58"/>
        <v>1173.6635307974116</v>
      </c>
      <c r="CC31" s="3">
        <f t="shared" si="59"/>
        <v>-72.16824009997782</v>
      </c>
      <c r="CD31" s="3">
        <f t="shared" si="59"/>
        <v>1212.4349119533515</v>
      </c>
      <c r="CE31" s="3">
        <f t="shared" si="60"/>
        <v>1214.5808621094188</v>
      </c>
      <c r="CF31" s="3">
        <f t="shared" si="61"/>
        <v>-86.59358000937715</v>
      </c>
      <c r="CG31" s="3">
        <f t="shared" si="62"/>
        <v>0.06017628861074535</v>
      </c>
      <c r="CH31" s="3">
        <f t="shared" si="63"/>
        <v>100.49972898811887</v>
      </c>
      <c r="CI31" s="3">
        <f t="shared" si="64"/>
        <v>0.854503298272584</v>
      </c>
      <c r="CJ31" s="3">
        <f t="shared" si="65"/>
        <v>100.49972898811887</v>
      </c>
      <c r="CK31" s="3">
        <f t="shared" si="73"/>
        <v>9.594315012084868</v>
      </c>
      <c r="CL31" s="3">
        <f t="shared" si="67"/>
        <v>-100.49972898811887</v>
      </c>
      <c r="CM31" s="3">
        <f t="shared" si="68"/>
        <v>-1.7483804162775338</v>
      </c>
      <c r="CN31" s="3">
        <f t="shared" si="69"/>
        <v>-9.433665590378656</v>
      </c>
      <c r="CO31" s="3">
        <f t="shared" si="70"/>
        <v>5.395659607343244</v>
      </c>
      <c r="CP31" s="3">
        <f t="shared" si="72"/>
        <v>1.2902999803916018</v>
      </c>
    </row>
    <row r="32" spans="1:94" ht="12.75">
      <c r="A32" s="1" t="s">
        <v>39</v>
      </c>
      <c r="B32" s="1">
        <v>3</v>
      </c>
      <c r="C32" s="1">
        <v>0.04826</v>
      </c>
      <c r="D32">
        <v>0.2381</v>
      </c>
      <c r="E32">
        <v>0.4004</v>
      </c>
      <c r="F32">
        <v>0.1692</v>
      </c>
      <c r="G32">
        <v>2.5058</v>
      </c>
      <c r="H32" s="3">
        <f t="shared" si="2"/>
        <v>0.011490706</v>
      </c>
      <c r="I32" s="3">
        <f t="shared" si="3"/>
        <v>0.019323304</v>
      </c>
      <c r="J32" s="3">
        <f t="shared" si="4"/>
        <v>0.008165592</v>
      </c>
      <c r="K32" s="3">
        <f t="shared" si="5"/>
        <v>0.12092990799999999</v>
      </c>
      <c r="L32" s="4">
        <v>30</v>
      </c>
      <c r="M32" s="7">
        <f>M31+C32</f>
        <v>4.414499999999999</v>
      </c>
      <c r="N32" s="7">
        <f t="shared" si="6"/>
        <v>0.3427679886794209</v>
      </c>
      <c r="O32" s="3">
        <f>O31+H32</f>
        <v>2.1847104500000003</v>
      </c>
      <c r="P32" s="3">
        <f>P31+I32</f>
        <v>8.939585799999998</v>
      </c>
      <c r="Q32" s="3">
        <f>Q31+J32</f>
        <v>2.1431634</v>
      </c>
      <c r="R32" s="3">
        <f>R31+K32</f>
        <v>15.108496099999998</v>
      </c>
      <c r="S32">
        <v>20</v>
      </c>
      <c r="T32">
        <v>0</v>
      </c>
      <c r="U32" s="3">
        <f t="shared" si="8"/>
        <v>22.18471045</v>
      </c>
      <c r="V32" s="3">
        <f t="shared" si="8"/>
        <v>8.939585799999998</v>
      </c>
      <c r="W32" s="3">
        <f t="shared" si="9"/>
        <v>23.918143155895294</v>
      </c>
      <c r="X32" s="3">
        <f t="shared" si="10"/>
        <v>21.947540610688783</v>
      </c>
      <c r="Y32" s="12">
        <f t="shared" si="11"/>
        <v>0.3427679886794209</v>
      </c>
      <c r="Z32" s="3">
        <f t="shared" si="12"/>
        <v>-21.947540610688783</v>
      </c>
      <c r="AA32" s="3">
        <f t="shared" si="13"/>
        <v>0.40296157212184835</v>
      </c>
      <c r="AB32" s="3">
        <f t="shared" si="14"/>
        <v>0.3496233484530093</v>
      </c>
      <c r="AC32" s="3">
        <f t="shared" si="15"/>
        <v>24.3694209</v>
      </c>
      <c r="AD32" s="3">
        <f t="shared" si="15"/>
        <v>17.879171599999996</v>
      </c>
      <c r="AE32" s="3">
        <f t="shared" si="16"/>
        <v>30.2247159143573</v>
      </c>
      <c r="AF32" s="3">
        <f t="shared" si="17"/>
        <v>36.26646904230905</v>
      </c>
      <c r="AG32" s="3">
        <f t="shared" si="18"/>
        <v>0.2712473409418649</v>
      </c>
      <c r="AH32" s="3">
        <f t="shared" si="19"/>
        <v>-36.26646904230905</v>
      </c>
      <c r="AI32" s="3">
        <f t="shared" si="20"/>
        <v>17.450247869334156</v>
      </c>
      <c r="AJ32" s="3">
        <f t="shared" si="21"/>
        <v>36.26646904230905</v>
      </c>
      <c r="AK32" s="3">
        <f t="shared" si="22"/>
        <v>14.069691716610295</v>
      </c>
      <c r="AL32" s="3">
        <f t="shared" si="23"/>
        <v>10.322544536147513</v>
      </c>
      <c r="AM32">
        <f t="shared" si="24"/>
        <v>0.7336724033520221</v>
      </c>
      <c r="AN32" s="3">
        <f t="shared" si="25"/>
        <v>0.27667228776070224</v>
      </c>
      <c r="AO32" s="3">
        <f t="shared" si="26"/>
        <v>66.5125843</v>
      </c>
      <c r="AP32" s="3">
        <f t="shared" si="26"/>
        <v>32.987667699999996</v>
      </c>
      <c r="AQ32" s="8">
        <f t="shared" si="27"/>
        <v>74.24358619133527</v>
      </c>
      <c r="AR32" s="3">
        <f t="shared" si="28"/>
        <v>26.379631858034262</v>
      </c>
      <c r="AS32" s="3">
        <f t="shared" si="29"/>
        <v>0.33127604321393184</v>
      </c>
      <c r="AT32" s="3">
        <f t="shared" si="30"/>
        <v>-26.379631858034262</v>
      </c>
      <c r="AU32" s="3">
        <f>AQ32/3</f>
        <v>24.747862063778424</v>
      </c>
      <c r="AV32" s="3">
        <f t="shared" si="32"/>
        <v>26.379631858034262</v>
      </c>
      <c r="AW32" s="3">
        <f t="shared" si="33"/>
        <v>22.170861433333336</v>
      </c>
      <c r="AX32" s="3">
        <f t="shared" si="34"/>
        <v>10.995889233333333</v>
      </c>
      <c r="AY32" s="3">
        <f t="shared" si="35"/>
        <v>0.49596129886055257</v>
      </c>
      <c r="AZ32">
        <f t="shared" si="36"/>
        <v>0.3379015640782105</v>
      </c>
      <c r="BA32" s="1">
        <v>1</v>
      </c>
      <c r="BB32" s="1">
        <v>120</v>
      </c>
      <c r="BC32" s="3">
        <f t="shared" si="37"/>
        <v>9.202671026712887</v>
      </c>
      <c r="BD32" s="3">
        <f t="shared" si="38"/>
        <v>76.26688650032692</v>
      </c>
      <c r="BE32" s="3">
        <f t="shared" si="39"/>
        <v>9.202671026712887</v>
      </c>
      <c r="BF32" s="3">
        <f t="shared" si="40"/>
        <v>196.2668865003269</v>
      </c>
      <c r="BG32" s="3">
        <f t="shared" si="41"/>
        <v>-8.834263627110632</v>
      </c>
      <c r="BH32" s="3">
        <f t="shared" si="42"/>
        <v>-2.5777781503866692</v>
      </c>
      <c r="BI32" s="3">
        <f t="shared" si="0"/>
        <v>70.97742702711064</v>
      </c>
      <c r="BJ32" s="3">
        <f t="shared" si="1"/>
        <v>17.686274250386667</v>
      </c>
      <c r="BK32" s="3">
        <f t="shared" si="43"/>
        <v>73.14779179338707</v>
      </c>
      <c r="BL32" s="3">
        <f t="shared" si="44"/>
        <v>13.992106516294108</v>
      </c>
      <c r="BM32" s="3">
        <f t="shared" si="45"/>
        <v>84.68915402590082</v>
      </c>
      <c r="BN32" s="3">
        <f t="shared" si="46"/>
        <v>152.53377300065384</v>
      </c>
      <c r="BO32" s="3">
        <f t="shared" si="47"/>
        <v>-75.14323452522243</v>
      </c>
      <c r="BP32" s="3">
        <f t="shared" si="48"/>
        <v>39.060813031863205</v>
      </c>
      <c r="BQ32" s="3">
        <f t="shared" si="49"/>
        <v>4.369420900000001</v>
      </c>
      <c r="BR32" s="3">
        <f t="shared" si="49"/>
        <v>17.879171599999996</v>
      </c>
      <c r="BS32" s="3">
        <f t="shared" si="50"/>
        <v>18.405342053425773</v>
      </c>
      <c r="BT32" s="3">
        <f t="shared" si="51"/>
        <v>76.26688650032692</v>
      </c>
      <c r="BU32" s="3">
        <f t="shared" si="52"/>
        <v>62.1431634</v>
      </c>
      <c r="BV32" s="3">
        <f t="shared" si="52"/>
        <v>15.108496099999998</v>
      </c>
      <c r="BW32" s="3">
        <f t="shared" si="53"/>
        <v>63.9534159506966</v>
      </c>
      <c r="BX32" s="3">
        <f t="shared" si="54"/>
        <v>13.66485790719654</v>
      </c>
      <c r="BY32" s="3">
        <f t="shared" si="55"/>
        <v>1177.0844960575869</v>
      </c>
      <c r="BZ32" s="3">
        <f t="shared" si="56"/>
        <v>89.93174440752345</v>
      </c>
      <c r="CA32" s="3">
        <f t="shared" si="57"/>
        <v>1.4022425622442591</v>
      </c>
      <c r="CB32" s="3">
        <f t="shared" si="58"/>
        <v>1177.0836608223478</v>
      </c>
      <c r="CC32" s="3">
        <f t="shared" si="59"/>
        <v>-73.74099196297817</v>
      </c>
      <c r="CD32" s="3">
        <f t="shared" si="59"/>
        <v>1216.1444738542111</v>
      </c>
      <c r="CE32" s="3">
        <f t="shared" si="60"/>
        <v>1218.3780674248121</v>
      </c>
      <c r="CF32" s="3">
        <f t="shared" si="61"/>
        <v>-86.53011533705822</v>
      </c>
      <c r="CG32" s="3">
        <f t="shared" si="62"/>
        <v>0.06003702278389965</v>
      </c>
      <c r="CH32" s="3">
        <f t="shared" si="63"/>
        <v>100.52222185335233</v>
      </c>
      <c r="CI32" s="3">
        <f t="shared" si="64"/>
        <v>0.852525723531375</v>
      </c>
      <c r="CJ32" s="3">
        <f t="shared" si="65"/>
        <v>100.52222185335233</v>
      </c>
      <c r="CK32" s="3">
        <f t="shared" si="73"/>
        <v>9.616570616230756</v>
      </c>
      <c r="CL32" s="3">
        <f t="shared" si="67"/>
        <v>-100.52222185335233</v>
      </c>
      <c r="CM32" s="3">
        <f t="shared" si="68"/>
        <v>-1.7561479471287729</v>
      </c>
      <c r="CN32" s="3">
        <f t="shared" si="69"/>
        <v>-9.454859851142595</v>
      </c>
      <c r="CO32" s="3">
        <f t="shared" si="70"/>
        <v>5.383862940819359</v>
      </c>
      <c r="CP32" s="3">
        <f t="shared" si="72"/>
        <v>1.2873138425323762</v>
      </c>
    </row>
    <row r="33" spans="1:94" ht="12.75">
      <c r="A33" s="1" t="s">
        <v>40</v>
      </c>
      <c r="B33" s="1">
        <v>3</v>
      </c>
      <c r="C33" s="1">
        <v>0.09976</v>
      </c>
      <c r="D33">
        <v>0.2381</v>
      </c>
      <c r="E33">
        <v>0.4004</v>
      </c>
      <c r="F33">
        <v>0.1692</v>
      </c>
      <c r="G33">
        <v>2.5058</v>
      </c>
      <c r="H33" s="3">
        <f t="shared" si="2"/>
        <v>0.023752856</v>
      </c>
      <c r="I33" s="3">
        <f t="shared" si="3"/>
        <v>0.039943903999999995</v>
      </c>
      <c r="J33" s="3">
        <f t="shared" si="4"/>
        <v>0.016879392</v>
      </c>
      <c r="K33" s="3">
        <f t="shared" si="5"/>
        <v>0.249978608</v>
      </c>
      <c r="L33" s="4">
        <v>31</v>
      </c>
      <c r="M33" s="7">
        <f>M32+C34</f>
        <v>4.4637199999999995</v>
      </c>
      <c r="N33" s="7">
        <f t="shared" si="6"/>
        <v>0.3425067944289289</v>
      </c>
      <c r="O33" s="3">
        <f>O32+H34</f>
        <v>2.1964297320000004</v>
      </c>
      <c r="P33" s="3">
        <f>P32+I34</f>
        <v>8.959293487999998</v>
      </c>
      <c r="Q33" s="3">
        <f>Q32+J34</f>
        <v>2.151491424</v>
      </c>
      <c r="R33" s="3">
        <f>R32+K34</f>
        <v>15.231831575999998</v>
      </c>
      <c r="S33">
        <v>20</v>
      </c>
      <c r="T33">
        <v>0</v>
      </c>
      <c r="U33" s="3">
        <f t="shared" si="8"/>
        <v>22.196429732</v>
      </c>
      <c r="V33" s="3">
        <f t="shared" si="8"/>
        <v>8.959293487999998</v>
      </c>
      <c r="W33" s="3">
        <f t="shared" si="9"/>
        <v>23.93638303193974</v>
      </c>
      <c r="X33" s="3">
        <f t="shared" si="10"/>
        <v>21.98081077460215</v>
      </c>
      <c r="Y33" s="12">
        <f t="shared" si="11"/>
        <v>0.3425067944289289</v>
      </c>
      <c r="Z33" s="3">
        <f t="shared" si="12"/>
        <v>-21.98081077460215</v>
      </c>
      <c r="AA33" s="3">
        <f t="shared" si="13"/>
        <v>0.4036366927553049</v>
      </c>
      <c r="AB33" s="3">
        <f t="shared" si="14"/>
        <v>0.3493569303175075</v>
      </c>
      <c r="AC33" s="3">
        <f t="shared" si="15"/>
        <v>24.392859464</v>
      </c>
      <c r="AD33" s="3">
        <f t="shared" si="15"/>
        <v>17.918586975999997</v>
      </c>
      <c r="AE33" s="3">
        <f t="shared" si="16"/>
        <v>30.26693496287543</v>
      </c>
      <c r="AF33" s="3">
        <f t="shared" si="17"/>
        <v>36.30038191703529</v>
      </c>
      <c r="AG33" s="3">
        <f t="shared" si="18"/>
        <v>0.27086898070612636</v>
      </c>
      <c r="AH33" s="3">
        <f t="shared" si="19"/>
        <v>-36.30038191703529</v>
      </c>
      <c r="AI33" s="3">
        <f t="shared" si="20"/>
        <v>17.474623048361025</v>
      </c>
      <c r="AJ33" s="3">
        <f t="shared" si="21"/>
        <v>36.30038191703529</v>
      </c>
      <c r="AK33" s="3">
        <f t="shared" si="22"/>
        <v>14.083223977845112</v>
      </c>
      <c r="AL33" s="3">
        <f t="shared" si="23"/>
        <v>10.34530101409132</v>
      </c>
      <c r="AM33">
        <f t="shared" si="24"/>
        <v>0.7345832907554357</v>
      </c>
      <c r="AN33" s="3">
        <f t="shared" si="25"/>
        <v>0.2762863603202489</v>
      </c>
      <c r="AO33" s="3">
        <f t="shared" si="26"/>
        <v>66.544350888</v>
      </c>
      <c r="AP33" s="3">
        <f t="shared" si="26"/>
        <v>33.15041855199999</v>
      </c>
      <c r="AQ33" s="8">
        <f t="shared" si="27"/>
        <v>74.34447447711263</v>
      </c>
      <c r="AR33" s="3">
        <f t="shared" si="28"/>
        <v>26.48112206298307</v>
      </c>
      <c r="AS33" s="3">
        <f t="shared" si="29"/>
        <v>0.3308264889954909</v>
      </c>
      <c r="AT33" s="3">
        <f t="shared" si="30"/>
        <v>-26.48112206298307</v>
      </c>
      <c r="AU33" s="3">
        <f t="shared" si="31"/>
        <v>24.781491492370876</v>
      </c>
      <c r="AV33" s="3">
        <f t="shared" si="32"/>
        <v>26.48112206298307</v>
      </c>
      <c r="AW33" s="3">
        <f t="shared" si="33"/>
        <v>22.181450295999998</v>
      </c>
      <c r="AX33" s="3">
        <f t="shared" si="34"/>
        <v>11.05013951733333</v>
      </c>
      <c r="AY33" s="3">
        <f>AX33/AW33</f>
        <v>0.4981702895831844</v>
      </c>
      <c r="AZ33">
        <f t="shared" si="36"/>
        <v>0.3374430187754007</v>
      </c>
      <c r="BA33" s="1">
        <v>1</v>
      </c>
      <c r="BB33" s="1">
        <v>120</v>
      </c>
      <c r="BC33" s="3">
        <f t="shared" si="37"/>
        <v>9.224599903070743</v>
      </c>
      <c r="BD33" s="3">
        <f t="shared" si="38"/>
        <v>76.22523637391384</v>
      </c>
      <c r="BE33" s="3">
        <f t="shared" si="39"/>
        <v>9.224599903070743</v>
      </c>
      <c r="BF33" s="3">
        <f t="shared" si="40"/>
        <v>196.22523637391384</v>
      </c>
      <c r="BG33" s="3">
        <f t="shared" si="41"/>
        <v>-8.85719062656849</v>
      </c>
      <c r="BH33" s="3">
        <f t="shared" si="42"/>
        <v>-2.577482798460552</v>
      </c>
      <c r="BI33" s="3">
        <f t="shared" si="0"/>
        <v>71.0086820505685</v>
      </c>
      <c r="BJ33" s="3">
        <f t="shared" si="1"/>
        <v>17.80931437446055</v>
      </c>
      <c r="BK33" s="3">
        <f t="shared" si="43"/>
        <v>73.20795452030535</v>
      </c>
      <c r="BL33" s="3">
        <f t="shared" si="44"/>
        <v>14.07963145668362</v>
      </c>
      <c r="BM33" s="3">
        <f t="shared" si="45"/>
        <v>85.09324337173277</v>
      </c>
      <c r="BN33" s="3">
        <f t="shared" si="46"/>
        <v>152.4504727478277</v>
      </c>
      <c r="BO33" s="3">
        <f t="shared" si="47"/>
        <v>-75.44463623650559</v>
      </c>
      <c r="BP33" s="3">
        <f t="shared" si="48"/>
        <v>39.35691718951438</v>
      </c>
      <c r="BQ33" s="3">
        <f t="shared" si="49"/>
        <v>4.392859464000001</v>
      </c>
      <c r="BR33" s="3">
        <f t="shared" si="49"/>
        <v>17.918586975999997</v>
      </c>
      <c r="BS33" s="3">
        <f t="shared" si="50"/>
        <v>18.449199806141486</v>
      </c>
      <c r="BT33" s="3">
        <f t="shared" si="51"/>
        <v>76.22523637391384</v>
      </c>
      <c r="BU33" s="3">
        <f t="shared" si="52"/>
        <v>62.151491424</v>
      </c>
      <c r="BV33" s="3">
        <f t="shared" si="52"/>
        <v>15.231831575999998</v>
      </c>
      <c r="BW33" s="3">
        <f t="shared" si="53"/>
        <v>63.99075385856285</v>
      </c>
      <c r="BX33" s="3">
        <f t="shared" si="54"/>
        <v>13.770402135823302</v>
      </c>
      <c r="BY33" s="3">
        <f t="shared" si="55"/>
        <v>1180.5782036822452</v>
      </c>
      <c r="BZ33" s="3">
        <f t="shared" si="56"/>
        <v>89.99563850973715</v>
      </c>
      <c r="CA33" s="3">
        <f t="shared" si="57"/>
        <v>0.08986840529418708</v>
      </c>
      <c r="CB33" s="3">
        <f t="shared" si="58"/>
        <v>1180.5782002617473</v>
      </c>
      <c r="CC33" s="3">
        <f t="shared" si="59"/>
        <v>-75.3547678312114</v>
      </c>
      <c r="CD33" s="3">
        <f t="shared" si="59"/>
        <v>1219.9351174512617</v>
      </c>
      <c r="CE33" s="3">
        <f t="shared" si="60"/>
        <v>1222.260214449329</v>
      </c>
      <c r="CF33" s="3">
        <f t="shared" si="61"/>
        <v>-86.4653598965404</v>
      </c>
      <c r="CG33" s="3">
        <f t="shared" si="62"/>
        <v>0.05989555550843819</v>
      </c>
      <c r="CH33" s="3">
        <f t="shared" si="63"/>
        <v>100.54499135322402</v>
      </c>
      <c r="CI33" s="3">
        <f t="shared" si="64"/>
        <v>0.8505168882198223</v>
      </c>
      <c r="CJ33" s="3">
        <f t="shared" si="65"/>
        <v>100.54499135322402</v>
      </c>
      <c r="CK33" s="3">
        <f t="shared" si="73"/>
        <v>9.639283988413593</v>
      </c>
      <c r="CL33" s="3">
        <f t="shared" si="67"/>
        <v>-100.54499135322402</v>
      </c>
      <c r="CM33" s="3">
        <f t="shared" si="68"/>
        <v>-1.764061914576225</v>
      </c>
      <c r="CN33" s="3">
        <f t="shared" si="69"/>
        <v>-9.476490984052502</v>
      </c>
      <c r="CO33" s="3">
        <f t="shared" si="70"/>
        <v>5.3719718711398</v>
      </c>
      <c r="CP33" s="3">
        <f t="shared" si="72"/>
        <v>1.2842805012119316</v>
      </c>
    </row>
    <row r="34" spans="1:94" ht="12.75">
      <c r="A34" s="1" t="s">
        <v>41</v>
      </c>
      <c r="B34" s="1">
        <v>3</v>
      </c>
      <c r="C34" s="1">
        <v>0.04922</v>
      </c>
      <c r="D34">
        <v>0.2381</v>
      </c>
      <c r="E34">
        <v>0.4004</v>
      </c>
      <c r="F34">
        <v>0.1692</v>
      </c>
      <c r="G34">
        <v>2.5058</v>
      </c>
      <c r="H34" s="3">
        <f t="shared" si="2"/>
        <v>0.011719282000000001</v>
      </c>
      <c r="I34" s="3">
        <f t="shared" si="3"/>
        <v>0.019707687999999998</v>
      </c>
      <c r="J34" s="3">
        <f t="shared" si="4"/>
        <v>0.008328024</v>
      </c>
      <c r="K34" s="3">
        <f t="shared" si="5"/>
        <v>0.12333547599999999</v>
      </c>
      <c r="L34" s="4">
        <v>32</v>
      </c>
      <c r="M34" s="7">
        <f>M31+C33</f>
        <v>4.465999999999999</v>
      </c>
      <c r="N34" s="7">
        <f t="shared" si="6"/>
        <v>0.34249470207370614</v>
      </c>
      <c r="O34" s="3">
        <f>O31+H33</f>
        <v>2.1969726000000005</v>
      </c>
      <c r="P34" s="3">
        <f>P31+I33</f>
        <v>8.960206399999997</v>
      </c>
      <c r="Q34" s="3">
        <f>Q31+J33</f>
        <v>2.1518772</v>
      </c>
      <c r="R34" s="3">
        <f>R31+K33</f>
        <v>15.237544799999997</v>
      </c>
      <c r="S34">
        <v>20</v>
      </c>
      <c r="T34">
        <v>0</v>
      </c>
      <c r="U34" s="3">
        <f t="shared" si="8"/>
        <v>22.196972600000002</v>
      </c>
      <c r="V34" s="3">
        <f t="shared" si="8"/>
        <v>8.960206399999997</v>
      </c>
      <c r="W34" s="3">
        <f t="shared" si="9"/>
        <v>23.937228146461564</v>
      </c>
      <c r="X34" s="3">
        <f t="shared" si="10"/>
        <v>21.982350707353383</v>
      </c>
      <c r="Y34" s="12">
        <f t="shared" si="11"/>
        <v>0.34249470207370614</v>
      </c>
      <c r="Z34" s="3">
        <f t="shared" si="12"/>
        <v>-21.982350707353383</v>
      </c>
      <c r="AA34" s="3">
        <f t="shared" si="13"/>
        <v>0.4036679488445193</v>
      </c>
      <c r="AB34" s="3">
        <f t="shared" si="14"/>
        <v>0.34934459611518026</v>
      </c>
      <c r="AC34" s="3">
        <f t="shared" si="15"/>
        <v>24.3939452</v>
      </c>
      <c r="AD34" s="3">
        <f t="shared" si="15"/>
        <v>17.920412799999994</v>
      </c>
      <c r="AE34" s="3">
        <f t="shared" si="16"/>
        <v>30.268890916963027</v>
      </c>
      <c r="AF34" s="3">
        <f t="shared" si="17"/>
        <v>36.301950557945545</v>
      </c>
      <c r="AG34" s="3">
        <f t="shared" si="18"/>
        <v>0.2708514773462752</v>
      </c>
      <c r="AH34" s="3">
        <f t="shared" si="19"/>
        <v>-36.301950557945545</v>
      </c>
      <c r="AI34" s="3">
        <f t="shared" si="20"/>
        <v>17.475752318980025</v>
      </c>
      <c r="AJ34" s="3">
        <f t="shared" si="21"/>
        <v>36.301950557945545</v>
      </c>
      <c r="AK34" s="3">
        <f t="shared" si="22"/>
        <v>14.083850827816983</v>
      </c>
      <c r="AL34" s="3">
        <f t="shared" si="23"/>
        <v>10.346355154069213</v>
      </c>
      <c r="AM34">
        <f t="shared" si="24"/>
        <v>0.7346254430382172</v>
      </c>
      <c r="AN34" s="3">
        <f t="shared" si="25"/>
        <v>0.2762685068932007</v>
      </c>
      <c r="AO34" s="3">
        <f t="shared" si="26"/>
        <v>66.5458224</v>
      </c>
      <c r="AP34" s="3">
        <f t="shared" si="26"/>
        <v>33.15795759999999</v>
      </c>
      <c r="AQ34" s="8">
        <f t="shared" si="27"/>
        <v>74.34915353314885</v>
      </c>
      <c r="AR34" s="3">
        <f t="shared" si="28"/>
        <v>26.485816678755867</v>
      </c>
      <c r="AS34" s="3">
        <f t="shared" si="29"/>
        <v>0.33080566891070556</v>
      </c>
      <c r="AT34" s="3">
        <f t="shared" si="30"/>
        <v>-26.485816678755867</v>
      </c>
      <c r="AU34" s="3">
        <f t="shared" si="31"/>
        <v>24.783051177716285</v>
      </c>
      <c r="AV34" s="3">
        <f>AR34</f>
        <v>26.485816678755867</v>
      </c>
      <c r="AW34" s="3">
        <f>AU34*COS(AV34*PI()/180)</f>
        <v>22.181940800000003</v>
      </c>
      <c r="AX34" s="3">
        <f t="shared" si="34"/>
        <v>11.05265253333333</v>
      </c>
      <c r="AY34" s="3">
        <f t="shared" si="35"/>
        <v>0.49827256474029213</v>
      </c>
      <c r="AZ34">
        <f t="shared" si="36"/>
        <v>0.33742178228891967</v>
      </c>
      <c r="BA34" s="1">
        <v>1</v>
      </c>
      <c r="BB34" s="1">
        <v>120</v>
      </c>
      <c r="BC34" s="3">
        <f t="shared" si="37"/>
        <v>9.225615824201205</v>
      </c>
      <c r="BD34" s="3">
        <f t="shared" si="38"/>
        <v>76.22331182898141</v>
      </c>
      <c r="BE34" s="3">
        <f t="shared" si="39"/>
        <v>9.225615824201205</v>
      </c>
      <c r="BF34" s="3">
        <f t="shared" si="40"/>
        <v>196.22331182898142</v>
      </c>
      <c r="BG34" s="3">
        <f t="shared" si="41"/>
        <v>-8.858252665551907</v>
      </c>
      <c r="BH34" s="3">
        <f t="shared" si="42"/>
        <v>-2.577469116981655</v>
      </c>
      <c r="BI34" s="3">
        <f t="shared" si="0"/>
        <v>71.0101298655519</v>
      </c>
      <c r="BJ34" s="3">
        <f t="shared" si="1"/>
        <v>17.815013916981652</v>
      </c>
      <c r="BK34" s="3">
        <f t="shared" si="43"/>
        <v>73.21074555271785</v>
      </c>
      <c r="BL34" s="3">
        <f t="shared" si="44"/>
        <v>14.083682354452806</v>
      </c>
      <c r="BM34" s="3">
        <f t="shared" si="45"/>
        <v>85.11198733575166</v>
      </c>
      <c r="BN34" s="3">
        <f t="shared" si="46"/>
        <v>152.44662365796282</v>
      </c>
      <c r="BO34" s="3">
        <f t="shared" si="47"/>
        <v>-75.45861012545014</v>
      </c>
      <c r="BP34" s="3">
        <f t="shared" si="48"/>
        <v>39.370655902289286</v>
      </c>
      <c r="BQ34" s="3">
        <f t="shared" si="49"/>
        <v>4.393945200000001</v>
      </c>
      <c r="BR34" s="3">
        <f t="shared" si="49"/>
        <v>17.920412799999994</v>
      </c>
      <c r="BS34" s="3">
        <f t="shared" si="50"/>
        <v>18.45123164840241</v>
      </c>
      <c r="BT34" s="3">
        <f t="shared" si="51"/>
        <v>76.22331182898141</v>
      </c>
      <c r="BU34" s="3">
        <f t="shared" si="52"/>
        <v>62.1518772</v>
      </c>
      <c r="BV34" s="3">
        <f t="shared" si="52"/>
        <v>15.237544799999997</v>
      </c>
      <c r="BW34" s="3">
        <f t="shared" si="53"/>
        <v>63.99248870778419</v>
      </c>
      <c r="BX34" s="3">
        <f t="shared" si="54"/>
        <v>13.775288234446302</v>
      </c>
      <c r="BY34" s="3">
        <f t="shared" si="55"/>
        <v>1180.7402329051015</v>
      </c>
      <c r="BZ34" s="3">
        <f t="shared" si="56"/>
        <v>89.99860006342772</v>
      </c>
      <c r="CA34" s="3">
        <f t="shared" si="57"/>
        <v>0.02884961943620026</v>
      </c>
      <c r="CB34" s="3">
        <f t="shared" si="58"/>
        <v>1180.740232552653</v>
      </c>
      <c r="CC34" s="3">
        <f t="shared" si="59"/>
        <v>-75.42976050601393</v>
      </c>
      <c r="CD34" s="3">
        <f t="shared" si="59"/>
        <v>1220.1108884549421</v>
      </c>
      <c r="CE34" s="3">
        <f t="shared" si="60"/>
        <v>1222.440276208332</v>
      </c>
      <c r="CF34" s="3">
        <f t="shared" si="61"/>
        <v>-86.4623595889603</v>
      </c>
      <c r="CG34" s="3">
        <f t="shared" si="62"/>
        <v>0.05988901623872957</v>
      </c>
      <c r="CH34" s="3">
        <f t="shared" si="63"/>
        <v>100.5460419434131</v>
      </c>
      <c r="CI34" s="3">
        <f t="shared" si="64"/>
        <v>0.8504240305899599</v>
      </c>
      <c r="CJ34" s="3">
        <f t="shared" si="65"/>
        <v>100.5460419434131</v>
      </c>
      <c r="CK34" s="3">
        <f t="shared" si="73"/>
        <v>9.640336499904967</v>
      </c>
      <c r="CL34" s="3">
        <f t="shared" si="67"/>
        <v>-100.5460419434131</v>
      </c>
      <c r="CM34" s="3">
        <f t="shared" si="68"/>
        <v>-1.7644283142031167</v>
      </c>
      <c r="CN34" s="3">
        <f t="shared" si="69"/>
        <v>-9.477493368788938</v>
      </c>
      <c r="CO34" s="3">
        <f t="shared" si="70"/>
        <v>5.371424439575113</v>
      </c>
      <c r="CP34" s="3">
        <f t="shared" si="72"/>
        <v>1.2841402861908393</v>
      </c>
    </row>
    <row r="35" spans="1:94" ht="12.75">
      <c r="A35" s="1" t="s">
        <v>42</v>
      </c>
      <c r="B35" s="1">
        <v>3</v>
      </c>
      <c r="C35" s="1">
        <v>0.10095</v>
      </c>
      <c r="D35">
        <v>0.2381</v>
      </c>
      <c r="E35">
        <v>0.4004</v>
      </c>
      <c r="F35">
        <v>0.1692</v>
      </c>
      <c r="G35">
        <v>2.5058</v>
      </c>
      <c r="H35" s="3">
        <f t="shared" si="2"/>
        <v>0.024036195</v>
      </c>
      <c r="I35" s="3">
        <f t="shared" si="3"/>
        <v>0.04042038</v>
      </c>
      <c r="J35" s="3">
        <f t="shared" si="4"/>
        <v>0.017080739999999997</v>
      </c>
      <c r="K35" s="3">
        <f t="shared" si="5"/>
        <v>0.25296050999999997</v>
      </c>
      <c r="L35" s="4">
        <v>33</v>
      </c>
      <c r="M35" s="7">
        <f>M30+C31</f>
        <v>4.53107</v>
      </c>
      <c r="N35" s="7">
        <f t="shared" si="6"/>
        <v>0.34214984820506167</v>
      </c>
      <c r="O35" s="3">
        <f>O30+H31</f>
        <v>2.2124657670000003</v>
      </c>
      <c r="P35" s="3">
        <f>P30+I31</f>
        <v>8.986260427999998</v>
      </c>
      <c r="Q35" s="3">
        <f>Q30+J31</f>
        <v>2.162887044</v>
      </c>
      <c r="R35" s="3">
        <f>R30+K31</f>
        <v>15.400597205999999</v>
      </c>
      <c r="S35">
        <v>20</v>
      </c>
      <c r="T35">
        <v>0</v>
      </c>
      <c r="U35" s="3">
        <f t="shared" si="8"/>
        <v>22.212465767</v>
      </c>
      <c r="V35" s="3">
        <f t="shared" si="8"/>
        <v>8.986260427999998</v>
      </c>
      <c r="W35" s="3">
        <f t="shared" si="9"/>
        <v>23.961354551234905</v>
      </c>
      <c r="X35" s="3">
        <f t="shared" si="10"/>
        <v>22.0262537802034</v>
      </c>
      <c r="Y35" s="12">
        <f t="shared" si="11"/>
        <v>0.34214984820506167</v>
      </c>
      <c r="Z35" s="3">
        <f t="shared" si="12"/>
        <v>-22.0262537802034</v>
      </c>
      <c r="AA35" s="3">
        <f t="shared" si="13"/>
        <v>0.40455933718761</v>
      </c>
      <c r="AB35" s="3">
        <f t="shared" si="14"/>
        <v>0.3489928451691629</v>
      </c>
      <c r="AC35" s="3">
        <f t="shared" si="15"/>
        <v>24.424931534000002</v>
      </c>
      <c r="AD35" s="3">
        <f t="shared" si="15"/>
        <v>17.972520855999996</v>
      </c>
      <c r="AE35" s="3">
        <f t="shared" si="16"/>
        <v>30.32472236245441</v>
      </c>
      <c r="AF35" s="3">
        <f t="shared" si="17"/>
        <v>36.346633437293825</v>
      </c>
      <c r="AG35" s="3">
        <f t="shared" si="18"/>
        <v>0.270352807339903</v>
      </c>
      <c r="AH35" s="3">
        <f t="shared" si="19"/>
        <v>-36.346633437293825</v>
      </c>
      <c r="AI35" s="3">
        <f t="shared" si="20"/>
        <v>17.50798661906372</v>
      </c>
      <c r="AJ35" s="3">
        <f t="shared" si="21"/>
        <v>36.346633437293825</v>
      </c>
      <c r="AK35" s="3">
        <f t="shared" si="22"/>
        <v>14.10174079609308</v>
      </c>
      <c r="AL35" s="3">
        <f t="shared" si="23"/>
        <v>10.376439754227762</v>
      </c>
      <c r="AM35">
        <f t="shared" si="24"/>
        <v>0.7358268673540347</v>
      </c>
      <c r="AN35" s="3">
        <f t="shared" si="25"/>
        <v>0.27575986348670106</v>
      </c>
      <c r="AO35" s="3">
        <f t="shared" si="26"/>
        <v>66.587818578</v>
      </c>
      <c r="AP35" s="3">
        <f t="shared" si="26"/>
        <v>33.373118061999996</v>
      </c>
      <c r="AQ35" s="8">
        <f t="shared" si="27"/>
        <v>74.48290134089052</v>
      </c>
      <c r="AR35" s="3">
        <f t="shared" si="28"/>
        <v>26.619549657342233</v>
      </c>
      <c r="AS35" s="3">
        <f t="shared" si="29"/>
        <v>0.330211646226186</v>
      </c>
      <c r="AT35" s="3">
        <f t="shared" si="30"/>
        <v>-26.619549657342233</v>
      </c>
      <c r="AU35" s="3">
        <f t="shared" si="31"/>
        <v>24.82763378029684</v>
      </c>
      <c r="AV35" s="3">
        <f t="shared" si="32"/>
        <v>26.619549657342233</v>
      </c>
      <c r="AW35" s="3">
        <f t="shared" si="33"/>
        <v>22.195939525999997</v>
      </c>
      <c r="AX35" s="3">
        <f>AU35*SIN(AV35*PI()/180)</f>
        <v>11.12437268733333</v>
      </c>
      <c r="AY35" s="3">
        <f t="shared" si="35"/>
        <v>0.501189538487542</v>
      </c>
      <c r="AZ35">
        <f t="shared" si="36"/>
        <v>0.3368158791507097</v>
      </c>
      <c r="BA35" s="1">
        <v>1</v>
      </c>
      <c r="BB35" s="1">
        <v>120</v>
      </c>
      <c r="BC35" s="3">
        <f t="shared" si="37"/>
        <v>9.254614051919486</v>
      </c>
      <c r="BD35" s="3">
        <f t="shared" si="38"/>
        <v>76.16856445312186</v>
      </c>
      <c r="BE35" s="3">
        <f t="shared" si="39"/>
        <v>9.254614051919486</v>
      </c>
      <c r="BF35" s="3">
        <f t="shared" si="40"/>
        <v>196.16856445312186</v>
      </c>
      <c r="BG35" s="3">
        <f t="shared" si="41"/>
        <v>-8.88856269917082</v>
      </c>
      <c r="BH35" s="3">
        <f t="shared" si="42"/>
        <v>-2.577078654774578</v>
      </c>
      <c r="BI35" s="3">
        <f aca="true" t="shared" si="78" ref="BI35:BI45">Q35+(3*S35)-BG35</f>
        <v>71.05144974317082</v>
      </c>
      <c r="BJ35" s="3">
        <f aca="true" t="shared" si="79" ref="BJ35:BJ45">R35+(3*T35)-BH35</f>
        <v>17.977675860774575</v>
      </c>
      <c r="BK35" s="3">
        <f t="shared" si="43"/>
        <v>73.29055423423544</v>
      </c>
      <c r="BL35" s="3">
        <f t="shared" si="44"/>
        <v>14.19916262781403</v>
      </c>
      <c r="BM35" s="3">
        <f t="shared" si="45"/>
        <v>85.6478812499856</v>
      </c>
      <c r="BN35" s="3">
        <f t="shared" si="46"/>
        <v>152.33712890624372</v>
      </c>
      <c r="BO35" s="3">
        <f t="shared" si="47"/>
        <v>-75.8578717096918</v>
      </c>
      <c r="BP35" s="3">
        <f t="shared" si="48"/>
        <v>39.76358714059353</v>
      </c>
      <c r="BQ35" s="3">
        <f t="shared" si="49"/>
        <v>4.424931534000001</v>
      </c>
      <c r="BR35" s="3">
        <f t="shared" si="49"/>
        <v>17.972520855999996</v>
      </c>
      <c r="BS35" s="3">
        <f t="shared" si="50"/>
        <v>18.50922810383897</v>
      </c>
      <c r="BT35" s="3">
        <f t="shared" si="51"/>
        <v>76.16856445312186</v>
      </c>
      <c r="BU35" s="3">
        <f t="shared" si="52"/>
        <v>62.162887044</v>
      </c>
      <c r="BV35" s="3">
        <f t="shared" si="52"/>
        <v>15.400597205999999</v>
      </c>
      <c r="BW35" s="3">
        <f t="shared" si="53"/>
        <v>64.04219640164256</v>
      </c>
      <c r="BX35" s="3">
        <f t="shared" si="54"/>
        <v>13.914623042721372</v>
      </c>
      <c r="BY35" s="3">
        <f t="shared" si="55"/>
        <v>1185.3716214688575</v>
      </c>
      <c r="BZ35" s="3">
        <f t="shared" si="56"/>
        <v>90.08318749584323</v>
      </c>
      <c r="CA35" s="3">
        <f t="shared" si="57"/>
        <v>-1.7210353542145904</v>
      </c>
      <c r="CB35" s="3">
        <f t="shared" si="58"/>
        <v>1185.3703720867236</v>
      </c>
      <c r="CC35" s="3">
        <f t="shared" si="59"/>
        <v>-77.5789070639064</v>
      </c>
      <c r="CD35" s="3">
        <f t="shared" si="59"/>
        <v>1225.133959227317</v>
      </c>
      <c r="CE35" s="3">
        <f t="shared" si="60"/>
        <v>1227.5877585220667</v>
      </c>
      <c r="CF35" s="3">
        <f t="shared" si="61"/>
        <v>-86.37670877046685</v>
      </c>
      <c r="CG35" s="3">
        <f t="shared" si="62"/>
        <v>0.05970290411047464</v>
      </c>
      <c r="CH35" s="3">
        <f t="shared" si="63"/>
        <v>100.57587139828088</v>
      </c>
      <c r="CI35" s="3">
        <f t="shared" si="64"/>
        <v>0.8477812383687399</v>
      </c>
      <c r="CJ35" s="3">
        <f t="shared" si="65"/>
        <v>100.57587139828088</v>
      </c>
      <c r="CK35" s="3">
        <f t="shared" si="73"/>
        <v>9.670388363709966</v>
      </c>
      <c r="CL35" s="3">
        <f t="shared" si="67"/>
        <v>-100.57587139828088</v>
      </c>
      <c r="CM35" s="3">
        <f t="shared" si="68"/>
        <v>-1.7748779091814804</v>
      </c>
      <c r="CN35" s="3">
        <f t="shared" si="69"/>
        <v>-9.506114848479198</v>
      </c>
      <c r="CO35" s="3">
        <f t="shared" si="70"/>
        <v>5.355926060775149</v>
      </c>
      <c r="CP35" s="3">
        <f t="shared" si="72"/>
        <v>1.2801496699367971</v>
      </c>
    </row>
    <row r="36" spans="1:94" ht="12.75">
      <c r="A36" s="1" t="s">
        <v>43</v>
      </c>
      <c r="B36" s="1">
        <v>3</v>
      </c>
      <c r="C36" s="1">
        <v>0.04369</v>
      </c>
      <c r="D36">
        <v>0.2381</v>
      </c>
      <c r="E36">
        <v>0.4004</v>
      </c>
      <c r="F36">
        <v>0.1692</v>
      </c>
      <c r="G36">
        <v>2.5058</v>
      </c>
      <c r="H36" s="3">
        <f t="shared" si="2"/>
        <v>0.010402589</v>
      </c>
      <c r="I36" s="3">
        <f t="shared" si="3"/>
        <v>0.017493475999999997</v>
      </c>
      <c r="J36" s="3">
        <f t="shared" si="4"/>
        <v>0.007392347999999999</v>
      </c>
      <c r="K36" s="3">
        <f t="shared" si="5"/>
        <v>0.10947840199999999</v>
      </c>
      <c r="L36" s="4">
        <v>34</v>
      </c>
      <c r="M36" s="7">
        <f>M35+C35</f>
        <v>4.63202</v>
      </c>
      <c r="N36" s="7">
        <f t="shared" si="6"/>
        <v>0.3416158167314833</v>
      </c>
      <c r="O36" s="3">
        <f>O35+H35</f>
        <v>2.236501962</v>
      </c>
      <c r="P36" s="3">
        <f>P35+I35</f>
        <v>9.026680807999998</v>
      </c>
      <c r="Q36" s="3">
        <f>Q35+J35</f>
        <v>2.179967784</v>
      </c>
      <c r="R36" s="3">
        <f>R35+K35</f>
        <v>15.653557715999998</v>
      </c>
      <c r="S36">
        <v>20</v>
      </c>
      <c r="T36">
        <v>0</v>
      </c>
      <c r="U36" s="3">
        <f t="shared" si="8"/>
        <v>22.236501962</v>
      </c>
      <c r="V36" s="3">
        <f t="shared" si="8"/>
        <v>9.026680807999998</v>
      </c>
      <c r="W36" s="3">
        <f t="shared" si="9"/>
        <v>23.99881217717963</v>
      </c>
      <c r="X36" s="3">
        <f t="shared" si="10"/>
        <v>22.094190505082732</v>
      </c>
      <c r="Y36" s="12">
        <f t="shared" si="11"/>
        <v>0.3416158167314833</v>
      </c>
      <c r="Z36" s="3">
        <f t="shared" si="12"/>
        <v>-22.094190505082732</v>
      </c>
      <c r="AA36" s="3">
        <f t="shared" si="13"/>
        <v>0.40593978420822263</v>
      </c>
      <c r="AB36" s="3">
        <f t="shared" si="14"/>
        <v>0.34844813306611294</v>
      </c>
      <c r="AC36" s="3">
        <f t="shared" si="15"/>
        <v>24.473003924</v>
      </c>
      <c r="AD36" s="3">
        <f t="shared" si="15"/>
        <v>18.053361615999997</v>
      </c>
      <c r="AE36" s="3">
        <f t="shared" si="16"/>
        <v>30.411375942271693</v>
      </c>
      <c r="AF36" s="3">
        <f t="shared" si="17"/>
        <v>36.41562995416048</v>
      </c>
      <c r="AG36" s="3">
        <f t="shared" si="18"/>
        <v>0.26958246933829055</v>
      </c>
      <c r="AH36" s="3">
        <f t="shared" si="19"/>
        <v>-36.41562995416048</v>
      </c>
      <c r="AI36" s="3">
        <f t="shared" si="20"/>
        <v>17.55801608669747</v>
      </c>
      <c r="AJ36" s="3">
        <f t="shared" si="21"/>
        <v>36.41562995416048</v>
      </c>
      <c r="AK36" s="3">
        <f t="shared" si="22"/>
        <v>14.129495403400169</v>
      </c>
      <c r="AL36" s="3">
        <f t="shared" si="23"/>
        <v>10.423113188775256</v>
      </c>
      <c r="AM36">
        <f t="shared" si="24"/>
        <v>0.7376847432405126</v>
      </c>
      <c r="AN36" s="3">
        <f t="shared" si="25"/>
        <v>0.2749741187250564</v>
      </c>
      <c r="AO36" s="3">
        <f t="shared" si="26"/>
        <v>66.652971708</v>
      </c>
      <c r="AP36" s="3">
        <f t="shared" si="26"/>
        <v>33.706919332</v>
      </c>
      <c r="AQ36" s="8">
        <f t="shared" si="27"/>
        <v>74.69119793095705</v>
      </c>
      <c r="AR36" s="3">
        <f t="shared" si="28"/>
        <v>26.826073969207606</v>
      </c>
      <c r="AS36" s="3">
        <f t="shared" si="29"/>
        <v>0.3292907618139056</v>
      </c>
      <c r="AT36" s="3">
        <f t="shared" si="30"/>
        <v>-26.826073969207606</v>
      </c>
      <c r="AU36" s="3">
        <f t="shared" si="31"/>
        <v>24.897065976985683</v>
      </c>
      <c r="AV36" s="3">
        <f t="shared" si="32"/>
        <v>26.826073969207606</v>
      </c>
      <c r="AW36" s="3">
        <f t="shared" si="33"/>
        <v>22.217657235999997</v>
      </c>
      <c r="AX36" s="3">
        <f t="shared" si="34"/>
        <v>11.235639777333335</v>
      </c>
      <c r="AY36" s="3">
        <f t="shared" si="35"/>
        <v>0.5057076746655296</v>
      </c>
      <c r="AZ36">
        <f t="shared" si="36"/>
        <v>0.3358765770501837</v>
      </c>
      <c r="BA36" s="1">
        <v>1</v>
      </c>
      <c r="BB36" s="1">
        <v>120</v>
      </c>
      <c r="BC36" s="3">
        <f t="shared" si="37"/>
        <v>9.299618671512578</v>
      </c>
      <c r="BD36" s="3">
        <f t="shared" si="38"/>
        <v>76.08430490235503</v>
      </c>
      <c r="BE36" s="3">
        <f t="shared" si="39"/>
        <v>9.299618671512578</v>
      </c>
      <c r="BF36" s="3">
        <f t="shared" si="40"/>
        <v>196.08430490235503</v>
      </c>
      <c r="BG36" s="3">
        <f t="shared" si="41"/>
        <v>-8.935585872581441</v>
      </c>
      <c r="BH36" s="3">
        <f t="shared" si="42"/>
        <v>-2.5764728892942625</v>
      </c>
      <c r="BI36" s="3">
        <f t="shared" si="78"/>
        <v>71.11555365658144</v>
      </c>
      <c r="BJ36" s="3">
        <f t="shared" si="79"/>
        <v>18.23003060529426</v>
      </c>
      <c r="BK36" s="3">
        <f t="shared" si="43"/>
        <v>73.41495752060393</v>
      </c>
      <c r="BL36" s="3">
        <f t="shared" si="44"/>
        <v>14.377821261065517</v>
      </c>
      <c r="BM36" s="3">
        <f t="shared" si="45"/>
        <v>86.48290743554536</v>
      </c>
      <c r="BN36" s="3">
        <f t="shared" si="46"/>
        <v>152.16860980471006</v>
      </c>
      <c r="BO36" s="3">
        <f t="shared" si="47"/>
        <v>-76.47902538348565</v>
      </c>
      <c r="BP36" s="3">
        <f t="shared" si="48"/>
        <v>40.376378674879504</v>
      </c>
      <c r="BQ36" s="3">
        <f t="shared" si="49"/>
        <v>4.473003924</v>
      </c>
      <c r="BR36" s="3">
        <f t="shared" si="49"/>
        <v>18.053361615999997</v>
      </c>
      <c r="BS36" s="3">
        <f t="shared" si="50"/>
        <v>18.599237343025155</v>
      </c>
      <c r="BT36" s="3">
        <f t="shared" si="51"/>
        <v>76.08430490235503</v>
      </c>
      <c r="BU36" s="3">
        <f t="shared" si="52"/>
        <v>62.179967784</v>
      </c>
      <c r="BV36" s="3">
        <f t="shared" si="52"/>
        <v>15.653557715999998</v>
      </c>
      <c r="BW36" s="3">
        <f t="shared" si="53"/>
        <v>64.12006131303541</v>
      </c>
      <c r="BX36" s="3">
        <f t="shared" si="54"/>
        <v>14.130358142809904</v>
      </c>
      <c r="BY36" s="3">
        <f t="shared" si="55"/>
        <v>1192.5842388104707</v>
      </c>
      <c r="BZ36" s="3">
        <f t="shared" si="56"/>
        <v>90.21466304516494</v>
      </c>
      <c r="CA36" s="3">
        <f t="shared" si="57"/>
        <v>-4.468098131849377</v>
      </c>
      <c r="CB36" s="3">
        <f t="shared" si="58"/>
        <v>1192.5758687640102</v>
      </c>
      <c r="CC36" s="3">
        <f t="shared" si="59"/>
        <v>-80.94712351533502</v>
      </c>
      <c r="CD36" s="3">
        <f t="shared" si="59"/>
        <v>1232.9522474388898</v>
      </c>
      <c r="CE36" s="3">
        <f t="shared" si="60"/>
        <v>1235.6066045752652</v>
      </c>
      <c r="CF36" s="3">
        <f t="shared" si="61"/>
        <v>-86.24374580046029</v>
      </c>
      <c r="CG36" s="3">
        <f t="shared" si="62"/>
        <v>0.05941612585167431</v>
      </c>
      <c r="CH36" s="3">
        <f t="shared" si="63"/>
        <v>100.62156706152581</v>
      </c>
      <c r="CI36" s="3">
        <f t="shared" si="64"/>
        <v>0.8437089870937752</v>
      </c>
      <c r="CJ36" s="3">
        <f t="shared" si="65"/>
        <v>100.62156706152581</v>
      </c>
      <c r="CK36" s="3">
        <f t="shared" si="73"/>
        <v>9.717063522972131</v>
      </c>
      <c r="CL36" s="3">
        <f t="shared" si="67"/>
        <v>-100.62156706152581</v>
      </c>
      <c r="CM36" s="3">
        <f t="shared" si="68"/>
        <v>-1.791062076077518</v>
      </c>
      <c r="CN36" s="3">
        <f t="shared" si="69"/>
        <v>-9.550571718442432</v>
      </c>
      <c r="CO36" s="3">
        <f t="shared" si="70"/>
        <v>5.332351036854336</v>
      </c>
      <c r="CP36" s="3">
        <f t="shared" si="72"/>
        <v>1.2740005705116004</v>
      </c>
    </row>
    <row r="37" spans="1:94" ht="12.75">
      <c r="A37" s="1" t="s">
        <v>44</v>
      </c>
      <c r="B37" s="1">
        <v>3</v>
      </c>
      <c r="C37" s="1">
        <v>0.00999</v>
      </c>
      <c r="D37">
        <v>0.2381</v>
      </c>
      <c r="E37">
        <v>0.4004</v>
      </c>
      <c r="F37">
        <v>0.1692</v>
      </c>
      <c r="G37">
        <v>2.5058</v>
      </c>
      <c r="H37" s="3">
        <f t="shared" si="2"/>
        <v>0.0023786190000000002</v>
      </c>
      <c r="I37" s="3">
        <f t="shared" si="3"/>
        <v>0.0039999960000000005</v>
      </c>
      <c r="J37" s="3">
        <f t="shared" si="4"/>
        <v>0.001690308</v>
      </c>
      <c r="K37" s="3">
        <f t="shared" si="5"/>
        <v>0.025032942</v>
      </c>
      <c r="L37" s="4">
        <v>35</v>
      </c>
      <c r="M37" s="7">
        <f>M35+C36</f>
        <v>4.5747599999999995</v>
      </c>
      <c r="N37" s="7">
        <f t="shared" si="6"/>
        <v>0.34191857973896256</v>
      </c>
      <c r="O37" s="3">
        <f>O35+H36</f>
        <v>2.222868356</v>
      </c>
      <c r="P37" s="3">
        <f>P35+I36</f>
        <v>9.003753903999998</v>
      </c>
      <c r="Q37" s="3">
        <f>Q35+J36</f>
        <v>2.1702793920000003</v>
      </c>
      <c r="R37" s="3">
        <f>R35+K36</f>
        <v>15.510075608</v>
      </c>
      <c r="S37">
        <v>20</v>
      </c>
      <c r="T37">
        <v>0</v>
      </c>
      <c r="U37" s="3">
        <f t="shared" si="8"/>
        <v>22.222868356</v>
      </c>
      <c r="V37" s="3">
        <f t="shared" si="8"/>
        <v>9.003753903999998</v>
      </c>
      <c r="W37" s="3">
        <f t="shared" si="9"/>
        <v>23.977561642750526</v>
      </c>
      <c r="X37" s="3">
        <f t="shared" si="10"/>
        <v>22.05568206672486</v>
      </c>
      <c r="Y37" s="12">
        <f t="shared" si="11"/>
        <v>0.34191857973896256</v>
      </c>
      <c r="Z37" s="3">
        <f t="shared" si="12"/>
        <v>-22.05568206672486</v>
      </c>
      <c r="AA37" s="3">
        <f t="shared" si="13"/>
        <v>0.4051571453227394</v>
      </c>
      <c r="AB37" s="3">
        <f t="shared" si="14"/>
        <v>0.3487569513337418</v>
      </c>
      <c r="AC37" s="3">
        <f t="shared" si="15"/>
        <v>24.445736712</v>
      </c>
      <c r="AD37" s="3">
        <f t="shared" si="15"/>
        <v>18.007507807999996</v>
      </c>
      <c r="AE37" s="3">
        <f t="shared" si="16"/>
        <v>30.362219629790005</v>
      </c>
      <c r="AF37" s="3">
        <f t="shared" si="17"/>
        <v>36.376542675773074</v>
      </c>
      <c r="AG37" s="3">
        <f t="shared" si="18"/>
        <v>0.27001892228092644</v>
      </c>
      <c r="AH37" s="3">
        <f t="shared" si="19"/>
        <v>-36.376542675773074</v>
      </c>
      <c r="AI37" s="3">
        <f t="shared" si="20"/>
        <v>17.5296356764538</v>
      </c>
      <c r="AJ37" s="3">
        <f t="shared" si="21"/>
        <v>36.376542675773074</v>
      </c>
      <c r="AK37" s="3">
        <f t="shared" si="22"/>
        <v>14.11375267121192</v>
      </c>
      <c r="AL37" s="3">
        <f t="shared" si="23"/>
        <v>10.396639480383088</v>
      </c>
      <c r="AM37">
        <f t="shared" si="24"/>
        <v>0.7366318315602416</v>
      </c>
      <c r="AN37" s="3">
        <f t="shared" si="25"/>
        <v>0.27541930072654497</v>
      </c>
      <c r="AO37" s="3">
        <f t="shared" si="26"/>
        <v>66.616016104</v>
      </c>
      <c r="AP37" s="3">
        <f t="shared" si="26"/>
        <v>33.517583415999994</v>
      </c>
      <c r="AQ37" s="8">
        <f t="shared" si="27"/>
        <v>74.5729307431115</v>
      </c>
      <c r="AR37" s="3">
        <f t="shared" si="28"/>
        <v>26.70907260120029</v>
      </c>
      <c r="AS37" s="3">
        <f t="shared" si="29"/>
        <v>0.32981299276279247</v>
      </c>
      <c r="AT37" s="3">
        <f t="shared" si="30"/>
        <v>-26.70907260120029</v>
      </c>
      <c r="AU37" s="3">
        <f t="shared" si="31"/>
        <v>24.857643581037166</v>
      </c>
      <c r="AV37" s="3">
        <f t="shared" si="32"/>
        <v>26.70907260120029</v>
      </c>
      <c r="AW37" s="3">
        <f t="shared" si="33"/>
        <v>22.20533870133333</v>
      </c>
      <c r="AX37" s="3">
        <f t="shared" si="34"/>
        <v>11.172527805333333</v>
      </c>
      <c r="AY37" s="3">
        <f t="shared" si="35"/>
        <v>0.5031460206757609</v>
      </c>
      <c r="AZ37">
        <f t="shared" si="36"/>
        <v>0.3364092526180483</v>
      </c>
      <c r="BA37" s="1">
        <v>1</v>
      </c>
      <c r="BB37" s="1">
        <v>120</v>
      </c>
      <c r="BC37" s="3">
        <f>SQRT(O37*O37+P37*P37)</f>
        <v>9.27408907073365</v>
      </c>
      <c r="BD37" s="3">
        <f t="shared" si="38"/>
        <v>76.13199751373858</v>
      </c>
      <c r="BE37" s="3">
        <f t="shared" si="39"/>
        <v>9.27408907073365</v>
      </c>
      <c r="BF37" s="3">
        <f t="shared" si="40"/>
        <v>196.13199751373858</v>
      </c>
      <c r="BG37" s="3">
        <f t="shared" si="41"/>
        <v>-8.908913788287315</v>
      </c>
      <c r="BH37" s="3">
        <f t="shared" si="42"/>
        <v>-2.576816486435444</v>
      </c>
      <c r="BI37" s="3">
        <f t="shared" si="78"/>
        <v>71.07919318028732</v>
      </c>
      <c r="BJ37" s="3">
        <f t="shared" si="79"/>
        <v>18.08689209443544</v>
      </c>
      <c r="BK37" s="3">
        <f t="shared" si="43"/>
        <v>73.3443069964967</v>
      </c>
      <c r="BL37" s="3">
        <f t="shared" si="44"/>
        <v>14.276558411014786</v>
      </c>
      <c r="BM37" s="3">
        <f t="shared" si="45"/>
        <v>86.00872809190133</v>
      </c>
      <c r="BN37" s="3">
        <f t="shared" si="46"/>
        <v>152.26399502747716</v>
      </c>
      <c r="BO37" s="3">
        <f t="shared" si="47"/>
        <v>-76.12644063568905</v>
      </c>
      <c r="BP37" s="3">
        <f t="shared" si="48"/>
        <v>40.0283192768261</v>
      </c>
      <c r="BQ37" s="3">
        <f t="shared" si="49"/>
        <v>4.445736712</v>
      </c>
      <c r="BR37" s="3">
        <f t="shared" si="49"/>
        <v>18.007507807999996</v>
      </c>
      <c r="BS37" s="3">
        <f t="shared" si="50"/>
        <v>18.5481781414673</v>
      </c>
      <c r="BT37" s="3">
        <f t="shared" si="51"/>
        <v>76.13199751373858</v>
      </c>
      <c r="BU37" s="3">
        <f t="shared" si="52"/>
        <v>62.170279392</v>
      </c>
      <c r="BV37" s="3">
        <f t="shared" si="52"/>
        <v>15.510075608</v>
      </c>
      <c r="BW37" s="3">
        <f t="shared" si="53"/>
        <v>64.07578392064522</v>
      </c>
      <c r="BX37" s="3">
        <f t="shared" si="54"/>
        <v>14.008055054256943</v>
      </c>
      <c r="BY37" s="3">
        <f t="shared" si="55"/>
        <v>1188.4890547142936</v>
      </c>
      <c r="BZ37" s="3">
        <f t="shared" si="56"/>
        <v>90.14005256799553</v>
      </c>
      <c r="CA37" s="3">
        <f t="shared" si="57"/>
        <v>-2.9051141254189248</v>
      </c>
      <c r="CB37" s="3">
        <f t="shared" si="58"/>
        <v>1188.4855041133626</v>
      </c>
      <c r="CC37" s="3">
        <f t="shared" si="59"/>
        <v>-79.03155476110797</v>
      </c>
      <c r="CD37" s="3">
        <f t="shared" si="59"/>
        <v>1228.5138233901887</v>
      </c>
      <c r="CE37" s="3">
        <f t="shared" si="60"/>
        <v>1231.0532892238002</v>
      </c>
      <c r="CF37" s="3">
        <f t="shared" si="61"/>
        <v>-86.3191757982365</v>
      </c>
      <c r="CG37" s="3">
        <f t="shared" si="62"/>
        <v>0.0595784988663988</v>
      </c>
      <c r="CH37" s="3">
        <f t="shared" si="63"/>
        <v>100.59573420925129</v>
      </c>
      <c r="CI37" s="3">
        <f t="shared" si="64"/>
        <v>0.8460146839028629</v>
      </c>
      <c r="CJ37" s="3">
        <f t="shared" si="65"/>
        <v>100.59573420925129</v>
      </c>
      <c r="CK37" s="3">
        <f t="shared" si="73"/>
        <v>9.690581001114161</v>
      </c>
      <c r="CL37" s="3">
        <f t="shared" si="67"/>
        <v>-100.59573420925129</v>
      </c>
      <c r="CM37" s="3">
        <f t="shared" si="68"/>
        <v>-1.7818862862649905</v>
      </c>
      <c r="CN37" s="3">
        <f t="shared" si="69"/>
        <v>-9.525347311356972</v>
      </c>
      <c r="CO37" s="3">
        <f t="shared" si="70"/>
        <v>5.345653863986484</v>
      </c>
      <c r="CP37" s="3">
        <f t="shared" si="72"/>
        <v>1.277482172693323</v>
      </c>
    </row>
    <row r="38" spans="1:94" ht="12.75">
      <c r="A38" s="1" t="s">
        <v>45</v>
      </c>
      <c r="B38" s="1">
        <v>3</v>
      </c>
      <c r="C38" s="1">
        <v>0.12222</v>
      </c>
      <c r="D38">
        <v>0.2381</v>
      </c>
      <c r="E38">
        <v>0.4004</v>
      </c>
      <c r="F38">
        <v>0.1692</v>
      </c>
      <c r="G38">
        <v>2.5058</v>
      </c>
      <c r="H38" s="3">
        <f t="shared" si="2"/>
        <v>0.029100582</v>
      </c>
      <c r="I38" s="3">
        <f t="shared" si="3"/>
        <v>0.048936888</v>
      </c>
      <c r="J38" s="3">
        <f t="shared" si="4"/>
        <v>0.020679623999999997</v>
      </c>
      <c r="K38" s="3">
        <f t="shared" si="5"/>
        <v>0.30625887599999996</v>
      </c>
      <c r="L38" s="4">
        <v>36</v>
      </c>
      <c r="M38" s="7">
        <f>M11+C37</f>
        <v>4.8096000000000005</v>
      </c>
      <c r="N38" s="7">
        <f t="shared" si="6"/>
        <v>0.3406792882560066</v>
      </c>
      <c r="O38" s="3">
        <f>O11+H37</f>
        <v>2.27878376</v>
      </c>
      <c r="P38" s="3">
        <f>P11+I37</f>
        <v>9.097783839999996</v>
      </c>
      <c r="Q38" s="3">
        <f>Q11+J37</f>
        <v>2.21001432</v>
      </c>
      <c r="R38" s="3">
        <f>R11+K37</f>
        <v>16.098537679999996</v>
      </c>
      <c r="S38">
        <v>20</v>
      </c>
      <c r="T38">
        <v>0</v>
      </c>
      <c r="U38" s="3">
        <f t="shared" si="8"/>
        <v>22.27878376</v>
      </c>
      <c r="V38" s="3">
        <f t="shared" si="8"/>
        <v>9.097783839999996</v>
      </c>
      <c r="W38" s="3">
        <f t="shared" si="9"/>
        <v>24.064784990192717</v>
      </c>
      <c r="X38" s="3">
        <f t="shared" si="10"/>
        <v>22.21318364506252</v>
      </c>
      <c r="Y38" s="12">
        <f t="shared" si="11"/>
        <v>0.3406792882560066</v>
      </c>
      <c r="Z38" s="3">
        <f t="shared" si="12"/>
        <v>-22.21318364506252</v>
      </c>
      <c r="AA38" s="3">
        <f t="shared" si="13"/>
        <v>0.4083608844184049</v>
      </c>
      <c r="AB38" s="3">
        <f t="shared" si="14"/>
        <v>0.3474928740211267</v>
      </c>
      <c r="AC38" s="3">
        <f t="shared" si="15"/>
        <v>24.55756752</v>
      </c>
      <c r="AD38" s="3">
        <f t="shared" si="15"/>
        <v>18.195567679999993</v>
      </c>
      <c r="AE38" s="3">
        <f t="shared" si="16"/>
        <v>30.56391345519777</v>
      </c>
      <c r="AF38" s="3">
        <f t="shared" si="17"/>
        <v>36.53605116290285</v>
      </c>
      <c r="AG38" s="3">
        <f t="shared" si="18"/>
        <v>0.26823704479173793</v>
      </c>
      <c r="AH38" s="3">
        <f t="shared" si="19"/>
        <v>-36.53605116290285</v>
      </c>
      <c r="AI38" s="3">
        <f t="shared" si="20"/>
        <v>17.64608366084686</v>
      </c>
      <c r="AJ38" s="3">
        <f t="shared" si="21"/>
        <v>36.53605116290285</v>
      </c>
      <c r="AK38" s="3">
        <f t="shared" si="22"/>
        <v>14.178318218314413</v>
      </c>
      <c r="AL38" s="3">
        <f t="shared" si="23"/>
        <v>10.50521589810605</v>
      </c>
      <c r="AM38">
        <f t="shared" si="24"/>
        <v>0.7409352601873652</v>
      </c>
      <c r="AN38" s="3">
        <f t="shared" si="25"/>
        <v>0.2736017856875727</v>
      </c>
      <c r="AO38" s="3">
        <f t="shared" si="26"/>
        <v>66.76758184</v>
      </c>
      <c r="AP38" s="3">
        <f t="shared" si="26"/>
        <v>34.29410535999999</v>
      </c>
      <c r="AQ38" s="8">
        <f t="shared" si="27"/>
        <v>75.0599470237215</v>
      </c>
      <c r="AR38" s="3">
        <f t="shared" si="28"/>
        <v>27.186577206594787</v>
      </c>
      <c r="AS38" s="3">
        <f t="shared" si="29"/>
        <v>0.3276730459149559</v>
      </c>
      <c r="AT38" s="3">
        <f t="shared" si="30"/>
        <v>-27.186577206594787</v>
      </c>
      <c r="AU38" s="3">
        <f t="shared" si="31"/>
        <v>25.019982341240503</v>
      </c>
      <c r="AV38" s="3">
        <f t="shared" si="32"/>
        <v>27.186577206594787</v>
      </c>
      <c r="AW38" s="3">
        <f t="shared" si="33"/>
        <v>22.25586061333334</v>
      </c>
      <c r="AX38" s="3">
        <f t="shared" si="34"/>
        <v>11.43136845333333</v>
      </c>
      <c r="AY38" s="3">
        <f t="shared" si="35"/>
        <v>0.5136340783193472</v>
      </c>
      <c r="AZ38">
        <f t="shared" si="36"/>
        <v>0.334226506833255</v>
      </c>
      <c r="BA38" s="1">
        <v>1</v>
      </c>
      <c r="BB38" s="1">
        <v>120</v>
      </c>
      <c r="BC38" s="3">
        <f t="shared" si="37"/>
        <v>9.378833948002535</v>
      </c>
      <c r="BD38" s="3">
        <f t="shared" si="38"/>
        <v>75.93804790672873</v>
      </c>
      <c r="BE38" s="3">
        <f t="shared" si="39"/>
        <v>9.378833948002535</v>
      </c>
      <c r="BF38" s="3">
        <f t="shared" si="40"/>
        <v>195.93804790672874</v>
      </c>
      <c r="BG38" s="3">
        <f t="shared" si="41"/>
        <v>-9.018303803579537</v>
      </c>
      <c r="BH38" s="3">
        <f t="shared" si="42"/>
        <v>-2.5754072941085795</v>
      </c>
      <c r="BI38" s="3">
        <f t="shared" si="78"/>
        <v>71.22831812357954</v>
      </c>
      <c r="BJ38" s="3">
        <f t="shared" si="79"/>
        <v>18.673944974108576</v>
      </c>
      <c r="BK38" s="3">
        <f t="shared" si="43"/>
        <v>73.63551808475232</v>
      </c>
      <c r="BL38" s="3">
        <f t="shared" si="44"/>
        <v>14.690626377790773</v>
      </c>
      <c r="BM38" s="3">
        <f t="shared" si="45"/>
        <v>87.96252622420482</v>
      </c>
      <c r="BN38" s="3">
        <f t="shared" si="46"/>
        <v>151.87609581345745</v>
      </c>
      <c r="BO38" s="3">
        <f t="shared" si="47"/>
        <v>-77.57681537452532</v>
      </c>
      <c r="BP38" s="3">
        <f t="shared" si="48"/>
        <v>41.463764133164894</v>
      </c>
      <c r="BQ38" s="3">
        <f t="shared" si="49"/>
        <v>4.55756752</v>
      </c>
      <c r="BR38" s="3">
        <f t="shared" si="49"/>
        <v>18.195567679999993</v>
      </c>
      <c r="BS38" s="3">
        <f t="shared" si="50"/>
        <v>18.75766789600507</v>
      </c>
      <c r="BT38" s="3">
        <f t="shared" si="51"/>
        <v>75.93804790672873</v>
      </c>
      <c r="BU38" s="3">
        <f t="shared" si="52"/>
        <v>62.21001432</v>
      </c>
      <c r="BV38" s="3">
        <f t="shared" si="52"/>
        <v>16.098537679999996</v>
      </c>
      <c r="BW38" s="3">
        <f t="shared" si="53"/>
        <v>64.25923122111705</v>
      </c>
      <c r="BX38" s="3">
        <f t="shared" si="54"/>
        <v>14.508575416218656</v>
      </c>
      <c r="BY38" s="3">
        <f t="shared" si="55"/>
        <v>1205.353318498314</v>
      </c>
      <c r="BZ38" s="3">
        <f t="shared" si="56"/>
        <v>90.44662332294739</v>
      </c>
      <c r="CA38" s="3">
        <f t="shared" si="57"/>
        <v>-9.395691221903238</v>
      </c>
      <c r="CB38" s="3">
        <f t="shared" si="58"/>
        <v>1205.3166983831927</v>
      </c>
      <c r="CC38" s="3">
        <f t="shared" si="59"/>
        <v>-86.97250659642856</v>
      </c>
      <c r="CD38" s="3">
        <f t="shared" si="59"/>
        <v>1246.7804625163576</v>
      </c>
      <c r="CE38" s="3">
        <f t="shared" si="60"/>
        <v>1249.8102810491553</v>
      </c>
      <c r="CF38" s="3">
        <f t="shared" si="61"/>
        <v>-86.009643777645</v>
      </c>
      <c r="CG38" s="3">
        <f t="shared" si="62"/>
        <v>0.05891735665907538</v>
      </c>
      <c r="CH38" s="3">
        <f t="shared" si="63"/>
        <v>100.70027015543577</v>
      </c>
      <c r="CI38" s="3">
        <f t="shared" si="64"/>
        <v>0.8366264645588704</v>
      </c>
      <c r="CJ38" s="3">
        <f t="shared" si="65"/>
        <v>100.70027015543577</v>
      </c>
      <c r="CK38" s="3">
        <f t="shared" si="73"/>
        <v>9.799324035028533</v>
      </c>
      <c r="CL38" s="3">
        <f t="shared" si="67"/>
        <v>-100.70027015543577</v>
      </c>
      <c r="CM38" s="3">
        <f t="shared" si="68"/>
        <v>-1.8194527280684623</v>
      </c>
      <c r="CN38" s="3">
        <f t="shared" si="69"/>
        <v>-9.62893261549857</v>
      </c>
      <c r="CO38" s="3">
        <f t="shared" si="70"/>
        <v>5.29221367884654</v>
      </c>
      <c r="CP38" s="3">
        <f t="shared" si="72"/>
        <v>1.2633059614838942</v>
      </c>
    </row>
    <row r="39" spans="1:94" ht="12.75">
      <c r="A39" s="1" t="s">
        <v>46</v>
      </c>
      <c r="B39" s="1">
        <v>3</v>
      </c>
      <c r="C39" s="1">
        <v>0.11595</v>
      </c>
      <c r="D39">
        <v>0.2381</v>
      </c>
      <c r="E39">
        <v>0.4004</v>
      </c>
      <c r="F39">
        <v>0.1692</v>
      </c>
      <c r="G39">
        <v>2.5058</v>
      </c>
      <c r="H39" s="3">
        <f t="shared" si="2"/>
        <v>0.027607695</v>
      </c>
      <c r="I39" s="3">
        <f t="shared" si="3"/>
        <v>0.046426379999999996</v>
      </c>
      <c r="J39" s="3">
        <f t="shared" si="4"/>
        <v>0.01961874</v>
      </c>
      <c r="K39" s="3">
        <f t="shared" si="5"/>
        <v>0.29054750999999995</v>
      </c>
      <c r="L39" s="4">
        <v>37</v>
      </c>
      <c r="M39" s="7">
        <f>M11+C38</f>
        <v>4.92183</v>
      </c>
      <c r="N39" s="7">
        <f t="shared" si="6"/>
        <v>0.34008929696136864</v>
      </c>
      <c r="O39" s="3">
        <f>O11+H38</f>
        <v>2.305505723</v>
      </c>
      <c r="P39" s="3">
        <f>P11+I38</f>
        <v>9.142720731999997</v>
      </c>
      <c r="Q39" s="3">
        <f>Q11+J38</f>
        <v>2.229003636</v>
      </c>
      <c r="R39" s="3">
        <f>R11+K38</f>
        <v>16.379763613999998</v>
      </c>
      <c r="S39">
        <v>20</v>
      </c>
      <c r="T39">
        <v>0</v>
      </c>
      <c r="U39" s="3">
        <f aca="true" t="shared" si="80" ref="U39:V83">O39+S39</f>
        <v>22.305505723</v>
      </c>
      <c r="V39" s="3">
        <f t="shared" si="80"/>
        <v>9.142720731999997</v>
      </c>
      <c r="W39" s="3">
        <f t="shared" si="9"/>
        <v>24.10653288928394</v>
      </c>
      <c r="X39" s="3">
        <f t="shared" si="10"/>
        <v>22.288050853781634</v>
      </c>
      <c r="Y39" s="12">
        <f t="shared" si="11"/>
        <v>0.34008929696136864</v>
      </c>
      <c r="Z39" s="3">
        <f t="shared" si="12"/>
        <v>-22.288050853781634</v>
      </c>
      <c r="AA39" s="3">
        <f t="shared" si="13"/>
        <v>0.409886278551067</v>
      </c>
      <c r="AB39" s="3">
        <f t="shared" si="14"/>
        <v>0.346891082900596</v>
      </c>
      <c r="AC39" s="3">
        <f aca="true" t="shared" si="81" ref="AC39:AD45">O39+O39+S39</f>
        <v>24.611011446</v>
      </c>
      <c r="AD39" s="3">
        <f t="shared" si="81"/>
        <v>18.285441463999994</v>
      </c>
      <c r="AE39" s="3">
        <f t="shared" si="16"/>
        <v>30.66038574330912</v>
      </c>
      <c r="AF39" s="3">
        <f t="shared" si="17"/>
        <v>36.6115388562216</v>
      </c>
      <c r="AG39" s="3">
        <f t="shared" si="18"/>
        <v>0.2673930423162331</v>
      </c>
      <c r="AH39" s="3">
        <f t="shared" si="19"/>
        <v>-36.6115388562216</v>
      </c>
      <c r="AI39" s="3">
        <f t="shared" si="20"/>
        <v>17.701781962357288</v>
      </c>
      <c r="AJ39" s="3">
        <f t="shared" si="21"/>
        <v>36.6115388562216</v>
      </c>
      <c r="AK39" s="3">
        <f t="shared" si="22"/>
        <v>14.20917408337706</v>
      </c>
      <c r="AL39" s="3">
        <f t="shared" si="23"/>
        <v>10.557104551491543</v>
      </c>
      <c r="AM39">
        <f t="shared" si="24"/>
        <v>0.7429780569612432</v>
      </c>
      <c r="AN39" s="3">
        <f t="shared" si="25"/>
        <v>0.2727409031625578</v>
      </c>
      <c r="AO39" s="3">
        <f aca="true" t="shared" si="82" ref="AO39:AP83">O39+O39+Q39+(3*S39)</f>
        <v>66.840015082</v>
      </c>
      <c r="AP39" s="3">
        <f t="shared" si="82"/>
        <v>34.66520507799999</v>
      </c>
      <c r="AQ39" s="8">
        <f t="shared" si="27"/>
        <v>75.29451546601375</v>
      </c>
      <c r="AR39" s="3">
        <f t="shared" si="28"/>
        <v>27.412587606194514</v>
      </c>
      <c r="AS39" s="3">
        <f t="shared" si="29"/>
        <v>0.3266522311121019</v>
      </c>
      <c r="AT39" s="3">
        <f t="shared" si="30"/>
        <v>-27.412587606194514</v>
      </c>
      <c r="AU39" s="3">
        <f t="shared" si="31"/>
        <v>25.098171822004584</v>
      </c>
      <c r="AV39" s="3">
        <f t="shared" si="32"/>
        <v>27.412587606194514</v>
      </c>
      <c r="AW39" s="3">
        <f t="shared" si="33"/>
        <v>22.280005027333335</v>
      </c>
      <c r="AX39" s="3">
        <f t="shared" si="34"/>
        <v>11.555068359333331</v>
      </c>
      <c r="AY39" s="3">
        <f t="shared" si="35"/>
        <v>0.5186295220830273</v>
      </c>
      <c r="AZ39">
        <f t="shared" si="36"/>
        <v>0.3331852757343439</v>
      </c>
      <c r="BA39" s="1">
        <v>1</v>
      </c>
      <c r="BB39" s="1">
        <v>120</v>
      </c>
      <c r="BC39" s="3">
        <f t="shared" si="37"/>
        <v>9.428928837472915</v>
      </c>
      <c r="BD39" s="3">
        <f t="shared" si="38"/>
        <v>75.8468816645804</v>
      </c>
      <c r="BE39" s="3">
        <f t="shared" si="39"/>
        <v>9.428928837472915</v>
      </c>
      <c r="BF39" s="3">
        <f t="shared" si="40"/>
        <v>195.8468816645804</v>
      </c>
      <c r="BG39" s="3">
        <f t="shared" si="41"/>
        <v>-9.070581275118657</v>
      </c>
      <c r="BH39" s="3">
        <f t="shared" si="42"/>
        <v>-2.574733841311587</v>
      </c>
      <c r="BI39" s="3">
        <f t="shared" si="78"/>
        <v>71.29958491111866</v>
      </c>
      <c r="BJ39" s="3">
        <f t="shared" si="79"/>
        <v>18.954497455311586</v>
      </c>
      <c r="BK39" s="3">
        <f t="shared" si="43"/>
        <v>73.77603799528158</v>
      </c>
      <c r="BL39" s="3">
        <f t="shared" si="44"/>
        <v>14.887350075439413</v>
      </c>
      <c r="BM39" s="3">
        <f t="shared" si="45"/>
        <v>88.90469902212834</v>
      </c>
      <c r="BN39" s="3">
        <f t="shared" si="46"/>
        <v>151.6937633291608</v>
      </c>
      <c r="BO39" s="3">
        <f t="shared" si="47"/>
        <v>-78.27398574455684</v>
      </c>
      <c r="BP39" s="3">
        <f t="shared" si="48"/>
        <v>42.15718994283348</v>
      </c>
      <c r="BQ39" s="3">
        <f aca="true" t="shared" si="83" ref="BQ39:BR45">O39+O39</f>
        <v>4.611011446</v>
      </c>
      <c r="BR39" s="3">
        <f t="shared" si="83"/>
        <v>18.285441463999994</v>
      </c>
      <c r="BS39" s="3">
        <f t="shared" si="50"/>
        <v>18.85785767494583</v>
      </c>
      <c r="BT39" s="3">
        <f t="shared" si="51"/>
        <v>75.8468816645804</v>
      </c>
      <c r="BU39" s="3">
        <f aca="true" t="shared" si="84" ref="BU39:BV45">Q39+(3*S39)</f>
        <v>62.229003636</v>
      </c>
      <c r="BV39" s="3">
        <f t="shared" si="84"/>
        <v>16.379763613999998</v>
      </c>
      <c r="BW39" s="3">
        <f t="shared" si="53"/>
        <v>64.34862507917181</v>
      </c>
      <c r="BX39" s="3">
        <f t="shared" si="54"/>
        <v>14.746757463878241</v>
      </c>
      <c r="BY39" s="3">
        <f t="shared" si="55"/>
        <v>1213.477213321472</v>
      </c>
      <c r="BZ39" s="3">
        <f t="shared" si="56"/>
        <v>90.59363912845863</v>
      </c>
      <c r="CA39" s="3">
        <f t="shared" si="57"/>
        <v>-12.572560719182379</v>
      </c>
      <c r="CB39" s="3">
        <f t="shared" si="58"/>
        <v>1213.4120808560492</v>
      </c>
      <c r="CC39" s="3">
        <f aca="true" t="shared" si="85" ref="CC39:CD45">BO39+CA39</f>
        <v>-90.84654646373922</v>
      </c>
      <c r="CD39" s="3">
        <f t="shared" si="85"/>
        <v>1255.5692707988826</v>
      </c>
      <c r="CE39" s="3">
        <f t="shared" si="60"/>
        <v>1258.8515753570102</v>
      </c>
      <c r="CF39" s="3">
        <f t="shared" si="61"/>
        <v>-85.86158334056775</v>
      </c>
      <c r="CG39" s="3">
        <f t="shared" si="62"/>
        <v>0.058605827279009204</v>
      </c>
      <c r="CH39" s="3">
        <f t="shared" si="63"/>
        <v>100.74893341600716</v>
      </c>
      <c r="CI39" s="3">
        <f t="shared" si="64"/>
        <v>0.8322027473619307</v>
      </c>
      <c r="CJ39" s="3">
        <f t="shared" si="65"/>
        <v>100.74893341600716</v>
      </c>
      <c r="CK39" s="3">
        <f t="shared" si="73"/>
        <v>9.851414031594343</v>
      </c>
      <c r="CL39" s="3">
        <f t="shared" si="67"/>
        <v>-100.74893341600716</v>
      </c>
      <c r="CM39" s="3">
        <f t="shared" si="68"/>
        <v>-1.8373453355981453</v>
      </c>
      <c r="CN39" s="3">
        <f t="shared" si="69"/>
        <v>-9.678559838098314</v>
      </c>
      <c r="CO39" s="3">
        <f t="shared" si="70"/>
        <v>5.267686836316741</v>
      </c>
      <c r="CP39" s="3">
        <f t="shared" si="72"/>
        <v>1.2566261485165153</v>
      </c>
    </row>
    <row r="40" spans="1:94" ht="12.75">
      <c r="A40" s="1" t="s">
        <v>47</v>
      </c>
      <c r="B40" s="1">
        <v>3</v>
      </c>
      <c r="C40" s="1">
        <v>0.19064</v>
      </c>
      <c r="D40">
        <v>0.2381</v>
      </c>
      <c r="E40">
        <v>0.4004</v>
      </c>
      <c r="F40">
        <v>0.1692</v>
      </c>
      <c r="G40">
        <v>2.5058</v>
      </c>
      <c r="H40" s="3">
        <f t="shared" si="2"/>
        <v>0.045391384</v>
      </c>
      <c r="I40" s="3">
        <f t="shared" si="3"/>
        <v>0.076332256</v>
      </c>
      <c r="J40" s="3">
        <f t="shared" si="4"/>
        <v>0.032256288</v>
      </c>
      <c r="K40" s="3">
        <f t="shared" si="5"/>
        <v>0.47770571199999995</v>
      </c>
      <c r="L40" s="4">
        <v>38</v>
      </c>
      <c r="M40" s="7">
        <f>M39+C39</f>
        <v>5.03778</v>
      </c>
      <c r="N40" s="7">
        <f t="shared" si="6"/>
        <v>0.33948128653413184</v>
      </c>
      <c r="O40" s="3">
        <f>O39+H39</f>
        <v>2.333113418</v>
      </c>
      <c r="P40" s="3">
        <f aca="true" t="shared" si="86" ref="P40:R42">P39+I39</f>
        <v>9.189147111999997</v>
      </c>
      <c r="Q40" s="3">
        <f t="shared" si="86"/>
        <v>2.2486223759999997</v>
      </c>
      <c r="R40" s="3">
        <f t="shared" si="86"/>
        <v>16.670311123999998</v>
      </c>
      <c r="S40">
        <v>20</v>
      </c>
      <c r="T40">
        <v>0</v>
      </c>
      <c r="U40" s="3">
        <f t="shared" si="80"/>
        <v>22.333113418</v>
      </c>
      <c r="V40" s="3">
        <f t="shared" si="80"/>
        <v>9.189147111999997</v>
      </c>
      <c r="W40" s="3">
        <f t="shared" si="9"/>
        <v>24.14970765013998</v>
      </c>
      <c r="X40" s="3">
        <f t="shared" si="10"/>
        <v>22.36512763096074</v>
      </c>
      <c r="Y40" s="12">
        <f t="shared" si="11"/>
        <v>0.33948128653413184</v>
      </c>
      <c r="Z40" s="3">
        <f t="shared" si="12"/>
        <v>-22.36512763096074</v>
      </c>
      <c r="AA40" s="3">
        <f t="shared" si="13"/>
        <v>0.41145839991094774</v>
      </c>
      <c r="AB40" s="3">
        <f t="shared" si="14"/>
        <v>0.3462709122648145</v>
      </c>
      <c r="AC40" s="3">
        <f t="shared" si="81"/>
        <v>24.666226836</v>
      </c>
      <c r="AD40" s="3">
        <f t="shared" si="81"/>
        <v>18.378294223999994</v>
      </c>
      <c r="AE40" s="3">
        <f t="shared" si="16"/>
        <v>30.760111262947635</v>
      </c>
      <c r="AF40" s="3">
        <f t="shared" si="17"/>
        <v>36.68903123825912</v>
      </c>
      <c r="AG40" s="3">
        <f t="shared" si="18"/>
        <v>0.2665261433032627</v>
      </c>
      <c r="AH40" s="3">
        <f t="shared" si="19"/>
        <v>-36.68903123825912</v>
      </c>
      <c r="AI40" s="3">
        <f t="shared" si="20"/>
        <v>17.75935851796566</v>
      </c>
      <c r="AJ40" s="3">
        <f t="shared" si="21"/>
        <v>36.68903123825912</v>
      </c>
      <c r="AK40" s="3">
        <f t="shared" si="22"/>
        <v>14.241052703656973</v>
      </c>
      <c r="AL40" s="3">
        <f t="shared" si="23"/>
        <v>10.610713117472542</v>
      </c>
      <c r="AM40">
        <f t="shared" si="24"/>
        <v>0.7450792675423361</v>
      </c>
      <c r="AN40" s="3">
        <f t="shared" si="25"/>
        <v>0.27185666616932797</v>
      </c>
      <c r="AO40" s="3">
        <f t="shared" si="82"/>
        <v>66.91484921200001</v>
      </c>
      <c r="AP40" s="3">
        <f t="shared" si="82"/>
        <v>35.048605347999995</v>
      </c>
      <c r="AQ40" s="8">
        <f t="shared" si="27"/>
        <v>75.53808166682917</v>
      </c>
      <c r="AR40" s="3">
        <f t="shared" si="28"/>
        <v>27.64461142798896</v>
      </c>
      <c r="AS40" s="3">
        <f t="shared" si="29"/>
        <v>0.3255989684244052</v>
      </c>
      <c r="AT40" s="3">
        <f t="shared" si="30"/>
        <v>-27.64461142798896</v>
      </c>
      <c r="AU40" s="3">
        <f t="shared" si="31"/>
        <v>25.179360555609723</v>
      </c>
      <c r="AV40" s="3">
        <f t="shared" si="32"/>
        <v>27.64461142798896</v>
      </c>
      <c r="AW40" s="3">
        <f t="shared" si="33"/>
        <v>22.304949737333335</v>
      </c>
      <c r="AX40" s="3">
        <f t="shared" si="34"/>
        <v>11.682868449333334</v>
      </c>
      <c r="AY40" s="3">
        <f t="shared" si="35"/>
        <v>0.5237791874410239</v>
      </c>
      <c r="AZ40">
        <f t="shared" si="36"/>
        <v>0.33211094779289335</v>
      </c>
      <c r="BA40" s="1">
        <v>1</v>
      </c>
      <c r="BB40" s="1">
        <v>120</v>
      </c>
      <c r="BC40" s="3">
        <f t="shared" si="37"/>
        <v>9.480708985473056</v>
      </c>
      <c r="BD40" s="3">
        <f t="shared" si="38"/>
        <v>75.75370570314591</v>
      </c>
      <c r="BE40" s="3">
        <f t="shared" si="39"/>
        <v>9.480708985473056</v>
      </c>
      <c r="BF40" s="3">
        <f t="shared" si="40"/>
        <v>195.7537057031459</v>
      </c>
      <c r="BG40" s="3">
        <f t="shared" si="41"/>
        <v>-9.124591547104407</v>
      </c>
      <c r="BH40" s="3">
        <f t="shared" si="42"/>
        <v>-2.5740380661016573</v>
      </c>
      <c r="BI40" s="3">
        <f t="shared" si="78"/>
        <v>71.3732139231044</v>
      </c>
      <c r="BJ40" s="3">
        <f t="shared" si="79"/>
        <v>19.244349190101655</v>
      </c>
      <c r="BK40" s="3">
        <f t="shared" si="43"/>
        <v>73.92212552046774</v>
      </c>
      <c r="BL40" s="3">
        <f t="shared" si="44"/>
        <v>15.089806433554164</v>
      </c>
      <c r="BM40" s="3">
        <f t="shared" si="45"/>
        <v>89.88384286722955</v>
      </c>
      <c r="BN40" s="3">
        <f t="shared" si="46"/>
        <v>151.50741140629182</v>
      </c>
      <c r="BO40" s="3">
        <f t="shared" si="47"/>
        <v>-78.99700642472627</v>
      </c>
      <c r="BP40" s="3">
        <f t="shared" si="48"/>
        <v>42.878644853966286</v>
      </c>
      <c r="BQ40" s="3">
        <f t="shared" si="83"/>
        <v>4.666226836</v>
      </c>
      <c r="BR40" s="3">
        <f t="shared" si="83"/>
        <v>18.378294223999994</v>
      </c>
      <c r="BS40" s="3">
        <f t="shared" si="50"/>
        <v>18.961417970946112</v>
      </c>
      <c r="BT40" s="3">
        <f t="shared" si="51"/>
        <v>75.75370570314591</v>
      </c>
      <c r="BU40" s="3">
        <f t="shared" si="84"/>
        <v>62.248622376</v>
      </c>
      <c r="BV40" s="3">
        <f t="shared" si="84"/>
        <v>16.670311123999998</v>
      </c>
      <c r="BW40" s="3">
        <f t="shared" si="53"/>
        <v>64.44214661757324</v>
      </c>
      <c r="BX40" s="3">
        <f t="shared" si="54"/>
        <v>14.992135913525598</v>
      </c>
      <c r="BY40" s="3">
        <f t="shared" si="55"/>
        <v>1221.9144769607974</v>
      </c>
      <c r="BZ40" s="3">
        <f t="shared" si="56"/>
        <v>90.74584161667151</v>
      </c>
      <c r="CA40" s="3">
        <f t="shared" si="57"/>
        <v>-15.90569040757075</v>
      </c>
      <c r="CB40" s="3">
        <f t="shared" si="58"/>
        <v>1221.8109501960757</v>
      </c>
      <c r="CC40" s="3">
        <f t="shared" si="85"/>
        <v>-94.90269683229701</v>
      </c>
      <c r="CD40" s="3">
        <f t="shared" si="85"/>
        <v>1264.689595050042</v>
      </c>
      <c r="CE40" s="3">
        <f t="shared" si="60"/>
        <v>1268.2453602098776</v>
      </c>
      <c r="CF40" s="3">
        <f t="shared" si="61"/>
        <v>-85.70855011366079</v>
      </c>
      <c r="CG40" s="3">
        <f t="shared" si="62"/>
        <v>0.05828692762434757</v>
      </c>
      <c r="CH40" s="3">
        <f t="shared" si="63"/>
        <v>100.79835654721495</v>
      </c>
      <c r="CI40" s="3">
        <f t="shared" si="64"/>
        <v>0.8276743722657355</v>
      </c>
      <c r="CJ40" s="3">
        <f t="shared" si="65"/>
        <v>100.79835654721495</v>
      </c>
      <c r="CK40" s="3">
        <f t="shared" si="73"/>
        <v>9.905313124592547</v>
      </c>
      <c r="CL40" s="3">
        <f t="shared" si="67"/>
        <v>-100.79835654721495</v>
      </c>
      <c r="CM40" s="3">
        <f t="shared" si="68"/>
        <v>-1.855791505808162</v>
      </c>
      <c r="CN40" s="3">
        <f t="shared" si="69"/>
        <v>-9.729916031662126</v>
      </c>
      <c r="CO40" s="3">
        <f t="shared" si="70"/>
        <v>5.2430006286858895</v>
      </c>
      <c r="CP40" s="3">
        <f t="shared" si="72"/>
        <v>1.2497883021212606</v>
      </c>
    </row>
    <row r="41" spans="1:94" ht="12.75">
      <c r="A41" s="1" t="s">
        <v>26</v>
      </c>
      <c r="B41" s="1">
        <v>3</v>
      </c>
      <c r="C41" s="1">
        <v>0.07649</v>
      </c>
      <c r="D41">
        <v>0.2381</v>
      </c>
      <c r="E41">
        <v>0.4004</v>
      </c>
      <c r="F41">
        <v>0.1692</v>
      </c>
      <c r="G41">
        <v>2.5058</v>
      </c>
      <c r="H41" s="3">
        <f t="shared" si="2"/>
        <v>0.018212269</v>
      </c>
      <c r="I41" s="3">
        <f t="shared" si="3"/>
        <v>0.030626596</v>
      </c>
      <c r="J41" s="3">
        <f t="shared" si="4"/>
        <v>0.012942107999999999</v>
      </c>
      <c r="K41" s="3">
        <f t="shared" si="5"/>
        <v>0.191668642</v>
      </c>
      <c r="L41" s="4">
        <v>39</v>
      </c>
      <c r="M41" s="7">
        <f>M40+C40</f>
        <v>5.22842</v>
      </c>
      <c r="N41" s="7">
        <f t="shared" si="6"/>
        <v>0.3384850123954484</v>
      </c>
      <c r="O41" s="3">
        <f>O40+H40</f>
        <v>2.378504802</v>
      </c>
      <c r="P41" s="3">
        <f t="shared" si="86"/>
        <v>9.265479367999998</v>
      </c>
      <c r="Q41" s="3">
        <f t="shared" si="86"/>
        <v>2.280878664</v>
      </c>
      <c r="R41" s="3">
        <f t="shared" si="86"/>
        <v>17.148016835999996</v>
      </c>
      <c r="S41">
        <v>20</v>
      </c>
      <c r="T41">
        <v>0</v>
      </c>
      <c r="U41" s="3">
        <f t="shared" si="80"/>
        <v>22.378504802000002</v>
      </c>
      <c r="V41" s="3">
        <f t="shared" si="80"/>
        <v>9.265479367999998</v>
      </c>
      <c r="W41" s="3">
        <f t="shared" si="9"/>
        <v>24.220788283868277</v>
      </c>
      <c r="X41" s="3">
        <f t="shared" si="10"/>
        <v>22.49125621565537</v>
      </c>
      <c r="Y41" s="12">
        <f t="shared" si="11"/>
        <v>0.3384850123954484</v>
      </c>
      <c r="Z41" s="3">
        <f t="shared" si="12"/>
        <v>-22.49125621565537</v>
      </c>
      <c r="AA41" s="3">
        <f t="shared" si="13"/>
        <v>0.41403478248340914</v>
      </c>
      <c r="AB41" s="3">
        <f t="shared" si="14"/>
        <v>0.3452547126433574</v>
      </c>
      <c r="AC41" s="3">
        <f t="shared" si="81"/>
        <v>24.757009604</v>
      </c>
      <c r="AD41" s="3">
        <f t="shared" si="81"/>
        <v>18.530958735999995</v>
      </c>
      <c r="AE41" s="3">
        <f t="shared" si="16"/>
        <v>30.92419693715397</v>
      </c>
      <c r="AF41" s="3">
        <f t="shared" si="17"/>
        <v>36.81535402294863</v>
      </c>
      <c r="AG41" s="3">
        <f t="shared" si="18"/>
        <v>0.2651119393384384</v>
      </c>
      <c r="AH41" s="3">
        <f t="shared" si="19"/>
        <v>-36.81535402294863</v>
      </c>
      <c r="AI41" s="3">
        <f t="shared" si="20"/>
        <v>17.854093426138846</v>
      </c>
      <c r="AJ41" s="3">
        <f t="shared" si="21"/>
        <v>36.81535402294863</v>
      </c>
      <c r="AK41" s="3">
        <f t="shared" si="22"/>
        <v>14.293466159199552</v>
      </c>
      <c r="AL41" s="3">
        <f t="shared" si="23"/>
        <v>10.698854014571445</v>
      </c>
      <c r="AM41">
        <f t="shared" si="24"/>
        <v>0.7485136142212402</v>
      </c>
      <c r="AN41" s="3">
        <f t="shared" si="25"/>
        <v>0.2704141781252072</v>
      </c>
      <c r="AO41" s="3">
        <f t="shared" si="82"/>
        <v>67.037888268</v>
      </c>
      <c r="AP41" s="3">
        <f t="shared" si="82"/>
        <v>35.67897557199999</v>
      </c>
      <c r="AQ41" s="8">
        <f t="shared" si="27"/>
        <v>75.94121253509338</v>
      </c>
      <c r="AR41" s="3">
        <f t="shared" si="28"/>
        <v>28.022848101614642</v>
      </c>
      <c r="AS41" s="3">
        <f t="shared" si="29"/>
        <v>0.3238705394137912</v>
      </c>
      <c r="AT41" s="3">
        <f t="shared" si="30"/>
        <v>-28.022848101614642</v>
      </c>
      <c r="AU41" s="3">
        <f t="shared" si="31"/>
        <v>25.313737511697795</v>
      </c>
      <c r="AV41" s="3">
        <f t="shared" si="32"/>
        <v>28.022848101614642</v>
      </c>
      <c r="AW41" s="3">
        <f t="shared" si="33"/>
        <v>22.345962756000002</v>
      </c>
      <c r="AX41" s="3">
        <f t="shared" si="34"/>
        <v>11.89299185733333</v>
      </c>
      <c r="AY41" s="3">
        <f t="shared" si="35"/>
        <v>0.5322210542993947</v>
      </c>
      <c r="AZ41">
        <f t="shared" si="36"/>
        <v>0.33034795020206703</v>
      </c>
      <c r="BA41" s="1">
        <v>1</v>
      </c>
      <c r="BB41" s="1">
        <v>120</v>
      </c>
      <c r="BC41" s="3">
        <f t="shared" si="37"/>
        <v>9.565897397106594</v>
      </c>
      <c r="BD41" s="3">
        <f t="shared" si="38"/>
        <v>75.60270321269958</v>
      </c>
      <c r="BE41" s="3">
        <f t="shared" si="39"/>
        <v>9.565897397106594</v>
      </c>
      <c r="BF41" s="3">
        <f t="shared" si="40"/>
        <v>195.60270321269957</v>
      </c>
      <c r="BG41" s="3">
        <f t="shared" si="41"/>
        <v>-9.213392911928585</v>
      </c>
      <c r="BH41" s="3">
        <f t="shared" si="42"/>
        <v>-2.5728941024447214</v>
      </c>
      <c r="BI41" s="3">
        <f t="shared" si="78"/>
        <v>71.49427157592858</v>
      </c>
      <c r="BJ41" s="3">
        <f t="shared" si="79"/>
        <v>19.720910938444717</v>
      </c>
      <c r="BK41" s="3">
        <f t="shared" si="43"/>
        <v>74.1643121481936</v>
      </c>
      <c r="BL41" s="3">
        <f t="shared" si="44"/>
        <v>15.420934936678652</v>
      </c>
      <c r="BM41" s="3">
        <f t="shared" si="45"/>
        <v>91.50639301197072</v>
      </c>
      <c r="BN41" s="3">
        <f t="shared" si="46"/>
        <v>151.20540642539916</v>
      </c>
      <c r="BO41" s="3">
        <f t="shared" si="47"/>
        <v>-80.19182282569662</v>
      </c>
      <c r="BP41" s="3">
        <f t="shared" si="48"/>
        <v>44.0759743392398</v>
      </c>
      <c r="BQ41" s="3">
        <f t="shared" si="83"/>
        <v>4.757009604</v>
      </c>
      <c r="BR41" s="3">
        <f t="shared" si="83"/>
        <v>18.530958735999995</v>
      </c>
      <c r="BS41" s="3">
        <f t="shared" si="50"/>
        <v>19.13179479421319</v>
      </c>
      <c r="BT41" s="3">
        <f t="shared" si="51"/>
        <v>75.60270321269958</v>
      </c>
      <c r="BU41" s="3">
        <f t="shared" si="84"/>
        <v>62.280878664</v>
      </c>
      <c r="BV41" s="3">
        <f t="shared" si="84"/>
        <v>17.148016835999996</v>
      </c>
      <c r="BW41" s="3">
        <f t="shared" si="53"/>
        <v>64.59847001723516</v>
      </c>
      <c r="BX41" s="3">
        <f t="shared" si="54"/>
        <v>15.394018295691408</v>
      </c>
      <c r="BY41" s="3">
        <f t="shared" si="55"/>
        <v>1235.8846723898764</v>
      </c>
      <c r="BZ41" s="3">
        <f t="shared" si="56"/>
        <v>90.99672150839099</v>
      </c>
      <c r="CA41" s="3">
        <f t="shared" si="57"/>
        <v>-21.498454441942723</v>
      </c>
      <c r="CB41" s="3">
        <f t="shared" si="58"/>
        <v>1235.6976733428123</v>
      </c>
      <c r="CC41" s="3">
        <f t="shared" si="85"/>
        <v>-101.69027726763935</v>
      </c>
      <c r="CD41" s="3">
        <f t="shared" si="85"/>
        <v>1279.7736476820521</v>
      </c>
      <c r="CE41" s="3">
        <f t="shared" si="60"/>
        <v>1283.8074239511916</v>
      </c>
      <c r="CF41" s="3">
        <f t="shared" si="61"/>
        <v>-85.45684690367561</v>
      </c>
      <c r="CG41" s="3">
        <f t="shared" si="62"/>
        <v>0.057769031993861734</v>
      </c>
      <c r="CH41" s="3">
        <f t="shared" si="63"/>
        <v>100.87778184035426</v>
      </c>
      <c r="CI41" s="3">
        <f t="shared" si="64"/>
        <v>0.8203202543128366</v>
      </c>
      <c r="CJ41" s="3">
        <f t="shared" si="65"/>
        <v>100.87778184035426</v>
      </c>
      <c r="CK41" s="3">
        <f t="shared" si="73"/>
        <v>9.994113615249297</v>
      </c>
      <c r="CL41" s="3">
        <f t="shared" si="67"/>
        <v>-100.87778184035426</v>
      </c>
      <c r="CM41" s="3">
        <f t="shared" si="68"/>
        <v>-1.8860356009279364</v>
      </c>
      <c r="CN41" s="3">
        <f t="shared" si="69"/>
        <v>-9.814539045036389</v>
      </c>
      <c r="CO41" s="3">
        <f t="shared" si="70"/>
        <v>5.203793099243513</v>
      </c>
      <c r="CP41" s="3">
        <f t="shared" si="72"/>
        <v>1.2386835840123833</v>
      </c>
    </row>
    <row r="42" spans="1:94" ht="12.75">
      <c r="A42" s="1" t="s">
        <v>27</v>
      </c>
      <c r="B42" s="1">
        <v>3</v>
      </c>
      <c r="C42" s="1">
        <v>0.12605</v>
      </c>
      <c r="D42">
        <v>0.2381</v>
      </c>
      <c r="E42">
        <v>0.4004</v>
      </c>
      <c r="F42">
        <v>0.1692</v>
      </c>
      <c r="G42">
        <v>2.5058</v>
      </c>
      <c r="H42" s="3">
        <f t="shared" si="2"/>
        <v>0.030012505</v>
      </c>
      <c r="I42" s="3">
        <f t="shared" si="3"/>
        <v>0.050470419999999995</v>
      </c>
      <c r="J42" s="3">
        <f t="shared" si="4"/>
        <v>0.02132766</v>
      </c>
      <c r="K42" s="3">
        <f t="shared" si="5"/>
        <v>0.31585609</v>
      </c>
      <c r="L42" s="4">
        <v>40</v>
      </c>
      <c r="M42" s="7">
        <f>M41+C41</f>
        <v>5.30491</v>
      </c>
      <c r="N42" s="7">
        <f t="shared" si="6"/>
        <v>0.3380864635853762</v>
      </c>
      <c r="O42" s="3">
        <f>O41+H41</f>
        <v>2.3967170710000003</v>
      </c>
      <c r="P42" s="3">
        <f t="shared" si="86"/>
        <v>9.296105963999997</v>
      </c>
      <c r="Q42" s="3">
        <f t="shared" si="86"/>
        <v>2.2938207719999997</v>
      </c>
      <c r="R42" s="3">
        <f t="shared" si="86"/>
        <v>17.339685477999996</v>
      </c>
      <c r="S42">
        <v>20</v>
      </c>
      <c r="T42">
        <v>0</v>
      </c>
      <c r="U42" s="3">
        <f t="shared" si="80"/>
        <v>22.396717071</v>
      </c>
      <c r="V42" s="3">
        <f t="shared" si="80"/>
        <v>9.296105963999997</v>
      </c>
      <c r="W42" s="3">
        <f t="shared" si="9"/>
        <v>24.24934064366162</v>
      </c>
      <c r="X42" s="3">
        <f t="shared" si="10"/>
        <v>22.54165450582237</v>
      </c>
      <c r="Y42" s="12">
        <f t="shared" si="11"/>
        <v>0.3380864635853762</v>
      </c>
      <c r="Z42" s="3">
        <f t="shared" si="12"/>
        <v>-22.54165450582237</v>
      </c>
      <c r="AA42" s="3">
        <f t="shared" si="13"/>
        <v>0.4150655622665742</v>
      </c>
      <c r="AB42" s="3">
        <f t="shared" si="14"/>
        <v>0.34484819285708374</v>
      </c>
      <c r="AC42" s="3">
        <f t="shared" si="81"/>
        <v>24.793434142000002</v>
      </c>
      <c r="AD42" s="3">
        <f t="shared" si="81"/>
        <v>18.592211927999994</v>
      </c>
      <c r="AE42" s="3">
        <f t="shared" si="16"/>
        <v>30.99007455507903</v>
      </c>
      <c r="AF42" s="3">
        <f t="shared" si="17"/>
        <v>36.865662052495175</v>
      </c>
      <c r="AG42" s="3">
        <f t="shared" si="18"/>
        <v>0.2645483736388442</v>
      </c>
      <c r="AH42" s="3">
        <f t="shared" si="19"/>
        <v>-36.865662052495175</v>
      </c>
      <c r="AI42" s="3">
        <f t="shared" si="20"/>
        <v>17.892127886581452</v>
      </c>
      <c r="AJ42" s="3">
        <f t="shared" si="21"/>
        <v>36.865662052495175</v>
      </c>
      <c r="AK42" s="3">
        <f t="shared" si="22"/>
        <v>14.314495876018963</v>
      </c>
      <c r="AL42" s="3">
        <f t="shared" si="23"/>
        <v>10.734218561461368</v>
      </c>
      <c r="AM42">
        <f t="shared" si="24"/>
        <v>0.7498844985134528</v>
      </c>
      <c r="AN42" s="3">
        <f t="shared" si="25"/>
        <v>0.2698393411116211</v>
      </c>
      <c r="AO42" s="3">
        <f t="shared" si="82"/>
        <v>67.087254914</v>
      </c>
      <c r="AP42" s="3">
        <f t="shared" si="82"/>
        <v>35.93189740599999</v>
      </c>
      <c r="AQ42" s="8">
        <f t="shared" si="27"/>
        <v>76.10388310126709</v>
      </c>
      <c r="AR42" s="3">
        <f t="shared" si="28"/>
        <v>28.17347784901678</v>
      </c>
      <c r="AS42" s="3">
        <f t="shared" si="29"/>
        <v>0.32317827245096986</v>
      </c>
      <c r="AT42" s="3">
        <f t="shared" si="30"/>
        <v>-28.17347784901678</v>
      </c>
      <c r="AU42" s="3">
        <f t="shared" si="31"/>
        <v>25.367961033755694</v>
      </c>
      <c r="AV42" s="3">
        <f t="shared" si="32"/>
        <v>28.17347784901678</v>
      </c>
      <c r="AW42" s="3">
        <f t="shared" si="33"/>
        <v>22.362418304666665</v>
      </c>
      <c r="AX42" s="3">
        <f t="shared" si="34"/>
        <v>11.977299135333329</v>
      </c>
      <c r="AY42" s="3">
        <f t="shared" si="35"/>
        <v>0.5355994585269817</v>
      </c>
      <c r="AZ42">
        <f t="shared" si="36"/>
        <v>0.32964183789998924</v>
      </c>
      <c r="BA42" s="1">
        <v>1</v>
      </c>
      <c r="BB42" s="1">
        <v>120</v>
      </c>
      <c r="BC42" s="3">
        <f t="shared" si="37"/>
        <v>9.600095770998283</v>
      </c>
      <c r="BD42" s="3">
        <f t="shared" si="38"/>
        <v>75.54287037948106</v>
      </c>
      <c r="BE42" s="3">
        <f t="shared" si="39"/>
        <v>9.600095770998283</v>
      </c>
      <c r="BF42" s="3">
        <f t="shared" si="40"/>
        <v>195.54287037948106</v>
      </c>
      <c r="BG42" s="3">
        <f t="shared" si="41"/>
        <v>-9.249022456596025</v>
      </c>
      <c r="BH42" s="3">
        <f t="shared" si="42"/>
        <v>-2.572435112830166</v>
      </c>
      <c r="BI42" s="3">
        <f t="shared" si="78"/>
        <v>71.54284322859603</v>
      </c>
      <c r="BJ42" s="3">
        <f t="shared" si="79"/>
        <v>19.912120590830163</v>
      </c>
      <c r="BK42" s="3">
        <f t="shared" si="43"/>
        <v>74.26217720788443</v>
      </c>
      <c r="BL42" s="3">
        <f t="shared" si="44"/>
        <v>15.553183795667644</v>
      </c>
      <c r="BM42" s="3">
        <f t="shared" si="45"/>
        <v>92.16183881233913</v>
      </c>
      <c r="BN42" s="3">
        <f t="shared" si="46"/>
        <v>151.08574075896212</v>
      </c>
      <c r="BO42" s="3">
        <f t="shared" si="47"/>
        <v>-80.67333337549348</v>
      </c>
      <c r="BP42" s="3">
        <f t="shared" si="48"/>
        <v>44.56027171548741</v>
      </c>
      <c r="BQ42" s="3">
        <f t="shared" si="83"/>
        <v>4.793434142000001</v>
      </c>
      <c r="BR42" s="3">
        <f t="shared" si="83"/>
        <v>18.592211927999994</v>
      </c>
      <c r="BS42" s="3">
        <f t="shared" si="50"/>
        <v>19.200191541996567</v>
      </c>
      <c r="BT42" s="3">
        <f t="shared" si="51"/>
        <v>75.54287037948106</v>
      </c>
      <c r="BU42" s="3">
        <f t="shared" si="84"/>
        <v>62.293820772</v>
      </c>
      <c r="BV42" s="3">
        <f t="shared" si="84"/>
        <v>17.339685477999996</v>
      </c>
      <c r="BW42" s="3">
        <f t="shared" si="53"/>
        <v>64.6620816155034</v>
      </c>
      <c r="BX42" s="3">
        <f t="shared" si="54"/>
        <v>15.554714983345503</v>
      </c>
      <c r="BY42" s="3">
        <f t="shared" si="55"/>
        <v>1241.52435252188</v>
      </c>
      <c r="BZ42" s="3">
        <f t="shared" si="56"/>
        <v>91.09758536282656</v>
      </c>
      <c r="CA42" s="3">
        <f t="shared" si="57"/>
        <v>-23.781779847706115</v>
      </c>
      <c r="CB42" s="3">
        <f t="shared" si="58"/>
        <v>1241.296557979659</v>
      </c>
      <c r="CC42" s="3">
        <f t="shared" si="85"/>
        <v>-104.4551132231996</v>
      </c>
      <c r="CD42" s="3">
        <f t="shared" si="85"/>
        <v>1285.8568296951464</v>
      </c>
      <c r="CE42" s="3">
        <f t="shared" si="60"/>
        <v>1290.0924994558043</v>
      </c>
      <c r="CF42" s="3">
        <f t="shared" si="61"/>
        <v>-85.3558402847788</v>
      </c>
      <c r="CG42" s="3">
        <f t="shared" si="62"/>
        <v>0.057563451643359076</v>
      </c>
      <c r="CH42" s="3">
        <f t="shared" si="63"/>
        <v>100.90902408044644</v>
      </c>
      <c r="CI42" s="3">
        <f t="shared" si="64"/>
        <v>0.8174010133356988</v>
      </c>
      <c r="CJ42" s="3">
        <f t="shared" si="65"/>
        <v>100.90902408044644</v>
      </c>
      <c r="CK42" s="3">
        <f t="shared" si="73"/>
        <v>10.029806286924302</v>
      </c>
      <c r="CL42" s="3">
        <f t="shared" si="67"/>
        <v>-100.90902408044644</v>
      </c>
      <c r="CM42" s="3">
        <f t="shared" si="68"/>
        <v>-1.8981418333370335</v>
      </c>
      <c r="CN42" s="3">
        <f t="shared" si="69"/>
        <v>-9.848556835078028</v>
      </c>
      <c r="CO42" s="3">
        <f t="shared" si="70"/>
        <v>5.188525252490614</v>
      </c>
      <c r="CP42" s="3">
        <f t="shared" si="72"/>
        <v>1.2342755301369053</v>
      </c>
    </row>
    <row r="43" spans="1:94" ht="12.75">
      <c r="A43" s="1" t="s">
        <v>28</v>
      </c>
      <c r="B43" s="1">
        <v>3</v>
      </c>
      <c r="C43" s="1">
        <v>0.12669</v>
      </c>
      <c r="D43">
        <v>0.2381</v>
      </c>
      <c r="E43">
        <v>0.4004</v>
      </c>
      <c r="F43">
        <v>0.1692</v>
      </c>
      <c r="G43">
        <v>2.5058</v>
      </c>
      <c r="H43" s="3">
        <f t="shared" si="2"/>
        <v>0.030164889</v>
      </c>
      <c r="I43" s="3">
        <f t="shared" si="3"/>
        <v>0.050726676</v>
      </c>
      <c r="J43" s="3">
        <f t="shared" si="4"/>
        <v>0.021435948</v>
      </c>
      <c r="K43" s="3">
        <f t="shared" si="5"/>
        <v>0.31745980199999996</v>
      </c>
      <c r="L43" s="4">
        <v>41</v>
      </c>
      <c r="M43" s="7">
        <f>M41+C42</f>
        <v>5.35447</v>
      </c>
      <c r="N43" s="7">
        <f t="shared" si="6"/>
        <v>0.33782859422546585</v>
      </c>
      <c r="O43" s="3">
        <f>O41+H42</f>
        <v>2.4085173070000003</v>
      </c>
      <c r="P43" s="3">
        <f>P41+I42</f>
        <v>9.315949787999998</v>
      </c>
      <c r="Q43" s="3">
        <f>Q41+J42</f>
        <v>2.3022063239999997</v>
      </c>
      <c r="R43" s="3">
        <f>R41+K42</f>
        <v>17.463872925999997</v>
      </c>
      <c r="S43">
        <v>20</v>
      </c>
      <c r="T43">
        <v>0</v>
      </c>
      <c r="U43" s="3">
        <f t="shared" si="80"/>
        <v>22.408517307</v>
      </c>
      <c r="V43" s="3">
        <f t="shared" si="80"/>
        <v>9.315949787999998</v>
      </c>
      <c r="W43" s="3">
        <f t="shared" si="9"/>
        <v>24.267850509483853</v>
      </c>
      <c r="X43" s="3">
        <f t="shared" si="10"/>
        <v>22.574245632123837</v>
      </c>
      <c r="Y43" s="12">
        <f t="shared" si="11"/>
        <v>0.33782859422546585</v>
      </c>
      <c r="Z43" s="3">
        <f t="shared" si="12"/>
        <v>-22.574245632123837</v>
      </c>
      <c r="AA43" s="3">
        <f t="shared" si="13"/>
        <v>0.4157325386758128</v>
      </c>
      <c r="AB43" s="3">
        <f t="shared" si="14"/>
        <v>0.3445851661099752</v>
      </c>
      <c r="AC43" s="3">
        <f t="shared" si="81"/>
        <v>24.817034614</v>
      </c>
      <c r="AD43" s="3">
        <f t="shared" si="81"/>
        <v>18.631899575999995</v>
      </c>
      <c r="AE43" s="3">
        <f t="shared" si="16"/>
        <v>31.032771207912177</v>
      </c>
      <c r="AF43" s="3">
        <f t="shared" si="17"/>
        <v>36.89814397922426</v>
      </c>
      <c r="AG43" s="3">
        <f t="shared" si="18"/>
        <v>0.2641843929298332</v>
      </c>
      <c r="AH43" s="3">
        <f t="shared" si="19"/>
        <v>-36.89814397922426</v>
      </c>
      <c r="AI43" s="3">
        <f t="shared" si="20"/>
        <v>17.916778810588163</v>
      </c>
      <c r="AJ43" s="3">
        <f t="shared" si="21"/>
        <v>36.89814397922426</v>
      </c>
      <c r="AK43" s="3">
        <f t="shared" si="22"/>
        <v>14.32812161488116</v>
      </c>
      <c r="AL43" s="3">
        <f t="shared" si="23"/>
        <v>10.757132235717672</v>
      </c>
      <c r="AM43">
        <f t="shared" si="24"/>
        <v>0.7507705842296407</v>
      </c>
      <c r="AN43" s="3">
        <f t="shared" si="25"/>
        <v>0.2694680807884299</v>
      </c>
      <c r="AO43" s="3">
        <f t="shared" si="82"/>
        <v>67.119240938</v>
      </c>
      <c r="AP43" s="3">
        <f t="shared" si="82"/>
        <v>36.09577250199999</v>
      </c>
      <c r="AQ43" s="8">
        <f t="shared" si="27"/>
        <v>76.20956171379963</v>
      </c>
      <c r="AR43" s="3">
        <f t="shared" si="28"/>
        <v>28.27073133024251</v>
      </c>
      <c r="AS43" s="3">
        <f t="shared" si="29"/>
        <v>0.32273012617292746</v>
      </c>
      <c r="AT43" s="3">
        <f t="shared" si="30"/>
        <v>-28.27073133024251</v>
      </c>
      <c r="AU43" s="3">
        <f t="shared" si="31"/>
        <v>25.40318723793321</v>
      </c>
      <c r="AV43" s="3">
        <f t="shared" si="32"/>
        <v>28.27073133024251</v>
      </c>
      <c r="AW43" s="3">
        <f t="shared" si="33"/>
        <v>22.37308031266667</v>
      </c>
      <c r="AX43" s="3">
        <f t="shared" si="34"/>
        <v>12.03192416733333</v>
      </c>
      <c r="AY43" s="3">
        <f t="shared" si="35"/>
        <v>0.5377857675020893</v>
      </c>
      <c r="AZ43">
        <f t="shared" si="36"/>
        <v>0.329184728696386</v>
      </c>
      <c r="BA43" s="1">
        <v>1</v>
      </c>
      <c r="BB43" s="1">
        <v>120</v>
      </c>
      <c r="BC43" s="3">
        <f t="shared" si="37"/>
        <v>9.622259405703826</v>
      </c>
      <c r="BD43" s="3">
        <f t="shared" si="38"/>
        <v>75.5043301038531</v>
      </c>
      <c r="BE43" s="3">
        <f t="shared" si="39"/>
        <v>9.622259405703826</v>
      </c>
      <c r="BF43" s="3">
        <f t="shared" si="40"/>
        <v>195.5043301038531</v>
      </c>
      <c r="BG43" s="3">
        <f t="shared" si="41"/>
        <v>-9.272107830288254</v>
      </c>
      <c r="BH43" s="3">
        <f t="shared" si="42"/>
        <v>-2.572137720683514</v>
      </c>
      <c r="BI43" s="3">
        <f t="shared" si="78"/>
        <v>71.57431415428825</v>
      </c>
      <c r="BJ43" s="3">
        <f t="shared" si="79"/>
        <v>20.03601064668351</v>
      </c>
      <c r="BK43" s="3">
        <f t="shared" si="43"/>
        <v>74.32579746824625</v>
      </c>
      <c r="BL43" s="3">
        <f t="shared" si="44"/>
        <v>15.638685297191016</v>
      </c>
      <c r="BM43" s="3">
        <f t="shared" si="45"/>
        <v>92.58787607065574</v>
      </c>
      <c r="BN43" s="3">
        <f t="shared" si="46"/>
        <v>151.0086602077062</v>
      </c>
      <c r="BO43" s="3">
        <f t="shared" si="47"/>
        <v>-80.98596483441868</v>
      </c>
      <c r="BP43" s="3">
        <f t="shared" si="48"/>
        <v>44.875252591081946</v>
      </c>
      <c r="BQ43" s="3">
        <f t="shared" si="83"/>
        <v>4.817034614000001</v>
      </c>
      <c r="BR43" s="3">
        <f t="shared" si="83"/>
        <v>18.631899575999995</v>
      </c>
      <c r="BS43" s="3">
        <f t="shared" si="50"/>
        <v>19.24451881140765</v>
      </c>
      <c r="BT43" s="3">
        <f t="shared" si="51"/>
        <v>75.5043301038531</v>
      </c>
      <c r="BU43" s="3">
        <f t="shared" si="84"/>
        <v>62.302206324</v>
      </c>
      <c r="BV43" s="3">
        <f t="shared" si="84"/>
        <v>17.463872925999997</v>
      </c>
      <c r="BW43" s="3">
        <f t="shared" si="53"/>
        <v>64.70356845193116</v>
      </c>
      <c r="BX43" s="3">
        <f t="shared" si="54"/>
        <v>15.658665638231508</v>
      </c>
      <c r="BY43" s="3">
        <f t="shared" si="55"/>
        <v>1245.189040238392</v>
      </c>
      <c r="BZ43" s="3">
        <f t="shared" si="56"/>
        <v>91.16299574208462</v>
      </c>
      <c r="CA43" s="3">
        <f t="shared" si="57"/>
        <v>-25.273242173979526</v>
      </c>
      <c r="CB43" s="3">
        <f t="shared" si="58"/>
        <v>1244.9325319710395</v>
      </c>
      <c r="CC43" s="3">
        <f t="shared" si="85"/>
        <v>-106.2592070083982</v>
      </c>
      <c r="CD43" s="3">
        <f t="shared" si="85"/>
        <v>1289.8077845621215</v>
      </c>
      <c r="CE43" s="3">
        <f t="shared" si="60"/>
        <v>1294.1773990419945</v>
      </c>
      <c r="CF43" s="3">
        <f t="shared" si="61"/>
        <v>-85.290394217714</v>
      </c>
      <c r="CG43" s="3">
        <f t="shared" si="62"/>
        <v>0.05743091907126904</v>
      </c>
      <c r="CH43" s="3">
        <f t="shared" si="63"/>
        <v>100.92907951490501</v>
      </c>
      <c r="CI43" s="3">
        <f t="shared" si="64"/>
        <v>0.8155190508120204</v>
      </c>
      <c r="CJ43" s="3">
        <f t="shared" si="65"/>
        <v>100.92907951490501</v>
      </c>
      <c r="CK43" s="3">
        <f t="shared" si="73"/>
        <v>10.052951938191368</v>
      </c>
      <c r="CL43" s="3">
        <f t="shared" si="67"/>
        <v>-100.92907951490501</v>
      </c>
      <c r="CM43" s="3">
        <f t="shared" si="68"/>
        <v>-1.905977312334324</v>
      </c>
      <c r="CN43" s="3">
        <f t="shared" si="69"/>
        <v>-9.870617668436582</v>
      </c>
      <c r="CO43" s="3">
        <f t="shared" si="70"/>
        <v>5.178769760038568</v>
      </c>
      <c r="CP43" s="3">
        <f t="shared" si="72"/>
        <v>1.2314337667261508</v>
      </c>
    </row>
    <row r="44" spans="1:94" ht="12.75">
      <c r="A44" s="1" t="s">
        <v>24</v>
      </c>
      <c r="B44" s="1">
        <v>1</v>
      </c>
      <c r="C44" s="1">
        <v>0.12012</v>
      </c>
      <c r="D44">
        <v>0.2381</v>
      </c>
      <c r="E44" s="9">
        <v>0.3854</v>
      </c>
      <c r="F44" s="9">
        <v>0.1435</v>
      </c>
      <c r="G44" s="9">
        <v>2.5631</v>
      </c>
      <c r="H44" s="3">
        <f t="shared" si="2"/>
        <v>0.028600572</v>
      </c>
      <c r="I44" s="3">
        <f t="shared" si="3"/>
        <v>0.046294248</v>
      </c>
      <c r="J44" s="3">
        <f t="shared" si="4"/>
        <v>0.01723722</v>
      </c>
      <c r="K44" s="3">
        <f t="shared" si="5"/>
        <v>0.307879572</v>
      </c>
      <c r="L44" s="4">
        <v>42</v>
      </c>
      <c r="M44" s="7">
        <f>M41+C43</f>
        <v>5.35511</v>
      </c>
      <c r="N44" s="7">
        <f t="shared" si="6"/>
        <v>0.33782526605174645</v>
      </c>
      <c r="O44" s="3">
        <f>O41+H43</f>
        <v>2.408669691</v>
      </c>
      <c r="P44" s="3">
        <f>P41+I43</f>
        <v>9.316206043999998</v>
      </c>
      <c r="Q44" s="3">
        <f>Q41+J43</f>
        <v>2.302314612</v>
      </c>
      <c r="R44" s="3">
        <f>R41+K43</f>
        <v>17.465476637999995</v>
      </c>
      <c r="S44">
        <v>20</v>
      </c>
      <c r="T44">
        <v>0</v>
      </c>
      <c r="U44" s="3">
        <f t="shared" si="80"/>
        <v>22.408669691</v>
      </c>
      <c r="V44" s="3">
        <f t="shared" si="80"/>
        <v>9.316206043999998</v>
      </c>
      <c r="W44" s="3">
        <f t="shared" si="9"/>
        <v>24.26808959054264</v>
      </c>
      <c r="X44" s="3">
        <f t="shared" si="10"/>
        <v>22.57466617702029</v>
      </c>
      <c r="Y44" s="12">
        <f t="shared" si="11"/>
        <v>0.33782526605174645</v>
      </c>
      <c r="Z44" s="3">
        <f t="shared" si="12"/>
        <v>-22.57466617702029</v>
      </c>
      <c r="AA44" s="3">
        <f t="shared" si="13"/>
        <v>0.41574114717491095</v>
      </c>
      <c r="AB44" s="3">
        <f t="shared" si="14"/>
        <v>0.3445817713727814</v>
      </c>
      <c r="AC44" s="3">
        <f t="shared" si="81"/>
        <v>24.817339382</v>
      </c>
      <c r="AD44" s="3">
        <f t="shared" si="81"/>
        <v>18.632412087999995</v>
      </c>
      <c r="AE44" s="3">
        <f t="shared" si="16"/>
        <v>31.033322642256927</v>
      </c>
      <c r="AF44" s="3">
        <f t="shared" si="17"/>
        <v>36.898562854551166</v>
      </c>
      <c r="AG44" s="3">
        <f t="shared" si="18"/>
        <v>0.2641796986098183</v>
      </c>
      <c r="AH44" s="3">
        <f t="shared" si="19"/>
        <v>-36.898562854551166</v>
      </c>
      <c r="AI44" s="3">
        <f t="shared" si="20"/>
        <v>17.917097181355548</v>
      </c>
      <c r="AJ44" s="3">
        <f t="shared" si="21"/>
        <v>36.898562854551166</v>
      </c>
      <c r="AK44" s="3">
        <f t="shared" si="22"/>
        <v>14.328297572768003</v>
      </c>
      <c r="AL44" s="3">
        <f t="shared" si="23"/>
        <v>10.757428134658834</v>
      </c>
      <c r="AM44">
        <f t="shared" si="24"/>
        <v>0.750782015799569</v>
      </c>
      <c r="AN44" s="3">
        <f t="shared" si="25"/>
        <v>0.2694632925820147</v>
      </c>
      <c r="AO44" s="3">
        <f t="shared" si="82"/>
        <v>67.119653994</v>
      </c>
      <c r="AP44" s="3">
        <f t="shared" si="82"/>
        <v>36.097888725999994</v>
      </c>
      <c r="AQ44" s="8">
        <f t="shared" si="27"/>
        <v>76.21092784338056</v>
      </c>
      <c r="AR44" s="3">
        <f t="shared" si="28"/>
        <v>28.27198546207525</v>
      </c>
      <c r="AS44" s="3">
        <f t="shared" si="29"/>
        <v>0.3227243410291889</v>
      </c>
      <c r="AT44" s="3">
        <f t="shared" si="30"/>
        <v>-28.27198546207525</v>
      </c>
      <c r="AU44" s="3">
        <f t="shared" si="31"/>
        <v>25.403642614460185</v>
      </c>
      <c r="AV44" s="3">
        <f t="shared" si="32"/>
        <v>28.27198546207525</v>
      </c>
      <c r="AW44" s="3">
        <f t="shared" si="33"/>
        <v>22.373217998</v>
      </c>
      <c r="AX44" s="3">
        <f t="shared" si="34"/>
        <v>12.032629575333333</v>
      </c>
      <c r="AY44" s="3">
        <f t="shared" si="35"/>
        <v>0.5378139870808464</v>
      </c>
      <c r="AZ44">
        <f t="shared" si="36"/>
        <v>0.3291788278497727</v>
      </c>
      <c r="BA44" s="1">
        <v>1</v>
      </c>
      <c r="BB44" s="1">
        <v>120</v>
      </c>
      <c r="BC44" s="3">
        <f t="shared" si="37"/>
        <v>9.622545647312053</v>
      </c>
      <c r="BD44" s="3">
        <f t="shared" si="38"/>
        <v>75.50383356979204</v>
      </c>
      <c r="BE44" s="3">
        <f t="shared" si="39"/>
        <v>9.622545647312053</v>
      </c>
      <c r="BF44" s="3">
        <f t="shared" si="40"/>
        <v>195.50383356979205</v>
      </c>
      <c r="BG44" s="3">
        <f t="shared" si="41"/>
        <v>-9.272405946494127</v>
      </c>
      <c r="BH44" s="3">
        <f t="shared" si="42"/>
        <v>-2.5721338802683893</v>
      </c>
      <c r="BI44" s="3">
        <f t="shared" si="78"/>
        <v>71.57472055849414</v>
      </c>
      <c r="BJ44" s="3">
        <f t="shared" si="79"/>
        <v>20.037610518268384</v>
      </c>
      <c r="BK44" s="3">
        <f t="shared" si="43"/>
        <v>74.32662011896103</v>
      </c>
      <c r="BL44" s="3">
        <f t="shared" si="44"/>
        <v>15.63978847508323</v>
      </c>
      <c r="BM44" s="3">
        <f t="shared" si="45"/>
        <v>92.59338473460414</v>
      </c>
      <c r="BN44" s="3">
        <f t="shared" si="46"/>
        <v>151.00766713958407</v>
      </c>
      <c r="BO44" s="3">
        <f t="shared" si="47"/>
        <v>-80.99000537392007</v>
      </c>
      <c r="BP44" s="3">
        <f t="shared" si="48"/>
        <v>44.879326266587626</v>
      </c>
      <c r="BQ44" s="3">
        <f t="shared" si="83"/>
        <v>4.817339382</v>
      </c>
      <c r="BR44" s="3">
        <f t="shared" si="83"/>
        <v>18.632412087999995</v>
      </c>
      <c r="BS44" s="3">
        <f t="shared" si="50"/>
        <v>19.245091294624107</v>
      </c>
      <c r="BT44" s="3">
        <f t="shared" si="51"/>
        <v>75.50383356979204</v>
      </c>
      <c r="BU44" s="3">
        <f t="shared" si="84"/>
        <v>62.302314612</v>
      </c>
      <c r="BV44" s="3">
        <f t="shared" si="84"/>
        <v>17.465476637999995</v>
      </c>
      <c r="BW44" s="3">
        <f t="shared" si="53"/>
        <v>64.70410559002538</v>
      </c>
      <c r="BX44" s="3">
        <f t="shared" si="54"/>
        <v>15.660007146985153</v>
      </c>
      <c r="BY44" s="3">
        <f t="shared" si="55"/>
        <v>1245.2364192170364</v>
      </c>
      <c r="BZ44" s="3">
        <f t="shared" si="56"/>
        <v>91.16384071677719</v>
      </c>
      <c r="CA44" s="3">
        <f t="shared" si="57"/>
        <v>-25.29256426241103</v>
      </c>
      <c r="CB44" s="3">
        <f t="shared" si="58"/>
        <v>1244.9795283206463</v>
      </c>
      <c r="CC44" s="3">
        <f t="shared" si="85"/>
        <v>-106.2825696363311</v>
      </c>
      <c r="CD44" s="3">
        <f t="shared" si="85"/>
        <v>1289.858854587234</v>
      </c>
      <c r="CE44" s="3">
        <f t="shared" si="60"/>
        <v>1294.230214979388</v>
      </c>
      <c r="CF44" s="3">
        <f t="shared" si="61"/>
        <v>-85.28954907323975</v>
      </c>
      <c r="CG44" s="3">
        <f t="shared" si="62"/>
        <v>0.05742921101571158</v>
      </c>
      <c r="CH44" s="3">
        <f t="shared" si="63"/>
        <v>100.92933754832299</v>
      </c>
      <c r="CI44" s="3">
        <f t="shared" si="64"/>
        <v>0.8154947964231044</v>
      </c>
      <c r="CJ44" s="3">
        <f t="shared" si="65"/>
        <v>100.92933754832299</v>
      </c>
      <c r="CK44" s="3">
        <f t="shared" si="73"/>
        <v>10.053250932381316</v>
      </c>
      <c r="CL44" s="3">
        <f t="shared" si="67"/>
        <v>-100.92933754832299</v>
      </c>
      <c r="CM44" s="3">
        <f t="shared" si="68"/>
        <v>-1.9060784537300315</v>
      </c>
      <c r="CN44" s="3">
        <f t="shared" si="69"/>
        <v>-9.870902655666903</v>
      </c>
      <c r="CO44" s="3">
        <f t="shared" si="70"/>
        <v>5.17864447622835</v>
      </c>
      <c r="CP44" s="3">
        <f t="shared" si="72"/>
        <v>1.2313971425988877</v>
      </c>
    </row>
    <row r="45" spans="1:94" ht="12.75">
      <c r="A45" s="1" t="s">
        <v>25</v>
      </c>
      <c r="B45" s="1">
        <v>1</v>
      </c>
      <c r="C45" s="1">
        <v>0.37037</v>
      </c>
      <c r="D45">
        <v>0.2381</v>
      </c>
      <c r="E45" s="9">
        <v>0.3854</v>
      </c>
      <c r="F45" s="9">
        <v>0.1435</v>
      </c>
      <c r="G45" s="9">
        <v>2.5631</v>
      </c>
      <c r="H45" s="3">
        <f t="shared" si="2"/>
        <v>0.08818509699999999</v>
      </c>
      <c r="I45" s="3">
        <f t="shared" si="3"/>
        <v>0.142740598</v>
      </c>
      <c r="J45" s="3">
        <f t="shared" si="4"/>
        <v>0.05314809499999999</v>
      </c>
      <c r="K45" s="3">
        <f t="shared" si="5"/>
        <v>0.949295347</v>
      </c>
      <c r="L45" s="4">
        <v>43</v>
      </c>
      <c r="M45" s="7">
        <f>M26+C57</f>
        <v>4.02563</v>
      </c>
      <c r="N45" s="7">
        <f t="shared" si="6"/>
        <v>0</v>
      </c>
      <c r="O45" s="3">
        <f>O26+H57</f>
        <v>2.0921205030000003</v>
      </c>
      <c r="P45" s="3">
        <f>P26+I57</f>
        <v>8.785444220000002</v>
      </c>
      <c r="Q45" s="3">
        <f>Q26+J57</f>
        <v>2.0751212670000005</v>
      </c>
      <c r="R45" s="3">
        <f>R26+K57</f>
        <v>14.136245901</v>
      </c>
      <c r="S45">
        <v>20</v>
      </c>
      <c r="T45">
        <v>0</v>
      </c>
      <c r="U45" s="3">
        <f t="shared" si="80"/>
        <v>22.092120503</v>
      </c>
      <c r="V45" s="3">
        <f t="shared" si="80"/>
        <v>8.785444220000002</v>
      </c>
      <c r="W45" s="3">
        <f t="shared" si="9"/>
        <v>23.774898915911386</v>
      </c>
      <c r="X45" s="3">
        <f t="shared" si="10"/>
        <v>21.686389845691924</v>
      </c>
      <c r="Y45" s="12"/>
      <c r="Z45" s="12"/>
      <c r="AA45" s="12"/>
      <c r="AB45" s="12"/>
      <c r="AC45" s="3">
        <f t="shared" si="81"/>
        <v>24.184241006</v>
      </c>
      <c r="AD45" s="3">
        <f t="shared" si="81"/>
        <v>17.570888440000004</v>
      </c>
      <c r="AE45" s="3">
        <f t="shared" si="16"/>
        <v>29.893371064622634</v>
      </c>
      <c r="AF45" s="3">
        <f t="shared" si="17"/>
        <v>36.000013709977154</v>
      </c>
      <c r="AG45" s="3">
        <f t="shared" si="18"/>
        <v>0.27425390748904416</v>
      </c>
      <c r="AH45" s="3">
        <f t="shared" si="19"/>
        <v>-36.000013709977154</v>
      </c>
      <c r="AI45" s="3">
        <f t="shared" si="20"/>
        <v>17.258945831145247</v>
      </c>
      <c r="AJ45" s="3">
        <f t="shared" si="21"/>
        <v>36.000013709977154</v>
      </c>
      <c r="AK45" s="3">
        <f t="shared" si="22"/>
        <v>13.962778054960888</v>
      </c>
      <c r="AL45" s="3">
        <f t="shared" si="23"/>
        <v>10.144557170734885</v>
      </c>
      <c r="AM45">
        <f t="shared" si="24"/>
        <v>0.7265428935992138</v>
      </c>
      <c r="AN45" s="3">
        <f t="shared" si="25"/>
        <v>0.27973898563882504</v>
      </c>
      <c r="AO45" s="3">
        <f t="shared" si="82"/>
        <v>66.259362273</v>
      </c>
      <c r="AP45" s="3">
        <f t="shared" si="82"/>
        <v>31.707134341000007</v>
      </c>
      <c r="AQ45" s="8">
        <f t="shared" si="27"/>
        <v>73.45505739527317</v>
      </c>
      <c r="AR45" s="3">
        <f t="shared" si="28"/>
        <v>25.57254274477581</v>
      </c>
      <c r="AS45" s="3">
        <f t="shared" si="29"/>
        <v>0.3348322408234991</v>
      </c>
      <c r="AT45" s="3">
        <f t="shared" si="30"/>
        <v>-25.57254274477581</v>
      </c>
      <c r="AU45" s="3">
        <f t="shared" si="31"/>
        <v>24.485019131757724</v>
      </c>
      <c r="AV45" s="3">
        <f t="shared" si="32"/>
        <v>25.57254274477581</v>
      </c>
      <c r="AW45" s="3">
        <f t="shared" si="33"/>
        <v>22.086454090999997</v>
      </c>
      <c r="AX45" s="3">
        <f t="shared" si="34"/>
        <v>10.569044780333334</v>
      </c>
      <c r="AY45" s="3">
        <f t="shared" si="35"/>
        <v>0.47853062953369735</v>
      </c>
      <c r="AZ45">
        <f t="shared" si="36"/>
        <v>0.3415288856399691</v>
      </c>
      <c r="BA45" s="1">
        <v>1</v>
      </c>
      <c r="BB45" s="1">
        <v>120</v>
      </c>
      <c r="BC45" s="3">
        <f t="shared" si="37"/>
        <v>9.031112796427937</v>
      </c>
      <c r="BD45" s="3">
        <f t="shared" si="38"/>
        <v>76.60535405036705</v>
      </c>
      <c r="BE45" s="3">
        <f t="shared" si="39"/>
        <v>9.031112796427937</v>
      </c>
      <c r="BF45" s="3">
        <f t="shared" si="40"/>
        <v>196.60535405036705</v>
      </c>
      <c r="BG45" s="3">
        <f t="shared" si="41"/>
        <v>-8.654478129551167</v>
      </c>
      <c r="BH45" s="3">
        <f t="shared" si="42"/>
        <v>-2.580892606623721</v>
      </c>
      <c r="BI45" s="3">
        <f t="shared" si="78"/>
        <v>70.72959939655117</v>
      </c>
      <c r="BJ45" s="3">
        <f t="shared" si="79"/>
        <v>16.717138507623723</v>
      </c>
      <c r="BK45" s="3">
        <f t="shared" si="43"/>
        <v>72.67832517800397</v>
      </c>
      <c r="BL45" s="3">
        <f t="shared" si="44"/>
        <v>13.29798203233668</v>
      </c>
      <c r="BM45" s="3">
        <f t="shared" si="45"/>
        <v>81.56099834180444</v>
      </c>
      <c r="BN45" s="3">
        <f t="shared" si="46"/>
        <v>153.2107081007341</v>
      </c>
      <c r="BO45" s="3">
        <f t="shared" si="47"/>
        <v>-72.80706194365848</v>
      </c>
      <c r="BP45" s="3">
        <f t="shared" si="48"/>
        <v>36.760415961249706</v>
      </c>
      <c r="BQ45" s="3">
        <f t="shared" si="83"/>
        <v>4.184241006000001</v>
      </c>
      <c r="BR45" s="3">
        <f t="shared" si="83"/>
        <v>17.570888440000004</v>
      </c>
      <c r="BS45" s="3">
        <f t="shared" si="50"/>
        <v>18.062225592855874</v>
      </c>
      <c r="BT45" s="3">
        <f t="shared" si="51"/>
        <v>76.60535405036705</v>
      </c>
      <c r="BU45" s="3">
        <f t="shared" si="84"/>
        <v>62.075121267</v>
      </c>
      <c r="BV45" s="3">
        <f t="shared" si="84"/>
        <v>14.136245901</v>
      </c>
      <c r="BW45" s="3">
        <f t="shared" si="53"/>
        <v>63.66438665758349</v>
      </c>
      <c r="BX45" s="3">
        <f t="shared" si="54"/>
        <v>12.829069986805985</v>
      </c>
      <c r="BY45" s="3">
        <f t="shared" si="55"/>
        <v>1149.9205140400766</v>
      </c>
      <c r="BZ45" s="3">
        <f t="shared" si="56"/>
        <v>89.43442403717305</v>
      </c>
      <c r="CA45" s="3">
        <f t="shared" si="57"/>
        <v>11.350868170925864</v>
      </c>
      <c r="CB45" s="3">
        <f t="shared" si="58"/>
        <v>1149.8644904517923</v>
      </c>
      <c r="CC45" s="3">
        <f t="shared" si="85"/>
        <v>-61.45619377273262</v>
      </c>
      <c r="CD45" s="3">
        <f t="shared" si="85"/>
        <v>1186.624906413042</v>
      </c>
      <c r="CE45" s="3">
        <f t="shared" si="60"/>
        <v>1188.215271856406</v>
      </c>
      <c r="CF45" s="3">
        <f t="shared" si="61"/>
        <v>-87.0352574768856</v>
      </c>
      <c r="CG45" s="3">
        <f t="shared" si="62"/>
        <v>0.0611659578019521</v>
      </c>
      <c r="CH45" s="3">
        <f t="shared" si="63"/>
        <v>100.33323950922228</v>
      </c>
      <c r="CI45" s="3">
        <f t="shared" si="64"/>
        <v>0.8685566007877198</v>
      </c>
      <c r="CJ45" s="3">
        <f t="shared" si="65"/>
        <v>100.33323950922228</v>
      </c>
      <c r="CK45" s="3">
        <f t="shared" si="73"/>
        <v>9.439078368706584</v>
      </c>
      <c r="CL45" s="3">
        <f t="shared" si="67"/>
        <v>-100.33323950922228</v>
      </c>
      <c r="CM45" s="3">
        <f t="shared" si="68"/>
        <v>-1.6931155678477785</v>
      </c>
      <c r="CN45" s="3">
        <f t="shared" si="69"/>
        <v>-9.285987299393426</v>
      </c>
      <c r="CO45" s="3">
        <f t="shared" si="70"/>
        <v>5.484556090401676</v>
      </c>
      <c r="CP45" s="3">
        <f t="shared" si="72"/>
        <v>1.311520467189457</v>
      </c>
    </row>
    <row r="46" spans="1:94" ht="12.75">
      <c r="A46" s="1" t="s">
        <v>48</v>
      </c>
      <c r="B46" s="1">
        <v>1</v>
      </c>
      <c r="C46" s="1">
        <v>0.1535</v>
      </c>
      <c r="D46">
        <v>0.2381</v>
      </c>
      <c r="E46" s="9">
        <v>0.3854</v>
      </c>
      <c r="F46" s="9">
        <v>0.1435</v>
      </c>
      <c r="G46" s="9">
        <v>2.5631</v>
      </c>
      <c r="H46" s="3">
        <f t="shared" si="2"/>
        <v>0.03654835</v>
      </c>
      <c r="I46" s="3">
        <f t="shared" si="3"/>
        <v>0.0591589</v>
      </c>
      <c r="J46" s="3">
        <f t="shared" si="4"/>
        <v>0.022027249999999998</v>
      </c>
      <c r="K46" s="3">
        <f t="shared" si="5"/>
        <v>0.39343585</v>
      </c>
      <c r="L46" s="4">
        <v>44</v>
      </c>
      <c r="M46" s="7">
        <f>M4+C44</f>
        <v>0.20379</v>
      </c>
      <c r="N46" s="7">
        <f t="shared" si="6"/>
        <v>0</v>
      </c>
      <c r="O46" s="3">
        <f>O4+H44</f>
        <v>1.182140399</v>
      </c>
      <c r="P46" s="3">
        <f>P4+I44</f>
        <v>7.251815715999999</v>
      </c>
      <c r="Q46" s="3">
        <f>Q4+J44</f>
        <v>1.4276241840000001</v>
      </c>
      <c r="R46" s="3">
        <f>R4+K44</f>
        <v>4.564181858</v>
      </c>
      <c r="S46">
        <v>20</v>
      </c>
      <c r="T46">
        <v>0</v>
      </c>
      <c r="U46" s="3">
        <f t="shared" si="80"/>
        <v>21.182140399</v>
      </c>
      <c r="V46" s="3">
        <f t="shared" si="80"/>
        <v>7.251815715999999</v>
      </c>
      <c r="W46" s="3">
        <f t="shared" si="9"/>
        <v>22.389102328181284</v>
      </c>
      <c r="X46" s="3">
        <f t="shared" si="10"/>
        <v>18.89890584439277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3">
        <f t="shared" si="82"/>
        <v>63.791904982</v>
      </c>
      <c r="AP46" s="3">
        <f t="shared" si="82"/>
        <v>19.06781329</v>
      </c>
      <c r="AQ46" s="8">
        <f t="shared" si="27"/>
        <v>66.58069273366578</v>
      </c>
      <c r="AR46" s="3">
        <f t="shared" si="28"/>
        <v>16.641745743762858</v>
      </c>
      <c r="AS46" s="3">
        <f t="shared" si="29"/>
        <v>0.3694032077116225</v>
      </c>
      <c r="AT46" s="3">
        <f t="shared" si="30"/>
        <v>-16.641745743762858</v>
      </c>
      <c r="AU46" s="3">
        <f t="shared" si="31"/>
        <v>22.19356424455526</v>
      </c>
      <c r="AV46" s="3">
        <f t="shared" si="32"/>
        <v>16.641745743762858</v>
      </c>
      <c r="AW46" s="3">
        <f t="shared" si="33"/>
        <v>21.26396832733333</v>
      </c>
      <c r="AX46" s="3">
        <f t="shared" si="34"/>
        <v>6.3559377633333325</v>
      </c>
      <c r="AY46" s="3">
        <f t="shared" si="35"/>
        <v>0.29890647246512414</v>
      </c>
      <c r="AZ46">
        <f t="shared" si="36"/>
        <v>0.3767912718658549</v>
      </c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2.75">
      <c r="A47" s="1" t="s">
        <v>49</v>
      </c>
      <c r="B47" s="1">
        <v>1</v>
      </c>
      <c r="C47" s="1">
        <v>0.11196</v>
      </c>
      <c r="D47">
        <v>0.2381</v>
      </c>
      <c r="E47" s="9">
        <v>0.3854</v>
      </c>
      <c r="F47" s="9">
        <v>0.1435</v>
      </c>
      <c r="G47" s="9">
        <v>2.5631</v>
      </c>
      <c r="H47" s="3">
        <f t="shared" si="2"/>
        <v>0.026657676</v>
      </c>
      <c r="I47" s="3">
        <f t="shared" si="3"/>
        <v>0.043149384000000006</v>
      </c>
      <c r="J47" s="3">
        <f t="shared" si="4"/>
        <v>0.01606626</v>
      </c>
      <c r="K47" s="3">
        <f t="shared" si="5"/>
        <v>0.28696467600000003</v>
      </c>
      <c r="L47" s="4">
        <v>45</v>
      </c>
      <c r="M47" s="7">
        <f>M46+C45</f>
        <v>0.57416</v>
      </c>
      <c r="N47" s="7">
        <f t="shared" si="6"/>
        <v>0</v>
      </c>
      <c r="O47" s="3">
        <f>O46+H45</f>
        <v>1.2703254959999999</v>
      </c>
      <c r="P47" s="3">
        <f>P46+I45</f>
        <v>7.394556313999999</v>
      </c>
      <c r="Q47" s="3">
        <f>Q46+J45</f>
        <v>1.4807722790000002</v>
      </c>
      <c r="R47" s="3">
        <f>R46+K45</f>
        <v>5.513477205</v>
      </c>
      <c r="S47">
        <v>20</v>
      </c>
      <c r="T47">
        <v>0</v>
      </c>
      <c r="U47" s="3">
        <f t="shared" si="80"/>
        <v>21.270325495999998</v>
      </c>
      <c r="V47" s="3">
        <f t="shared" si="80"/>
        <v>7.394556313999999</v>
      </c>
      <c r="W47" s="3">
        <f t="shared" si="9"/>
        <v>22.519018846004478</v>
      </c>
      <c r="X47" s="3">
        <f t="shared" si="10"/>
        <v>19.169833500603715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">
        <f t="shared" si="82"/>
        <v>64.021423271</v>
      </c>
      <c r="AP47" s="3">
        <f t="shared" si="82"/>
        <v>20.302589833</v>
      </c>
      <c r="AQ47" s="8">
        <f t="shared" si="27"/>
        <v>67.16351533065833</v>
      </c>
      <c r="AR47" s="3">
        <f t="shared" si="28"/>
        <v>17.594956939215564</v>
      </c>
      <c r="AS47" s="3">
        <f t="shared" si="29"/>
        <v>0.3661976498161502</v>
      </c>
      <c r="AT47" s="3">
        <f t="shared" si="30"/>
        <v>-17.594956939215564</v>
      </c>
      <c r="AU47" s="3">
        <f t="shared" si="31"/>
        <v>22.387838443552777</v>
      </c>
      <c r="AV47" s="3">
        <f t="shared" si="32"/>
        <v>17.594956939215564</v>
      </c>
      <c r="AW47" s="3">
        <f t="shared" si="33"/>
        <v>21.34047442366667</v>
      </c>
      <c r="AX47" s="3">
        <f t="shared" si="34"/>
        <v>6.767529944333335</v>
      </c>
      <c r="AY47" s="3">
        <f t="shared" si="35"/>
        <v>0.3171218132258633</v>
      </c>
      <c r="AZ47">
        <f t="shared" si="36"/>
        <v>0.3735216028124732</v>
      </c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2.75">
      <c r="A48" s="1" t="s">
        <v>50</v>
      </c>
      <c r="B48" s="1">
        <v>1</v>
      </c>
      <c r="C48" s="1">
        <v>0.11332</v>
      </c>
      <c r="D48">
        <v>0.2381</v>
      </c>
      <c r="E48" s="9">
        <v>0.3854</v>
      </c>
      <c r="F48" s="9">
        <v>0.1435</v>
      </c>
      <c r="G48" s="9">
        <v>2.5631</v>
      </c>
      <c r="H48" s="3">
        <f t="shared" si="2"/>
        <v>0.026981492000000003</v>
      </c>
      <c r="I48" s="3">
        <f t="shared" si="3"/>
        <v>0.043673528</v>
      </c>
      <c r="J48" s="3">
        <f t="shared" si="4"/>
        <v>0.01626142</v>
      </c>
      <c r="K48" s="3">
        <f t="shared" si="5"/>
        <v>0.290450492</v>
      </c>
      <c r="L48" s="4">
        <v>46</v>
      </c>
      <c r="M48" s="7">
        <f>M5+C46</f>
        <v>0.6078199999999999</v>
      </c>
      <c r="N48" s="7">
        <f t="shared" si="6"/>
        <v>0</v>
      </c>
      <c r="O48" s="3">
        <f>O5+H46</f>
        <v>1.278339942</v>
      </c>
      <c r="P48" s="3">
        <f>P5+I46</f>
        <v>7.413088628</v>
      </c>
      <c r="Q48" s="3">
        <f>Q5+J46</f>
        <v>1.4951281940000003</v>
      </c>
      <c r="R48" s="3">
        <f>R5+K46</f>
        <v>5.578512906</v>
      </c>
      <c r="S48">
        <v>20</v>
      </c>
      <c r="T48">
        <v>0</v>
      </c>
      <c r="U48" s="3">
        <f t="shared" si="80"/>
        <v>21.278339942</v>
      </c>
      <c r="V48" s="3">
        <f t="shared" si="80"/>
        <v>7.413088628</v>
      </c>
      <c r="W48" s="3">
        <f t="shared" si="9"/>
        <v>22.53267923913833</v>
      </c>
      <c r="X48" s="3">
        <f t="shared" si="10"/>
        <v>19.207652325753273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">
        <f t="shared" si="82"/>
        <v>64.051808078</v>
      </c>
      <c r="AP48" s="3">
        <f t="shared" si="82"/>
        <v>20.404690162</v>
      </c>
      <c r="AQ48" s="8">
        <f t="shared" si="27"/>
        <v>67.22339993386355</v>
      </c>
      <c r="AR48" s="3">
        <f t="shared" si="28"/>
        <v>17.670079414638685</v>
      </c>
      <c r="AS48" s="3">
        <f t="shared" si="29"/>
        <v>0.36587143006267897</v>
      </c>
      <c r="AT48" s="3">
        <f t="shared" si="30"/>
        <v>-17.670079414638685</v>
      </c>
      <c r="AU48" s="3">
        <f t="shared" si="31"/>
        <v>22.407799977954515</v>
      </c>
      <c r="AV48" s="3">
        <f t="shared" si="32"/>
        <v>17.670079414638685</v>
      </c>
      <c r="AW48" s="3">
        <f t="shared" si="33"/>
        <v>21.350602692666666</v>
      </c>
      <c r="AX48" s="3">
        <f t="shared" si="34"/>
        <v>6.801563387333332</v>
      </c>
      <c r="AY48" s="3">
        <f t="shared" si="35"/>
        <v>0.31856540469789546</v>
      </c>
      <c r="AZ48">
        <f t="shared" si="36"/>
        <v>0.37318885866393253</v>
      </c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2.75">
      <c r="A49" s="1" t="s">
        <v>51</v>
      </c>
      <c r="B49" s="1">
        <v>1</v>
      </c>
      <c r="C49" s="1">
        <v>0.23076</v>
      </c>
      <c r="D49">
        <v>0.2381</v>
      </c>
      <c r="E49" s="9">
        <v>0.3854</v>
      </c>
      <c r="F49" s="9">
        <v>0.1435</v>
      </c>
      <c r="G49" s="9">
        <v>2.5631</v>
      </c>
      <c r="H49" s="3">
        <f t="shared" si="2"/>
        <v>0.054943956</v>
      </c>
      <c r="I49" s="3">
        <f t="shared" si="3"/>
        <v>0.088934904</v>
      </c>
      <c r="J49" s="3">
        <f t="shared" si="4"/>
        <v>0.033114059999999994</v>
      </c>
      <c r="K49" s="3">
        <f t="shared" si="5"/>
        <v>0.5914609559999999</v>
      </c>
      <c r="L49" s="4">
        <v>47</v>
      </c>
      <c r="M49" s="7">
        <f>M7+C64</f>
        <v>2.43582</v>
      </c>
      <c r="N49" s="7">
        <f t="shared" si="6"/>
        <v>0</v>
      </c>
      <c r="O49" s="3">
        <f>O7+H64</f>
        <v>1.713586742</v>
      </c>
      <c r="P49" s="3">
        <f aca="true" t="shared" si="87" ref="P49:R51">P7+I64</f>
        <v>8.145629728</v>
      </c>
      <c r="Q49" s="3">
        <f t="shared" si="87"/>
        <v>1.8054707560000003</v>
      </c>
      <c r="R49" s="3">
        <f t="shared" si="87"/>
        <v>10.156785487999999</v>
      </c>
      <c r="S49">
        <v>20</v>
      </c>
      <c r="T49">
        <v>0</v>
      </c>
      <c r="U49" s="3">
        <f t="shared" si="80"/>
        <v>21.713586742</v>
      </c>
      <c r="V49" s="3">
        <f t="shared" si="80"/>
        <v>8.145629728</v>
      </c>
      <c r="W49" s="3">
        <f t="shared" si="9"/>
        <v>23.191186534285723</v>
      </c>
      <c r="X49" s="3">
        <f t="shared" si="10"/>
        <v>20.563065330116597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">
        <f t="shared" si="82"/>
        <v>65.23264424</v>
      </c>
      <c r="AP49" s="3">
        <f t="shared" si="82"/>
        <v>26.448044943999996</v>
      </c>
      <c r="AQ49" s="8">
        <f t="shared" si="27"/>
        <v>70.39031862338918</v>
      </c>
      <c r="AR49" s="3">
        <f t="shared" si="28"/>
        <v>22.069693655190807</v>
      </c>
      <c r="AS49" s="3">
        <f t="shared" si="29"/>
        <v>0.3494105716308781</v>
      </c>
      <c r="AT49" s="3">
        <f t="shared" si="30"/>
        <v>-22.069693655190807</v>
      </c>
      <c r="AU49" s="3">
        <f t="shared" si="31"/>
        <v>23.463439541129727</v>
      </c>
      <c r="AV49" s="3">
        <f t="shared" si="32"/>
        <v>22.069693655190807</v>
      </c>
      <c r="AW49" s="3">
        <f t="shared" si="33"/>
        <v>21.744214746666668</v>
      </c>
      <c r="AX49" s="3">
        <f t="shared" si="34"/>
        <v>8.816014981333334</v>
      </c>
      <c r="AY49" s="3">
        <f t="shared" si="35"/>
        <v>0.40544186506826174</v>
      </c>
      <c r="AZ49">
        <f t="shared" si="36"/>
        <v>0.35639878306349565</v>
      </c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2.75">
      <c r="A50" s="1" t="s">
        <v>52</v>
      </c>
      <c r="B50" s="1">
        <v>1</v>
      </c>
      <c r="C50" s="1">
        <v>0.11349</v>
      </c>
      <c r="D50">
        <v>0.2381</v>
      </c>
      <c r="E50" s="9">
        <v>0.3854</v>
      </c>
      <c r="F50" s="9">
        <v>0.1435</v>
      </c>
      <c r="G50" s="9">
        <v>2.5631</v>
      </c>
      <c r="H50" s="3">
        <f t="shared" si="2"/>
        <v>0.027021969</v>
      </c>
      <c r="I50" s="3">
        <f t="shared" si="3"/>
        <v>0.043739046</v>
      </c>
      <c r="J50" s="3">
        <f t="shared" si="4"/>
        <v>0.016285815</v>
      </c>
      <c r="K50" s="3">
        <f t="shared" si="5"/>
        <v>0.290886219</v>
      </c>
      <c r="L50" s="4">
        <v>48</v>
      </c>
      <c r="M50" s="7">
        <f>M8+C65</f>
        <v>2.58285</v>
      </c>
      <c r="N50" s="7">
        <f t="shared" si="6"/>
        <v>0</v>
      </c>
      <c r="O50" s="3">
        <f>O8+H65</f>
        <v>1.748594585</v>
      </c>
      <c r="P50" s="3">
        <f t="shared" si="87"/>
        <v>8.20454899</v>
      </c>
      <c r="Q50" s="3">
        <f t="shared" si="87"/>
        <v>1.830431243</v>
      </c>
      <c r="R50" s="3">
        <f t="shared" si="87"/>
        <v>10.525028183</v>
      </c>
      <c r="S50">
        <v>20</v>
      </c>
      <c r="T50">
        <v>0</v>
      </c>
      <c r="U50" s="3">
        <f t="shared" si="80"/>
        <v>21.748594585</v>
      </c>
      <c r="V50" s="3">
        <f t="shared" si="80"/>
        <v>8.20454899</v>
      </c>
      <c r="W50" s="3">
        <f t="shared" si="9"/>
        <v>23.24469811703308</v>
      </c>
      <c r="X50" s="3">
        <f t="shared" si="10"/>
        <v>20.668733535682676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3">
        <f t="shared" si="82"/>
        <v>65.327620413</v>
      </c>
      <c r="AP50" s="3">
        <f t="shared" si="82"/>
        <v>26.934126163</v>
      </c>
      <c r="AQ50" s="8">
        <f t="shared" si="27"/>
        <v>70.66219032119947</v>
      </c>
      <c r="AR50" s="3">
        <f t="shared" si="28"/>
        <v>22.406015315736767</v>
      </c>
      <c r="AS50" s="3">
        <f t="shared" si="29"/>
        <v>0.34806621979419783</v>
      </c>
      <c r="AT50" s="3">
        <f t="shared" si="30"/>
        <v>-22.406015315736767</v>
      </c>
      <c r="AU50" s="3">
        <f t="shared" si="31"/>
        <v>23.554063440399826</v>
      </c>
      <c r="AV50" s="3">
        <f t="shared" si="32"/>
        <v>22.406015315736767</v>
      </c>
      <c r="AW50" s="3">
        <f t="shared" si="33"/>
        <v>21.775873471000004</v>
      </c>
      <c r="AX50" s="3">
        <f t="shared" si="34"/>
        <v>8.978042054333333</v>
      </c>
      <c r="AY50" s="3">
        <f t="shared" si="35"/>
        <v>0.41229308511044716</v>
      </c>
      <c r="AZ50">
        <f t="shared" si="36"/>
        <v>0.3550275441900818</v>
      </c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2.75">
      <c r="A51" s="1" t="s">
        <v>53</v>
      </c>
      <c r="B51" s="1">
        <v>1</v>
      </c>
      <c r="C51" s="1">
        <v>0.35604</v>
      </c>
      <c r="D51">
        <v>0.2381</v>
      </c>
      <c r="E51" s="9">
        <v>0.3854</v>
      </c>
      <c r="F51" s="9">
        <v>0.1435</v>
      </c>
      <c r="G51" s="9">
        <v>2.5631</v>
      </c>
      <c r="H51" s="3">
        <f t="shared" si="2"/>
        <v>0.084773124</v>
      </c>
      <c r="I51" s="3">
        <f t="shared" si="3"/>
        <v>0.13721781600000002</v>
      </c>
      <c r="J51" s="3">
        <f t="shared" si="4"/>
        <v>0.05109174</v>
      </c>
      <c r="K51" s="3">
        <f t="shared" si="5"/>
        <v>0.912566124</v>
      </c>
      <c r="L51" s="4">
        <v>49</v>
      </c>
      <c r="M51" s="7">
        <f>M9+C66</f>
        <v>3.86193</v>
      </c>
      <c r="N51" s="7">
        <f t="shared" si="6"/>
        <v>0</v>
      </c>
      <c r="O51" s="3">
        <f>O9+H66</f>
        <v>2.053143533</v>
      </c>
      <c r="P51" s="3">
        <f t="shared" si="87"/>
        <v>8.715293721999998</v>
      </c>
      <c r="Q51" s="3">
        <f t="shared" si="87"/>
        <v>2.044454797</v>
      </c>
      <c r="R51" s="3">
        <f t="shared" si="87"/>
        <v>13.735490645</v>
      </c>
      <c r="S51">
        <v>20</v>
      </c>
      <c r="T51">
        <v>0</v>
      </c>
      <c r="U51" s="3">
        <f t="shared" si="80"/>
        <v>22.053143533</v>
      </c>
      <c r="V51" s="3">
        <f t="shared" si="80"/>
        <v>8.715293721999998</v>
      </c>
      <c r="W51" s="3">
        <f t="shared" si="9"/>
        <v>23.712812662099626</v>
      </c>
      <c r="X51" s="3">
        <f t="shared" si="10"/>
        <v>21.563687751006963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3">
        <f t="shared" si="82"/>
        <v>66.15074186300001</v>
      </c>
      <c r="AP51" s="3">
        <f t="shared" si="82"/>
        <v>31.166078088999996</v>
      </c>
      <c r="AQ51" s="8">
        <f t="shared" si="27"/>
        <v>73.12485946977885</v>
      </c>
      <c r="AR51" s="3">
        <f t="shared" si="28"/>
        <v>25.226870944446333</v>
      </c>
      <c r="AS51" s="3">
        <f t="shared" si="29"/>
        <v>0.3363441878154003</v>
      </c>
      <c r="AT51" s="3">
        <f t="shared" si="30"/>
        <v>-25.226870944446333</v>
      </c>
      <c r="AU51" s="3">
        <f t="shared" si="31"/>
        <v>24.37495315659295</v>
      </c>
      <c r="AV51" s="3">
        <f t="shared" si="32"/>
        <v>25.226870944446333</v>
      </c>
      <c r="AW51" s="3">
        <f t="shared" si="33"/>
        <v>22.050247287666668</v>
      </c>
      <c r="AX51" s="3">
        <f t="shared" si="34"/>
        <v>10.388692696333331</v>
      </c>
      <c r="AY51" s="3">
        <f t="shared" si="35"/>
        <v>0.47113724217251857</v>
      </c>
      <c r="AZ51">
        <f t="shared" si="36"/>
        <v>0.34307107157170835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2.75">
      <c r="A52" s="1" t="s">
        <v>54</v>
      </c>
      <c r="B52" s="1">
        <v>1</v>
      </c>
      <c r="C52" s="1">
        <v>0.03215</v>
      </c>
      <c r="D52">
        <v>0.2381</v>
      </c>
      <c r="E52" s="9">
        <v>0.3854</v>
      </c>
      <c r="F52" s="9">
        <v>0.1435</v>
      </c>
      <c r="G52" s="9">
        <v>2.5631</v>
      </c>
      <c r="H52" s="3">
        <f t="shared" si="2"/>
        <v>0.007654915</v>
      </c>
      <c r="I52" s="3">
        <f t="shared" si="3"/>
        <v>0.01239061</v>
      </c>
      <c r="J52" s="3">
        <f t="shared" si="4"/>
        <v>0.004613524999999999</v>
      </c>
      <c r="K52" s="3">
        <f t="shared" si="5"/>
        <v>0.08240366499999999</v>
      </c>
      <c r="L52" s="4">
        <v>50</v>
      </c>
      <c r="M52" s="7">
        <f>M32+C67</f>
        <v>4.472695</v>
      </c>
      <c r="N52" s="7">
        <f t="shared" si="6"/>
        <v>0</v>
      </c>
      <c r="O52" s="3">
        <f>O32+H67</f>
        <v>2.1985666795000003</v>
      </c>
      <c r="P52" s="3">
        <f>P32+I67</f>
        <v>8.962014152999998</v>
      </c>
      <c r="Q52" s="3">
        <f>Q32+J67</f>
        <v>2.1515143825000003</v>
      </c>
      <c r="R52" s="3">
        <f>R32+K67</f>
        <v>15.257655704499998</v>
      </c>
      <c r="S52">
        <v>20</v>
      </c>
      <c r="T52">
        <v>0</v>
      </c>
      <c r="U52" s="3">
        <f t="shared" si="80"/>
        <v>22.1985666795</v>
      </c>
      <c r="V52" s="3">
        <f t="shared" si="80"/>
        <v>8.962014152999998</v>
      </c>
      <c r="W52" s="3">
        <f t="shared" si="9"/>
        <v>23.939383039309515</v>
      </c>
      <c r="X52" s="3">
        <f t="shared" si="10"/>
        <v>21.984934661714487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3">
        <f t="shared" si="82"/>
        <v>66.5486477415</v>
      </c>
      <c r="AP52" s="3">
        <f t="shared" si="82"/>
        <v>33.18168401049999</v>
      </c>
      <c r="AQ52" s="8">
        <f t="shared" si="27"/>
        <v>74.36226643933685</v>
      </c>
      <c r="AR52" s="3">
        <f t="shared" si="28"/>
        <v>26.50120822078335</v>
      </c>
      <c r="AS52" s="3">
        <f t="shared" si="29"/>
        <v>0.33074733524350325</v>
      </c>
      <c r="AT52" s="3">
        <f t="shared" si="30"/>
        <v>-26.50120822078335</v>
      </c>
      <c r="AU52" s="3">
        <f t="shared" si="31"/>
        <v>24.787422146445618</v>
      </c>
      <c r="AV52" s="3">
        <f t="shared" si="32"/>
        <v>26.50120822078335</v>
      </c>
      <c r="AW52" s="3">
        <f t="shared" si="33"/>
        <v>22.1828825805</v>
      </c>
      <c r="AX52" s="3">
        <f t="shared" si="34"/>
        <v>11.06056133683333</v>
      </c>
      <c r="AY52" s="3">
        <f t="shared" si="35"/>
        <v>0.49860793775089385</v>
      </c>
      <c r="AZ52">
        <f t="shared" si="36"/>
        <v>0.3373622819483733</v>
      </c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2.75">
      <c r="A53" s="1" t="s">
        <v>55</v>
      </c>
      <c r="B53" s="1">
        <v>1</v>
      </c>
      <c r="C53" s="1">
        <v>0.04111</v>
      </c>
      <c r="D53">
        <v>0.2381</v>
      </c>
      <c r="E53" s="9">
        <v>0.3854</v>
      </c>
      <c r="F53" s="9">
        <v>0.1435</v>
      </c>
      <c r="G53" s="9">
        <v>2.5631</v>
      </c>
      <c r="H53" s="3">
        <f t="shared" si="2"/>
        <v>0.009788291000000001</v>
      </c>
      <c r="I53" s="3">
        <f t="shared" si="3"/>
        <v>0.015843794</v>
      </c>
      <c r="J53" s="3">
        <f t="shared" si="4"/>
        <v>0.005899285</v>
      </c>
      <c r="K53" s="3">
        <f t="shared" si="5"/>
        <v>0.105369041</v>
      </c>
      <c r="L53" s="4">
        <v>51</v>
      </c>
      <c r="M53" s="7">
        <f>M52+C68</f>
        <v>4.530889999999999</v>
      </c>
      <c r="N53" s="7">
        <f t="shared" si="6"/>
        <v>0</v>
      </c>
      <c r="O53" s="3">
        <f>O52+H68</f>
        <v>2.2124229090000003</v>
      </c>
      <c r="P53" s="3">
        <f>P52+I68</f>
        <v>8.984442505999999</v>
      </c>
      <c r="Q53" s="3">
        <f>Q52+J68</f>
        <v>2.1598653650000004</v>
      </c>
      <c r="R53" s="3">
        <f>R52+K68</f>
        <v>15.406815308999997</v>
      </c>
      <c r="S53">
        <v>20</v>
      </c>
      <c r="T53">
        <v>0</v>
      </c>
      <c r="U53" s="3">
        <f t="shared" si="80"/>
        <v>22.212422909</v>
      </c>
      <c r="V53" s="3">
        <f t="shared" si="80"/>
        <v>8.984442505999999</v>
      </c>
      <c r="W53" s="3">
        <f t="shared" si="9"/>
        <v>23.96063310165004</v>
      </c>
      <c r="X53" s="3">
        <f t="shared" si="10"/>
        <v>22.022262400993842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3">
        <f t="shared" si="82"/>
        <v>66.584711183</v>
      </c>
      <c r="AP53" s="3">
        <f t="shared" si="82"/>
        <v>33.375700321</v>
      </c>
      <c r="AQ53" s="8">
        <f t="shared" si="27"/>
        <v>74.48128043502423</v>
      </c>
      <c r="AR53" s="3">
        <f t="shared" si="28"/>
        <v>26.62239659282406</v>
      </c>
      <c r="AS53" s="3">
        <f t="shared" si="29"/>
        <v>0.330218832488175</v>
      </c>
      <c r="AT53" s="3">
        <f t="shared" si="30"/>
        <v>-26.62239659282406</v>
      </c>
      <c r="AU53" s="3">
        <f t="shared" si="31"/>
        <v>24.82709347834141</v>
      </c>
      <c r="AV53" s="3">
        <f t="shared" si="32"/>
        <v>26.62239659282406</v>
      </c>
      <c r="AW53" s="3">
        <f t="shared" si="33"/>
        <v>22.194903727666663</v>
      </c>
      <c r="AX53" s="3">
        <f t="shared" si="34"/>
        <v>11.125233440333332</v>
      </c>
      <c r="AY53" s="3">
        <f t="shared" si="35"/>
        <v>0.50125170970962</v>
      </c>
      <c r="AZ53">
        <f t="shared" si="36"/>
        <v>0.3368232091379385</v>
      </c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2.75">
      <c r="A54" s="1" t="s">
        <v>56</v>
      </c>
      <c r="B54" s="1">
        <v>1</v>
      </c>
      <c r="C54" s="1">
        <v>0.04131</v>
      </c>
      <c r="D54">
        <v>0.2381</v>
      </c>
      <c r="E54" s="9">
        <v>0.3854</v>
      </c>
      <c r="F54" s="9">
        <v>0.1435</v>
      </c>
      <c r="G54" s="9">
        <v>2.5631</v>
      </c>
      <c r="H54" s="3">
        <f t="shared" si="2"/>
        <v>0.009835911</v>
      </c>
      <c r="I54" s="3">
        <f t="shared" si="3"/>
        <v>0.015920874</v>
      </c>
      <c r="J54" s="3">
        <f t="shared" si="4"/>
        <v>0.005927984999999999</v>
      </c>
      <c r="K54" s="3">
        <f t="shared" si="5"/>
        <v>0.105881661</v>
      </c>
      <c r="L54" s="4">
        <v>52</v>
      </c>
      <c r="M54" s="7">
        <f>M38+C69</f>
        <v>4.913270000000001</v>
      </c>
      <c r="N54" s="7">
        <f t="shared" si="6"/>
        <v>0</v>
      </c>
      <c r="O54" s="3">
        <f>O38+H69</f>
        <v>2.303467587</v>
      </c>
      <c r="P54" s="3">
        <f>P38+I69</f>
        <v>9.137738257999997</v>
      </c>
      <c r="Q54" s="3">
        <f>Q38+J69</f>
        <v>2.224890965</v>
      </c>
      <c r="R54" s="3">
        <f>R38+K69</f>
        <v>16.364254256999995</v>
      </c>
      <c r="S54">
        <v>20</v>
      </c>
      <c r="T54">
        <v>0</v>
      </c>
      <c r="U54" s="3">
        <f t="shared" si="80"/>
        <v>22.303467587</v>
      </c>
      <c r="V54" s="3">
        <f t="shared" si="80"/>
        <v>9.137738257999997</v>
      </c>
      <c r="W54" s="3">
        <f t="shared" si="9"/>
        <v>24.10275766123197</v>
      </c>
      <c r="X54" s="3">
        <f t="shared" si="10"/>
        <v>22.278929178882052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">
        <f t="shared" si="82"/>
        <v>66.831826139</v>
      </c>
      <c r="AP54" s="3">
        <f t="shared" si="82"/>
        <v>34.63973077299999</v>
      </c>
      <c r="AQ54" s="8">
        <f t="shared" si="27"/>
        <v>75.27552014499432</v>
      </c>
      <c r="AR54" s="3">
        <f t="shared" si="28"/>
        <v>27.398244726236413</v>
      </c>
      <c r="AS54" s="3">
        <f t="shared" si="29"/>
        <v>0.32673465982172406</v>
      </c>
      <c r="AT54" s="3">
        <f t="shared" si="30"/>
        <v>-27.398244726236413</v>
      </c>
      <c r="AU54" s="3">
        <f t="shared" si="31"/>
        <v>25.091840048331438</v>
      </c>
      <c r="AV54" s="3">
        <f t="shared" si="32"/>
        <v>27.398244726236413</v>
      </c>
      <c r="AW54" s="3">
        <f t="shared" si="33"/>
        <v>22.277275379666662</v>
      </c>
      <c r="AX54" s="3">
        <f t="shared" si="34"/>
        <v>11.546576924333328</v>
      </c>
      <c r="AY54" s="3">
        <f t="shared" si="35"/>
        <v>0.5183118997968817</v>
      </c>
      <c r="AZ54">
        <f t="shared" si="36"/>
        <v>0.3332693530181585</v>
      </c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2.75">
      <c r="A55" s="1" t="s">
        <v>57</v>
      </c>
      <c r="B55" s="1">
        <v>1</v>
      </c>
      <c r="C55" s="1">
        <v>0.0417</v>
      </c>
      <c r="D55">
        <v>0.2381</v>
      </c>
      <c r="E55" s="9">
        <v>0.3854</v>
      </c>
      <c r="F55" s="9">
        <v>0.1435</v>
      </c>
      <c r="G55" s="9">
        <v>2.5631</v>
      </c>
      <c r="H55" s="3">
        <f t="shared" si="2"/>
        <v>0.00992877</v>
      </c>
      <c r="I55" s="3">
        <f t="shared" si="3"/>
        <v>0.01607118</v>
      </c>
      <c r="J55" s="3">
        <f t="shared" si="4"/>
        <v>0.00598395</v>
      </c>
      <c r="K55" s="3">
        <f t="shared" si="5"/>
        <v>0.10688127</v>
      </c>
      <c r="L55" s="4">
        <v>53</v>
      </c>
      <c r="M55" s="7">
        <f>M54+C70</f>
        <v>4.96475</v>
      </c>
      <c r="N55" s="7">
        <f t="shared" si="6"/>
        <v>0</v>
      </c>
      <c r="O55" s="3">
        <f>O54+H70</f>
        <v>2.315724975</v>
      </c>
      <c r="P55" s="3">
        <f>P54+I70</f>
        <v>9.157578649999998</v>
      </c>
      <c r="Q55" s="3">
        <f>Q54+J70</f>
        <v>2.232278345</v>
      </c>
      <c r="R55" s="3">
        <f>R54+K70</f>
        <v>16.496202644999997</v>
      </c>
      <c r="S55">
        <v>20</v>
      </c>
      <c r="T55">
        <v>0</v>
      </c>
      <c r="U55" s="3">
        <f t="shared" si="80"/>
        <v>22.315724975000002</v>
      </c>
      <c r="V55" s="3">
        <f t="shared" si="80"/>
        <v>9.157578649999998</v>
      </c>
      <c r="W55" s="3">
        <f t="shared" si="9"/>
        <v>24.121625730675255</v>
      </c>
      <c r="X55" s="3">
        <f t="shared" si="10"/>
        <v>22.31149987456445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3">
        <f t="shared" si="82"/>
        <v>66.863728295</v>
      </c>
      <c r="AP55" s="3">
        <f t="shared" si="82"/>
        <v>34.81135994499999</v>
      </c>
      <c r="AQ55" s="8">
        <f t="shared" si="27"/>
        <v>75.38294862054637</v>
      </c>
      <c r="AR55" s="3">
        <f t="shared" si="28"/>
        <v>27.502903115534266</v>
      </c>
      <c r="AS55" s="3">
        <f t="shared" si="29"/>
        <v>0.32626902923739454</v>
      </c>
      <c r="AT55" s="3">
        <f t="shared" si="30"/>
        <v>-27.502903115534266</v>
      </c>
      <c r="AU55" s="3">
        <f t="shared" si="31"/>
        <v>25.127649540182123</v>
      </c>
      <c r="AV55" s="3">
        <f t="shared" si="32"/>
        <v>27.502903115534266</v>
      </c>
      <c r="AW55" s="3">
        <f t="shared" si="33"/>
        <v>22.287909431666666</v>
      </c>
      <c r="AX55" s="3">
        <f t="shared" si="34"/>
        <v>11.603786648333331</v>
      </c>
      <c r="AY55" s="3">
        <f t="shared" si="35"/>
        <v>0.5206314519497585</v>
      </c>
      <c r="AZ55">
        <f t="shared" si="36"/>
        <v>0.3327944098221424</v>
      </c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2.75">
      <c r="A56" s="1" t="s">
        <v>58</v>
      </c>
      <c r="B56" s="1">
        <v>1</v>
      </c>
      <c r="C56" s="1">
        <v>0.04196</v>
      </c>
      <c r="D56">
        <v>0.2381</v>
      </c>
      <c r="E56" s="9">
        <v>0.3854</v>
      </c>
      <c r="F56" s="9">
        <v>0.1435</v>
      </c>
      <c r="G56" s="9">
        <v>2.5631</v>
      </c>
      <c r="H56" s="3">
        <f t="shared" si="2"/>
        <v>0.009990676</v>
      </c>
      <c r="I56" s="3">
        <f t="shared" si="3"/>
        <v>0.016171384</v>
      </c>
      <c r="J56" s="3">
        <f t="shared" si="4"/>
        <v>0.006021259999999999</v>
      </c>
      <c r="K56" s="3">
        <f t="shared" si="5"/>
        <v>0.107547676</v>
      </c>
      <c r="L56" s="4">
        <v>54</v>
      </c>
      <c r="M56" s="7">
        <f>M54+C71</f>
        <v>5.0349200000000005</v>
      </c>
      <c r="N56" s="7">
        <f t="shared" si="6"/>
        <v>0</v>
      </c>
      <c r="O56" s="3">
        <f>O54+H71</f>
        <v>2.332432452</v>
      </c>
      <c r="P56" s="3">
        <f>P54+I71</f>
        <v>9.184622167999997</v>
      </c>
      <c r="Q56" s="3">
        <f>Q54+J71</f>
        <v>2.24234774</v>
      </c>
      <c r="R56" s="3">
        <f>R54+K71</f>
        <v>16.676055371999997</v>
      </c>
      <c r="S56">
        <v>20</v>
      </c>
      <c r="T56">
        <v>0</v>
      </c>
      <c r="U56" s="3">
        <f t="shared" si="80"/>
        <v>22.332432452</v>
      </c>
      <c r="V56" s="3">
        <f t="shared" si="80"/>
        <v>9.184622167999997</v>
      </c>
      <c r="W56" s="3">
        <f t="shared" si="9"/>
        <v>24.147356451422578</v>
      </c>
      <c r="X56" s="3">
        <f t="shared" si="10"/>
        <v>22.355813484875824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">
        <f t="shared" si="82"/>
        <v>66.907212644</v>
      </c>
      <c r="AP56" s="3">
        <f t="shared" si="82"/>
        <v>35.04529970799999</v>
      </c>
      <c r="AQ56" s="8">
        <f t="shared" si="27"/>
        <v>75.52978310185313</v>
      </c>
      <c r="AR56" s="3">
        <f t="shared" si="28"/>
        <v>27.64507794522173</v>
      </c>
      <c r="AS56" s="3">
        <f t="shared" si="29"/>
        <v>0.3256347424473752</v>
      </c>
      <c r="AT56" s="3">
        <f t="shared" si="30"/>
        <v>-27.64507794522173</v>
      </c>
      <c r="AU56" s="3">
        <f t="shared" si="31"/>
        <v>25.176594367284377</v>
      </c>
      <c r="AV56" s="3">
        <f t="shared" si="32"/>
        <v>27.64507794522173</v>
      </c>
      <c r="AW56" s="3">
        <f t="shared" si="33"/>
        <v>22.30240421466667</v>
      </c>
      <c r="AX56" s="3">
        <f t="shared" si="34"/>
        <v>11.68176656933333</v>
      </c>
      <c r="AY56" s="3">
        <f t="shared" si="35"/>
        <v>0.5237895635328447</v>
      </c>
      <c r="AZ56">
        <f t="shared" si="36"/>
        <v>0.33214743729632273</v>
      </c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2.75">
      <c r="A57" s="1" t="s">
        <v>59</v>
      </c>
      <c r="B57" s="1">
        <v>2</v>
      </c>
      <c r="C57" s="1">
        <v>0.32541</v>
      </c>
      <c r="D57">
        <v>0.2381</v>
      </c>
      <c r="E57" s="9">
        <v>0.4052</v>
      </c>
      <c r="F57" s="9">
        <v>0.1623</v>
      </c>
      <c r="G57" s="9">
        <v>2.5125</v>
      </c>
      <c r="H57" s="3">
        <f t="shared" si="2"/>
        <v>0.077480121</v>
      </c>
      <c r="I57" s="3">
        <f t="shared" si="3"/>
        <v>0.131856132</v>
      </c>
      <c r="J57" s="3">
        <f t="shared" si="4"/>
        <v>0.052814043</v>
      </c>
      <c r="K57" s="3">
        <f t="shared" si="5"/>
        <v>0.817592625</v>
      </c>
      <c r="L57" s="4">
        <v>55</v>
      </c>
      <c r="M57" s="7">
        <f>M12+C72</f>
        <v>5.06561</v>
      </c>
      <c r="N57" s="7">
        <f t="shared" si="6"/>
        <v>0</v>
      </c>
      <c r="O57" s="3">
        <f>O12+H72</f>
        <v>2.3397397410000003</v>
      </c>
      <c r="P57" s="3">
        <f>P12+I72</f>
        <v>9.200152693999996</v>
      </c>
      <c r="Q57" s="3">
        <f>Q12+J72</f>
        <v>2.2530955429999997</v>
      </c>
      <c r="R57" s="3">
        <f>R12+K72</f>
        <v>16.740572978999996</v>
      </c>
      <c r="S57">
        <v>20</v>
      </c>
      <c r="T57">
        <v>0</v>
      </c>
      <c r="U57" s="3">
        <f t="shared" si="80"/>
        <v>22.339739741</v>
      </c>
      <c r="V57" s="3">
        <f t="shared" si="80"/>
        <v>9.200152693999996</v>
      </c>
      <c r="W57" s="3">
        <f t="shared" si="9"/>
        <v>24.160024447184032</v>
      </c>
      <c r="X57" s="3">
        <f t="shared" si="10"/>
        <v>22.383284758438165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">
        <f t="shared" si="82"/>
        <v>66.932575025</v>
      </c>
      <c r="AP57" s="3">
        <f t="shared" si="82"/>
        <v>35.140878366999985</v>
      </c>
      <c r="AQ57" s="8">
        <f t="shared" si="27"/>
        <v>75.59663307238982</v>
      </c>
      <c r="AR57" s="3">
        <f t="shared" si="28"/>
        <v>27.70032939667417</v>
      </c>
      <c r="AS57" s="3">
        <f t="shared" si="29"/>
        <v>0.32534678421360724</v>
      </c>
      <c r="AT57" s="3">
        <f t="shared" si="30"/>
        <v>-27.70032939667417</v>
      </c>
      <c r="AU57" s="3">
        <f t="shared" si="31"/>
        <v>25.198877690796607</v>
      </c>
      <c r="AV57" s="3">
        <f t="shared" si="32"/>
        <v>27.70032939667417</v>
      </c>
      <c r="AW57" s="3">
        <f t="shared" si="33"/>
        <v>22.31085834166667</v>
      </c>
      <c r="AX57" s="3">
        <f t="shared" si="34"/>
        <v>11.713626122333329</v>
      </c>
      <c r="AY57" s="3">
        <f t="shared" si="35"/>
        <v>0.5250190711155892</v>
      </c>
      <c r="AZ57">
        <f t="shared" si="36"/>
        <v>0.3318537198978794</v>
      </c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2.75">
      <c r="A58" s="1" t="s">
        <v>60</v>
      </c>
      <c r="B58" s="1">
        <v>1</v>
      </c>
      <c r="C58" s="1">
        <v>0.23386</v>
      </c>
      <c r="D58">
        <v>0.2381</v>
      </c>
      <c r="E58" s="9">
        <v>0.3854</v>
      </c>
      <c r="F58" s="9">
        <v>0.1435</v>
      </c>
      <c r="G58" s="9">
        <v>2.5631</v>
      </c>
      <c r="H58" s="3">
        <f t="shared" si="2"/>
        <v>0.055682066</v>
      </c>
      <c r="I58" s="3">
        <f t="shared" si="3"/>
        <v>0.09012964400000001</v>
      </c>
      <c r="J58" s="3">
        <f t="shared" si="4"/>
        <v>0.03355891</v>
      </c>
      <c r="K58" s="3">
        <f t="shared" si="5"/>
        <v>0.599406566</v>
      </c>
      <c r="L58" s="4">
        <v>56</v>
      </c>
      <c r="M58" s="7">
        <f>M39+C73</f>
        <v>5.03143</v>
      </c>
      <c r="N58" s="7">
        <f t="shared" si="6"/>
        <v>0</v>
      </c>
      <c r="O58" s="3">
        <f>O39+H73</f>
        <v>2.331601483</v>
      </c>
      <c r="P58" s="3">
        <f>P39+I73</f>
        <v>9.184960571999998</v>
      </c>
      <c r="Q58" s="3">
        <f>Q39+J73</f>
        <v>2.244731236</v>
      </c>
      <c r="R58" s="3">
        <f>R39+K73</f>
        <v>16.660679373999997</v>
      </c>
      <c r="S58">
        <v>20</v>
      </c>
      <c r="T58">
        <v>0</v>
      </c>
      <c r="U58" s="3">
        <f t="shared" si="80"/>
        <v>22.331601483</v>
      </c>
      <c r="V58" s="3">
        <f t="shared" si="80"/>
        <v>9.184960571999998</v>
      </c>
      <c r="W58" s="3">
        <f t="shared" si="9"/>
        <v>24.14671666096081</v>
      </c>
      <c r="X58" s="3">
        <f t="shared" si="10"/>
        <v>22.357306069713033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3">
        <f t="shared" si="82"/>
        <v>66.907934202</v>
      </c>
      <c r="AP58" s="3">
        <f t="shared" si="82"/>
        <v>35.03060051799999</v>
      </c>
      <c r="AQ58" s="8">
        <f t="shared" si="27"/>
        <v>75.52360314385737</v>
      </c>
      <c r="AR58" s="3">
        <f t="shared" si="28"/>
        <v>27.634945519149685</v>
      </c>
      <c r="AS58" s="3">
        <f t="shared" si="29"/>
        <v>0.32566138854139765</v>
      </c>
      <c r="AT58" s="3">
        <f t="shared" si="30"/>
        <v>-27.634945519149685</v>
      </c>
      <c r="AU58" s="3">
        <f t="shared" si="31"/>
        <v>25.174534381285792</v>
      </c>
      <c r="AV58" s="3">
        <f t="shared" si="32"/>
        <v>27.634945519149685</v>
      </c>
      <c r="AW58" s="3">
        <f t="shared" si="33"/>
        <v>22.302644734</v>
      </c>
      <c r="AX58" s="3">
        <f t="shared" si="34"/>
        <v>11.676866839333332</v>
      </c>
      <c r="AY58" s="3">
        <f t="shared" si="35"/>
        <v>0.5235642220284372</v>
      </c>
      <c r="AZ58">
        <f t="shared" si="36"/>
        <v>0.3321746163122256</v>
      </c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2.75">
      <c r="A59" s="1" t="s">
        <v>61</v>
      </c>
      <c r="B59" s="1">
        <v>1</v>
      </c>
      <c r="C59" s="1">
        <v>0.10236</v>
      </c>
      <c r="D59">
        <v>0.2381</v>
      </c>
      <c r="E59" s="9">
        <v>0.3854</v>
      </c>
      <c r="F59" s="9">
        <v>0.1435</v>
      </c>
      <c r="G59" s="9">
        <v>2.5631</v>
      </c>
      <c r="H59" s="3">
        <f t="shared" si="2"/>
        <v>0.024371916000000004</v>
      </c>
      <c r="I59" s="3">
        <f t="shared" si="3"/>
        <v>0.039449544</v>
      </c>
      <c r="J59" s="3">
        <f t="shared" si="4"/>
        <v>0.01468866</v>
      </c>
      <c r="K59" s="3">
        <f t="shared" si="5"/>
        <v>0.262358916</v>
      </c>
      <c r="L59" s="4">
        <v>57</v>
      </c>
      <c r="M59" s="7">
        <f>M58+C74</f>
        <v>5.19644</v>
      </c>
      <c r="N59" s="7">
        <f t="shared" si="6"/>
        <v>0</v>
      </c>
      <c r="O59" s="3">
        <f>O58+H74</f>
        <v>2.370890364</v>
      </c>
      <c r="P59" s="3">
        <f>P58+I74</f>
        <v>9.248555425999998</v>
      </c>
      <c r="Q59" s="3">
        <f>Q58+J74</f>
        <v>2.2684101709999998</v>
      </c>
      <c r="R59" s="3">
        <f>R58+K74</f>
        <v>17.083616505</v>
      </c>
      <c r="S59">
        <v>20</v>
      </c>
      <c r="T59">
        <v>0</v>
      </c>
      <c r="U59" s="3">
        <f t="shared" si="80"/>
        <v>22.370890364</v>
      </c>
      <c r="V59" s="3">
        <f t="shared" si="80"/>
        <v>9.248555425999998</v>
      </c>
      <c r="W59" s="3">
        <f t="shared" si="9"/>
        <v>24.20728223378044</v>
      </c>
      <c r="X59" s="3">
        <f t="shared" si="10"/>
        <v>22.46114041976884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3">
        <f t="shared" si="82"/>
        <v>67.010190899</v>
      </c>
      <c r="AP59" s="3">
        <f t="shared" si="82"/>
        <v>35.580727356999994</v>
      </c>
      <c r="AQ59" s="8">
        <f t="shared" si="27"/>
        <v>75.87063887679865</v>
      </c>
      <c r="AR59" s="3">
        <f t="shared" si="28"/>
        <v>27.967178883894565</v>
      </c>
      <c r="AS59" s="3">
        <f t="shared" si="29"/>
        <v>0.3241717986244515</v>
      </c>
      <c r="AT59" s="3">
        <f t="shared" si="30"/>
        <v>-27.967178883894565</v>
      </c>
      <c r="AU59" s="3">
        <f t="shared" si="31"/>
        <v>25.290212958932884</v>
      </c>
      <c r="AV59" s="3">
        <f t="shared" si="32"/>
        <v>27.967178883894565</v>
      </c>
      <c r="AW59" s="3">
        <f t="shared" si="33"/>
        <v>22.336730299666666</v>
      </c>
      <c r="AX59" s="3">
        <f t="shared" si="34"/>
        <v>11.860242452333335</v>
      </c>
      <c r="AY59" s="3">
        <f t="shared" si="35"/>
        <v>0.5309748693393288</v>
      </c>
      <c r="AZ59">
        <f t="shared" si="36"/>
        <v>0.3306552345969405</v>
      </c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2.75">
      <c r="A60" s="1" t="s">
        <v>62</v>
      </c>
      <c r="B60" s="1">
        <v>1</v>
      </c>
      <c r="C60" s="1">
        <v>0.05881</v>
      </c>
      <c r="D60">
        <v>0.2381</v>
      </c>
      <c r="E60" s="9">
        <v>0.3854</v>
      </c>
      <c r="F60" s="9">
        <v>0.1435</v>
      </c>
      <c r="G60" s="9">
        <v>2.5631</v>
      </c>
      <c r="H60" s="3">
        <f t="shared" si="2"/>
        <v>0.014002661000000001</v>
      </c>
      <c r="I60" s="3">
        <f t="shared" si="3"/>
        <v>0.022665374000000002</v>
      </c>
      <c r="J60" s="3">
        <f t="shared" si="4"/>
        <v>0.008439235</v>
      </c>
      <c r="K60" s="3">
        <f t="shared" si="5"/>
        <v>0.150735911</v>
      </c>
      <c r="L60" s="4">
        <v>58</v>
      </c>
      <c r="M60" s="7">
        <f>M58+C75</f>
        <v>5.082050000000001</v>
      </c>
      <c r="N60" s="7">
        <f t="shared" si="6"/>
        <v>0</v>
      </c>
      <c r="O60" s="3">
        <f>O58+H75</f>
        <v>2.343654105</v>
      </c>
      <c r="P60" s="3">
        <f>P58+I75</f>
        <v>9.204469519999998</v>
      </c>
      <c r="Q60" s="3">
        <f>Q58+J75</f>
        <v>2.2519952059999997</v>
      </c>
      <c r="R60" s="3">
        <f>R58+K75</f>
        <v>16.790423496</v>
      </c>
      <c r="S60">
        <v>20</v>
      </c>
      <c r="T60">
        <v>0</v>
      </c>
      <c r="U60" s="3">
        <f t="shared" si="80"/>
        <v>22.343654105</v>
      </c>
      <c r="V60" s="3">
        <f t="shared" si="80"/>
        <v>9.204469519999998</v>
      </c>
      <c r="W60" s="3">
        <f t="shared" si="9"/>
        <v>24.165287871417803</v>
      </c>
      <c r="X60" s="3">
        <f t="shared" si="10"/>
        <v>22.389214597773062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3">
        <f t="shared" si="82"/>
        <v>66.939303416</v>
      </c>
      <c r="AP60" s="3">
        <f t="shared" si="82"/>
        <v>35.199362535999995</v>
      </c>
      <c r="AQ60" s="8">
        <f t="shared" si="27"/>
        <v>75.62979217715773</v>
      </c>
      <c r="AR60" s="3">
        <f t="shared" si="28"/>
        <v>27.73718855869371</v>
      </c>
      <c r="AS60" s="3">
        <f t="shared" si="29"/>
        <v>0.325204139261227</v>
      </c>
      <c r="AT60" s="3">
        <f t="shared" si="30"/>
        <v>-27.73718855869371</v>
      </c>
      <c r="AU60" s="3">
        <f t="shared" si="31"/>
        <v>25.209930725719243</v>
      </c>
      <c r="AV60" s="3">
        <f t="shared" si="32"/>
        <v>27.73718855869371</v>
      </c>
      <c r="AW60" s="3">
        <f t="shared" si="33"/>
        <v>22.313101138666664</v>
      </c>
      <c r="AX60" s="3">
        <f t="shared" si="34"/>
        <v>11.733120845333334</v>
      </c>
      <c r="AY60" s="3">
        <f t="shared" si="35"/>
        <v>0.5258399884631391</v>
      </c>
      <c r="AZ60">
        <f t="shared" si="36"/>
        <v>0.3317082220464515</v>
      </c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2.75">
      <c r="A61" s="1" t="s">
        <v>63</v>
      </c>
      <c r="B61" s="1">
        <v>1</v>
      </c>
      <c r="C61" s="1">
        <v>0.05739</v>
      </c>
      <c r="D61">
        <v>0.2381</v>
      </c>
      <c r="E61" s="9">
        <v>0.3854</v>
      </c>
      <c r="F61" s="9">
        <v>0.1435</v>
      </c>
      <c r="G61" s="9">
        <v>2.5631</v>
      </c>
      <c r="H61" s="3">
        <f t="shared" si="2"/>
        <v>0.013664559</v>
      </c>
      <c r="I61" s="3">
        <f t="shared" si="3"/>
        <v>0.022118106</v>
      </c>
      <c r="J61" s="3">
        <f t="shared" si="4"/>
        <v>0.008235464999999999</v>
      </c>
      <c r="K61" s="3">
        <f t="shared" si="5"/>
        <v>0.14709630899999998</v>
      </c>
      <c r="L61" s="4">
        <v>59</v>
      </c>
      <c r="M61" s="7">
        <f>M40+C76</f>
        <v>5.17261</v>
      </c>
      <c r="N61" s="7">
        <f t="shared" si="6"/>
        <v>0</v>
      </c>
      <c r="O61" s="3">
        <f>O40+H76</f>
        <v>2.365216441</v>
      </c>
      <c r="P61" s="3">
        <f>P40+I76</f>
        <v>9.241110593999997</v>
      </c>
      <c r="Q61" s="3">
        <f>Q40+J76</f>
        <v>2.267970481</v>
      </c>
      <c r="R61" s="3">
        <f>R40+K76</f>
        <v>17.015893896999998</v>
      </c>
      <c r="S61">
        <v>20</v>
      </c>
      <c r="T61">
        <v>0</v>
      </c>
      <c r="U61" s="3">
        <f t="shared" si="80"/>
        <v>22.365216441</v>
      </c>
      <c r="V61" s="3">
        <f t="shared" si="80"/>
        <v>9.241110593999997</v>
      </c>
      <c r="W61" s="3">
        <f t="shared" si="9"/>
        <v>24.199194851550654</v>
      </c>
      <c r="X61" s="3">
        <f t="shared" si="10"/>
        <v>22.44998323896204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3">
        <f t="shared" si="82"/>
        <v>66.998403363</v>
      </c>
      <c r="AP61" s="3">
        <f t="shared" si="82"/>
        <v>35.498115084999995</v>
      </c>
      <c r="AQ61" s="8">
        <f t="shared" si="27"/>
        <v>75.8215155993281</v>
      </c>
      <c r="AR61" s="3">
        <f t="shared" si="28"/>
        <v>27.916219326521354</v>
      </c>
      <c r="AS61" s="3">
        <f t="shared" si="29"/>
        <v>0.3243818231944708</v>
      </c>
      <c r="AT61" s="3">
        <f t="shared" si="30"/>
        <v>-27.916219326521354</v>
      </c>
      <c r="AU61" s="3">
        <f t="shared" si="31"/>
        <v>25.273838533109366</v>
      </c>
      <c r="AV61" s="3">
        <f t="shared" si="32"/>
        <v>27.916219326521354</v>
      </c>
      <c r="AW61" s="3">
        <f t="shared" si="33"/>
        <v>22.332801121</v>
      </c>
      <c r="AX61" s="3">
        <f t="shared" si="34"/>
        <v>11.832705028333333</v>
      </c>
      <c r="AY61" s="3">
        <f t="shared" si="35"/>
        <v>0.5298352393962257</v>
      </c>
      <c r="AZ61">
        <f t="shared" si="36"/>
        <v>0.33086945965836023</v>
      </c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2.75">
      <c r="A62" s="1" t="s">
        <v>64</v>
      </c>
      <c r="B62" s="1">
        <v>1</v>
      </c>
      <c r="C62" s="1">
        <v>0.03374</v>
      </c>
      <c r="D62">
        <v>0.2381</v>
      </c>
      <c r="E62" s="9">
        <v>0.3854</v>
      </c>
      <c r="F62" s="9">
        <v>0.1435</v>
      </c>
      <c r="G62" s="9">
        <v>2.5631</v>
      </c>
      <c r="H62" s="3">
        <f t="shared" si="2"/>
        <v>0.008033494</v>
      </c>
      <c r="I62" s="3">
        <f t="shared" si="3"/>
        <v>0.013003396</v>
      </c>
      <c r="J62" s="3">
        <f t="shared" si="4"/>
        <v>0.004841689999999999</v>
      </c>
      <c r="K62" s="3">
        <f t="shared" si="5"/>
        <v>0.08647899399999999</v>
      </c>
      <c r="L62" s="4">
        <v>60</v>
      </c>
      <c r="M62" s="7">
        <f>M40+C77</f>
        <v>5.148569999999999</v>
      </c>
      <c r="N62" s="7">
        <f t="shared" si="6"/>
        <v>0</v>
      </c>
      <c r="O62" s="3">
        <f>O40+H77</f>
        <v>2.359492517</v>
      </c>
      <c r="P62" s="3">
        <f>P40+I77</f>
        <v>9.231845577999996</v>
      </c>
      <c r="Q62" s="3">
        <f>Q40+J77</f>
        <v>2.2645207409999997</v>
      </c>
      <c r="R62" s="3">
        <f>R40+K77</f>
        <v>16.954276973</v>
      </c>
      <c r="S62">
        <v>20</v>
      </c>
      <c r="T62">
        <v>0</v>
      </c>
      <c r="U62" s="3">
        <f t="shared" si="80"/>
        <v>22.359492517</v>
      </c>
      <c r="V62" s="3">
        <f t="shared" si="80"/>
        <v>9.231845577999996</v>
      </c>
      <c r="W62" s="3">
        <f t="shared" si="9"/>
        <v>24.190367471243942</v>
      </c>
      <c r="X62" s="3">
        <f t="shared" si="10"/>
        <v>22.43487903864924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3">
        <f t="shared" si="82"/>
        <v>66.983505775</v>
      </c>
      <c r="AP62" s="3">
        <f t="shared" si="82"/>
        <v>35.41796812899999</v>
      </c>
      <c r="AQ62" s="8">
        <f t="shared" si="27"/>
        <v>75.77085529605904</v>
      </c>
      <c r="AR62" s="3">
        <f t="shared" si="28"/>
        <v>27.867940966292206</v>
      </c>
      <c r="AS62" s="3">
        <f t="shared" si="29"/>
        <v>0.3245987044936694</v>
      </c>
      <c r="AT62" s="3">
        <f t="shared" si="30"/>
        <v>-27.867940966292206</v>
      </c>
      <c r="AU62" s="3">
        <f t="shared" si="31"/>
        <v>25.256951765353012</v>
      </c>
      <c r="AV62" s="3">
        <f t="shared" si="32"/>
        <v>27.867940966292206</v>
      </c>
      <c r="AW62" s="3">
        <f t="shared" si="33"/>
        <v>22.327835258333334</v>
      </c>
      <c r="AX62" s="3">
        <f t="shared" si="34"/>
        <v>11.80598937633333</v>
      </c>
      <c r="AY62" s="3">
        <f t="shared" si="35"/>
        <v>0.528756560577319</v>
      </c>
      <c r="AZ62">
        <f t="shared" si="36"/>
        <v>0.3310906785835428</v>
      </c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2.75">
      <c r="A63" s="1" t="s">
        <v>65</v>
      </c>
      <c r="B63" s="1">
        <v>1</v>
      </c>
      <c r="C63" s="1">
        <v>0.03436</v>
      </c>
      <c r="D63">
        <v>0.2381</v>
      </c>
      <c r="E63" s="9">
        <v>0.3854</v>
      </c>
      <c r="F63" s="9">
        <v>0.1435</v>
      </c>
      <c r="G63" s="9">
        <v>2.5631</v>
      </c>
      <c r="H63" s="3">
        <f t="shared" si="2"/>
        <v>0.008181116</v>
      </c>
      <c r="I63" s="3">
        <f t="shared" si="3"/>
        <v>0.013242344000000001</v>
      </c>
      <c r="J63" s="3">
        <f t="shared" si="4"/>
        <v>0.00493066</v>
      </c>
      <c r="K63" s="3">
        <f t="shared" si="5"/>
        <v>0.088068116</v>
      </c>
      <c r="L63" s="4">
        <v>61</v>
      </c>
      <c r="M63" s="7">
        <f>M62+C78</f>
        <v>5.203749999999999</v>
      </c>
      <c r="N63" s="7">
        <f t="shared" si="6"/>
        <v>0</v>
      </c>
      <c r="O63" s="3">
        <f>O62+H78</f>
        <v>2.372630875</v>
      </c>
      <c r="P63" s="3">
        <f>P62+I78</f>
        <v>9.253111949999996</v>
      </c>
      <c r="Q63" s="3">
        <f>Q62+J78</f>
        <v>2.2724390709999995</v>
      </c>
      <c r="R63" s="3">
        <f>R62+K78</f>
        <v>17.095708831</v>
      </c>
      <c r="S63">
        <v>20</v>
      </c>
      <c r="T63">
        <v>0</v>
      </c>
      <c r="U63" s="3">
        <f t="shared" si="80"/>
        <v>22.372630875</v>
      </c>
      <c r="V63" s="3">
        <f t="shared" si="80"/>
        <v>9.253111949999996</v>
      </c>
      <c r="W63" s="3">
        <f t="shared" si="9"/>
        <v>24.210631818030606</v>
      </c>
      <c r="X63" s="3">
        <f t="shared" si="10"/>
        <v>22.469531954514785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">
        <f t="shared" si="82"/>
        <v>67.017700821</v>
      </c>
      <c r="AP63" s="3">
        <f t="shared" si="82"/>
        <v>35.60193273099999</v>
      </c>
      <c r="AQ63" s="8">
        <f t="shared" si="27"/>
        <v>75.88721787966477</v>
      </c>
      <c r="AR63" s="3">
        <f t="shared" si="28"/>
        <v>27.978660383869506</v>
      </c>
      <c r="AS63" s="3">
        <f t="shared" si="29"/>
        <v>0.32410097714319713</v>
      </c>
      <c r="AT63" s="3">
        <f t="shared" si="30"/>
        <v>-27.978660383869506</v>
      </c>
      <c r="AU63" s="3">
        <f t="shared" si="31"/>
        <v>25.29573929322159</v>
      </c>
      <c r="AV63" s="3">
        <f t="shared" si="32"/>
        <v>27.978660383869506</v>
      </c>
      <c r="AW63" s="3">
        <f t="shared" si="33"/>
        <v>22.339233607</v>
      </c>
      <c r="AX63" s="3">
        <f t="shared" si="34"/>
        <v>11.867310910333329</v>
      </c>
      <c r="AY63" s="3">
        <f t="shared" si="35"/>
        <v>0.5312317834670347</v>
      </c>
      <c r="AZ63">
        <f t="shared" si="36"/>
        <v>0.33058299668606106</v>
      </c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12.75">
      <c r="A64" s="1" t="s">
        <v>66</v>
      </c>
      <c r="B64" s="1">
        <v>1</v>
      </c>
      <c r="C64" s="1">
        <v>0.11284</v>
      </c>
      <c r="D64">
        <v>0.2381</v>
      </c>
      <c r="E64" s="9">
        <v>0.3854</v>
      </c>
      <c r="F64" s="9">
        <v>0.1435</v>
      </c>
      <c r="G64" s="9">
        <v>2.5631</v>
      </c>
      <c r="H64" s="3">
        <f t="shared" si="2"/>
        <v>0.026867204</v>
      </c>
      <c r="I64" s="3">
        <f t="shared" si="3"/>
        <v>0.043488536</v>
      </c>
      <c r="J64" s="3">
        <f t="shared" si="4"/>
        <v>0.01619254</v>
      </c>
      <c r="K64" s="3">
        <f t="shared" si="5"/>
        <v>0.289220204</v>
      </c>
      <c r="L64" s="4">
        <v>62</v>
      </c>
      <c r="M64" s="7">
        <f>M62+C79</f>
        <v>5.436389999999999</v>
      </c>
      <c r="N64" s="7">
        <f t="shared" si="6"/>
        <v>0</v>
      </c>
      <c r="O64" s="3">
        <f>O62+H79</f>
        <v>2.428022459</v>
      </c>
      <c r="P64" s="3">
        <f>P62+I79</f>
        <v>9.342771405999995</v>
      </c>
      <c r="Q64" s="3">
        <f>Q62+J79</f>
        <v>2.3058229109999995</v>
      </c>
      <c r="R64" s="3">
        <f>R62+K79</f>
        <v>17.691988414999997</v>
      </c>
      <c r="S64">
        <v>20</v>
      </c>
      <c r="T64">
        <v>0</v>
      </c>
      <c r="U64" s="3">
        <f t="shared" si="80"/>
        <v>22.428022459</v>
      </c>
      <c r="V64" s="3">
        <f t="shared" si="80"/>
        <v>9.342771405999995</v>
      </c>
      <c r="W64" s="3">
        <f t="shared" si="9"/>
        <v>24.29616366766942</v>
      </c>
      <c r="X64" s="3">
        <f t="shared" si="10"/>
        <v>22.614993326147793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3">
        <f t="shared" si="82"/>
        <v>67.161867829</v>
      </c>
      <c r="AP64" s="3">
        <f t="shared" si="82"/>
        <v>36.37753122699999</v>
      </c>
      <c r="AQ64" s="8">
        <f t="shared" si="27"/>
        <v>76.38089596523089</v>
      </c>
      <c r="AR64" s="3">
        <f t="shared" si="28"/>
        <v>28.44173223745964</v>
      </c>
      <c r="AS64" s="3">
        <f t="shared" si="29"/>
        <v>0.32200619221164833</v>
      </c>
      <c r="AT64" s="3">
        <f t="shared" si="30"/>
        <v>-28.44173223745964</v>
      </c>
      <c r="AU64" s="3">
        <f t="shared" si="31"/>
        <v>25.460298655076965</v>
      </c>
      <c r="AV64" s="3">
        <f t="shared" si="32"/>
        <v>28.44173223745964</v>
      </c>
      <c r="AW64" s="3">
        <f t="shared" si="33"/>
        <v>22.387289276333334</v>
      </c>
      <c r="AX64" s="3">
        <f t="shared" si="34"/>
        <v>12.12584374233333</v>
      </c>
      <c r="AY64" s="3">
        <f t="shared" si="35"/>
        <v>0.5416396595702248</v>
      </c>
      <c r="AZ64">
        <f t="shared" si="36"/>
        <v>0.3284463160558813</v>
      </c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2.75">
      <c r="A65" s="1" t="s">
        <v>67</v>
      </c>
      <c r="B65" s="1">
        <v>1</v>
      </c>
      <c r="C65" s="1">
        <v>0.10961</v>
      </c>
      <c r="D65">
        <v>0.2381</v>
      </c>
      <c r="E65" s="9">
        <v>0.3854</v>
      </c>
      <c r="F65" s="9">
        <v>0.1435</v>
      </c>
      <c r="G65" s="9">
        <v>2.5631</v>
      </c>
      <c r="H65" s="3">
        <f t="shared" si="2"/>
        <v>0.026098141000000002</v>
      </c>
      <c r="I65" s="3">
        <f t="shared" si="3"/>
        <v>0.042243694000000005</v>
      </c>
      <c r="J65" s="3">
        <f t="shared" si="4"/>
        <v>0.015729035</v>
      </c>
      <c r="K65" s="3">
        <f t="shared" si="5"/>
        <v>0.280941391</v>
      </c>
      <c r="L65" s="4">
        <v>63</v>
      </c>
      <c r="M65" s="7">
        <f>M64+C80</f>
        <v>5.59397</v>
      </c>
      <c r="N65" s="7">
        <f t="shared" si="6"/>
        <v>0</v>
      </c>
      <c r="O65" s="3">
        <f>O64+H80</f>
        <v>2.465542257</v>
      </c>
      <c r="P65" s="3">
        <f>P64+I80</f>
        <v>9.403502737999995</v>
      </c>
      <c r="Q65" s="3">
        <f>Q64+J80</f>
        <v>2.3284356409999996</v>
      </c>
      <c r="R65" s="3">
        <f>R64+K80</f>
        <v>18.095881712999997</v>
      </c>
      <c r="S65">
        <v>20</v>
      </c>
      <c r="T65">
        <v>0</v>
      </c>
      <c r="U65" s="3">
        <f t="shared" si="80"/>
        <v>22.465542257</v>
      </c>
      <c r="V65" s="3">
        <f t="shared" si="80"/>
        <v>9.403502737999995</v>
      </c>
      <c r="W65" s="3">
        <f t="shared" si="9"/>
        <v>24.354187579236267</v>
      </c>
      <c r="X65" s="3">
        <f t="shared" si="10"/>
        <v>22.712941559438416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3">
        <f t="shared" si="82"/>
        <v>67.259520155</v>
      </c>
      <c r="AP65" s="3">
        <f t="shared" si="82"/>
        <v>36.90288718899998</v>
      </c>
      <c r="AQ65" s="8">
        <f t="shared" si="27"/>
        <v>76.71809522117263</v>
      </c>
      <c r="AR65" s="3">
        <f t="shared" si="28"/>
        <v>28.751997608092395</v>
      </c>
      <c r="AS65" s="3">
        <f t="shared" si="29"/>
        <v>0.3205908775051326</v>
      </c>
      <c r="AT65" s="3">
        <f t="shared" si="30"/>
        <v>-28.751997608092395</v>
      </c>
      <c r="AU65" s="3">
        <f t="shared" si="31"/>
        <v>25.572698407057544</v>
      </c>
      <c r="AV65" s="3">
        <f t="shared" si="32"/>
        <v>28.751997608092395</v>
      </c>
      <c r="AW65" s="3">
        <f t="shared" si="33"/>
        <v>22.419840051666668</v>
      </c>
      <c r="AX65" s="3">
        <f t="shared" si="34"/>
        <v>12.300962396333329</v>
      </c>
      <c r="AY65" s="3">
        <f t="shared" si="35"/>
        <v>0.5486641460414383</v>
      </c>
      <c r="AZ65">
        <f t="shared" si="36"/>
        <v>0.32700269505523527</v>
      </c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2.75">
      <c r="A66" s="1" t="s">
        <v>68</v>
      </c>
      <c r="B66" s="1">
        <v>1</v>
      </c>
      <c r="C66" s="1">
        <v>0.20287</v>
      </c>
      <c r="D66">
        <v>0.2381</v>
      </c>
      <c r="E66" s="9">
        <v>0.3854</v>
      </c>
      <c r="F66" s="9">
        <v>0.1435</v>
      </c>
      <c r="G66" s="9">
        <v>2.5631</v>
      </c>
      <c r="H66" s="3">
        <f t="shared" si="2"/>
        <v>0.048303347</v>
      </c>
      <c r="I66" s="3">
        <f t="shared" si="3"/>
        <v>0.078186098</v>
      </c>
      <c r="J66" s="3">
        <f t="shared" si="4"/>
        <v>0.029111844999999997</v>
      </c>
      <c r="K66" s="3">
        <f t="shared" si="5"/>
        <v>0.519976097</v>
      </c>
      <c r="L66" s="4">
        <v>64</v>
      </c>
      <c r="M66" s="7">
        <f>M64+C81</f>
        <v>5.454509999999999</v>
      </c>
      <c r="N66" s="7">
        <f t="shared" si="6"/>
        <v>0</v>
      </c>
      <c r="O66" s="3">
        <f>O64+H81</f>
        <v>2.432336831</v>
      </c>
      <c r="P66" s="3">
        <f>P64+I81</f>
        <v>9.349754853999995</v>
      </c>
      <c r="Q66" s="3">
        <f>Q64+J81</f>
        <v>2.3084231309999996</v>
      </c>
      <c r="R66" s="3">
        <f>R64+K81</f>
        <v>17.738431786999996</v>
      </c>
      <c r="S66">
        <v>20</v>
      </c>
      <c r="T66">
        <v>0</v>
      </c>
      <c r="U66" s="3">
        <f t="shared" si="80"/>
        <v>22.432336831</v>
      </c>
      <c r="V66" s="3">
        <f t="shared" si="80"/>
        <v>9.349754853999995</v>
      </c>
      <c r="W66" s="3">
        <f t="shared" si="9"/>
        <v>24.30283217094945</v>
      </c>
      <c r="X66" s="3">
        <f t="shared" si="10"/>
        <v>22.626280111200703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3">
        <f t="shared" si="82"/>
        <v>67.173096793</v>
      </c>
      <c r="AP66" s="3">
        <f t="shared" si="82"/>
        <v>36.43794149499999</v>
      </c>
      <c r="AQ66" s="8">
        <f t="shared" si="27"/>
        <v>76.41955582934769</v>
      </c>
      <c r="AR66" s="3">
        <f t="shared" si="28"/>
        <v>28.47754861102551</v>
      </c>
      <c r="AS66" s="3">
        <f t="shared" si="29"/>
        <v>0.3218432926043349</v>
      </c>
      <c r="AT66" s="3">
        <f t="shared" si="30"/>
        <v>-28.47754861102551</v>
      </c>
      <c r="AU66" s="3">
        <f t="shared" si="31"/>
        <v>25.47318527644923</v>
      </c>
      <c r="AV66" s="3">
        <f t="shared" si="32"/>
        <v>28.47754861102551</v>
      </c>
      <c r="AW66" s="3">
        <f t="shared" si="33"/>
        <v>22.391032264333333</v>
      </c>
      <c r="AX66" s="3">
        <f t="shared" si="34"/>
        <v>12.145980498333326</v>
      </c>
      <c r="AY66" s="3">
        <f t="shared" si="35"/>
        <v>0.5424484389529756</v>
      </c>
      <c r="AZ66">
        <f t="shared" si="36"/>
        <v>0.3282801584564216</v>
      </c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2.75">
      <c r="A67" s="1" t="s">
        <v>69</v>
      </c>
      <c r="B67" s="1">
        <v>1</v>
      </c>
      <c r="C67" s="1">
        <v>0.058195</v>
      </c>
      <c r="D67">
        <v>0.2381</v>
      </c>
      <c r="E67" s="9">
        <v>0.3854</v>
      </c>
      <c r="F67" s="9">
        <v>0.1435</v>
      </c>
      <c r="G67" s="9">
        <v>2.5631</v>
      </c>
      <c r="H67" s="3">
        <f t="shared" si="2"/>
        <v>0.0138562295</v>
      </c>
      <c r="I67" s="3">
        <f t="shared" si="3"/>
        <v>0.022428353</v>
      </c>
      <c r="J67" s="3">
        <f t="shared" si="4"/>
        <v>0.0083509825</v>
      </c>
      <c r="K67" s="3">
        <f t="shared" si="5"/>
        <v>0.1491596045</v>
      </c>
      <c r="L67" s="4">
        <v>65</v>
      </c>
      <c r="M67" s="7">
        <f>M42+C82</f>
        <v>5.40991</v>
      </c>
      <c r="N67" s="7">
        <f t="shared" si="6"/>
        <v>0</v>
      </c>
      <c r="O67" s="3">
        <f>O42+H82</f>
        <v>2.4217175710000003</v>
      </c>
      <c r="P67" s="3">
        <f>P42+I82</f>
        <v>9.336572963999997</v>
      </c>
      <c r="Q67" s="3">
        <f>Q42+J82</f>
        <v>2.3088882719999995</v>
      </c>
      <c r="R67" s="3">
        <f>R42+K82</f>
        <v>17.608810977999998</v>
      </c>
      <c r="S67">
        <v>20</v>
      </c>
      <c r="T67">
        <v>0</v>
      </c>
      <c r="U67" s="3">
        <f t="shared" si="80"/>
        <v>22.421717571000002</v>
      </c>
      <c r="V67" s="3">
        <f t="shared" si="80"/>
        <v>9.336572963999997</v>
      </c>
      <c r="W67" s="3">
        <f t="shared" si="9"/>
        <v>24.287960259062224</v>
      </c>
      <c r="X67" s="3">
        <f t="shared" si="10"/>
        <v>22.607214742832213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3">
        <f t="shared" si="82"/>
        <v>67.152323414</v>
      </c>
      <c r="AP67" s="3">
        <f t="shared" si="82"/>
        <v>36.28195690599999</v>
      </c>
      <c r="AQ67" s="8">
        <f t="shared" si="27"/>
        <v>76.32702625431762</v>
      </c>
      <c r="AR67" s="3">
        <f t="shared" si="28"/>
        <v>28.38205986096656</v>
      </c>
      <c r="AS67" s="3">
        <f t="shared" si="29"/>
        <v>0.3222334561486571</v>
      </c>
      <c r="AT67" s="3">
        <f t="shared" si="30"/>
        <v>-28.38205986096656</v>
      </c>
      <c r="AU67" s="3">
        <f t="shared" si="31"/>
        <v>25.442342084772537</v>
      </c>
      <c r="AV67" s="3">
        <f t="shared" si="32"/>
        <v>28.38205986096656</v>
      </c>
      <c r="AW67" s="3">
        <f t="shared" si="33"/>
        <v>22.38410780466666</v>
      </c>
      <c r="AX67" s="3">
        <f t="shared" si="34"/>
        <v>12.09398563533333</v>
      </c>
      <c r="AY67" s="3">
        <f t="shared" si="35"/>
        <v>0.5402933965861246</v>
      </c>
      <c r="AZ67">
        <f t="shared" si="36"/>
        <v>0.32867812527163026</v>
      </c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2.75">
      <c r="A68" s="1" t="s">
        <v>70</v>
      </c>
      <c r="B68" s="1">
        <v>1</v>
      </c>
      <c r="C68" s="1">
        <v>0.058195</v>
      </c>
      <c r="D68">
        <v>0.2381</v>
      </c>
      <c r="E68" s="9">
        <v>0.3854</v>
      </c>
      <c r="F68" s="9">
        <v>0.1435</v>
      </c>
      <c r="G68" s="9">
        <v>2.5631</v>
      </c>
      <c r="H68" s="3">
        <f aca="true" t="shared" si="88" ref="H68:H82">C68*D68</f>
        <v>0.0138562295</v>
      </c>
      <c r="I68" s="3">
        <f aca="true" t="shared" si="89" ref="I68:I82">C68*E68</f>
        <v>0.022428353</v>
      </c>
      <c r="J68" s="3">
        <f aca="true" t="shared" si="90" ref="J68:J82">C68*F68</f>
        <v>0.0083509825</v>
      </c>
      <c r="K68" s="3">
        <f aca="true" t="shared" si="91" ref="K68:K82">C68*G68</f>
        <v>0.1491596045</v>
      </c>
      <c r="L68" s="4">
        <v>66</v>
      </c>
      <c r="M68" s="7">
        <f>M14+C47</f>
        <v>2.33091</v>
      </c>
      <c r="N68" s="7">
        <f aca="true" t="shared" si="92" ref="N68:N83">Y68</f>
        <v>0</v>
      </c>
      <c r="O68" s="3">
        <f>O14+H47</f>
        <v>1.688607671</v>
      </c>
      <c r="P68" s="3">
        <f>P14+I47</f>
        <v>8.103636964</v>
      </c>
      <c r="Q68" s="3">
        <f>Q14+J47</f>
        <v>1.7877426</v>
      </c>
      <c r="R68" s="3">
        <f>R14+K47</f>
        <v>9.893851586</v>
      </c>
      <c r="S68">
        <v>20</v>
      </c>
      <c r="T68">
        <v>0</v>
      </c>
      <c r="U68" s="3">
        <f t="shared" si="80"/>
        <v>21.688607671</v>
      </c>
      <c r="V68" s="3">
        <f t="shared" si="80"/>
        <v>8.103636964</v>
      </c>
      <c r="W68" s="3">
        <f aca="true" t="shared" si="93" ref="W68:W83">SQRT(U68*U68+V68*V68)</f>
        <v>23.15306966151286</v>
      </c>
      <c r="X68" s="3">
        <f aca="true" t="shared" si="94" ref="X68:X83">DEGREES(ATAN(V68/U68))</f>
        <v>20.487480441587003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3">
        <f t="shared" si="82"/>
        <v>65.164957942</v>
      </c>
      <c r="AP68" s="3">
        <f t="shared" si="82"/>
        <v>26.101125514</v>
      </c>
      <c r="AQ68" s="8">
        <f aca="true" t="shared" si="95" ref="AQ68:AQ83">SQRT(AO68*AO68+AP68*AP68)</f>
        <v>70.19786675305889</v>
      </c>
      <c r="AR68" s="3">
        <f aca="true" t="shared" si="96" ref="AR68:AR83">DEGREES(ATAN(AP68/AO68))</f>
        <v>21.82804127775552</v>
      </c>
      <c r="AS68" s="3">
        <f aca="true" t="shared" si="97" ref="AS68:AS83">((SQRT(3))*14.2)/AQ68</f>
        <v>0.35036850270676234</v>
      </c>
      <c r="AT68" s="3">
        <f aca="true" t="shared" si="98" ref="AT68:AT83">0-AR68</f>
        <v>-21.82804127775552</v>
      </c>
      <c r="AU68" s="3">
        <f aca="true" t="shared" si="99" ref="AU68:AU83">AQ68/3</f>
        <v>23.399288917686295</v>
      </c>
      <c r="AV68" s="3">
        <f aca="true" t="shared" si="100" ref="AV68:AV83">AR68</f>
        <v>21.82804127775552</v>
      </c>
      <c r="AW68" s="3">
        <f aca="true" t="shared" si="101" ref="AW68:AW83">AU68*COS(AV68*PI()/180)</f>
        <v>21.721652647333332</v>
      </c>
      <c r="AX68" s="3">
        <f aca="true" t="shared" si="102" ref="AX68:AX83">AU68*SIN(AV68*PI()/180)</f>
        <v>8.700375171333333</v>
      </c>
      <c r="AY68" s="3">
        <f aca="true" t="shared" si="103" ref="AY68:AY83">AX68/AW68</f>
        <v>0.4005392827419804</v>
      </c>
      <c r="AZ68">
        <f aca="true" t="shared" si="104" ref="AZ68:AZ83">1.02*AS68</f>
        <v>0.3573758727608976</v>
      </c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12.75">
      <c r="A69" s="1" t="s">
        <v>71</v>
      </c>
      <c r="B69" s="1">
        <v>1</v>
      </c>
      <c r="C69" s="1">
        <v>0.10367</v>
      </c>
      <c r="D69">
        <v>0.2381</v>
      </c>
      <c r="E69" s="9">
        <v>0.3854</v>
      </c>
      <c r="F69" s="9">
        <v>0.1435</v>
      </c>
      <c r="G69" s="9">
        <v>2.5631</v>
      </c>
      <c r="H69" s="3">
        <f t="shared" si="88"/>
        <v>0.024683827000000002</v>
      </c>
      <c r="I69" s="3">
        <f t="shared" si="89"/>
        <v>0.039954418</v>
      </c>
      <c r="J69" s="3">
        <f t="shared" si="90"/>
        <v>0.014876644999999999</v>
      </c>
      <c r="K69" s="3">
        <f t="shared" si="91"/>
        <v>0.265716577</v>
      </c>
      <c r="L69" s="4">
        <v>67</v>
      </c>
      <c r="M69" s="7">
        <f>M68+C48</f>
        <v>2.4442299999999997</v>
      </c>
      <c r="N69" s="7">
        <f t="shared" si="92"/>
        <v>0</v>
      </c>
      <c r="O69" s="3">
        <f>O68+H48</f>
        <v>1.715589163</v>
      </c>
      <c r="P69" s="3">
        <f>P68+I48</f>
        <v>8.147310491999999</v>
      </c>
      <c r="Q69" s="3">
        <f>Q68+J48</f>
        <v>1.80400402</v>
      </c>
      <c r="R69" s="3">
        <f>R68+K48</f>
        <v>10.184302078</v>
      </c>
      <c r="S69">
        <v>20</v>
      </c>
      <c r="T69">
        <v>0</v>
      </c>
      <c r="U69" s="3">
        <f t="shared" si="80"/>
        <v>21.715589163</v>
      </c>
      <c r="V69" s="3">
        <f t="shared" si="80"/>
        <v>8.147310491999999</v>
      </c>
      <c r="W69" s="3">
        <f t="shared" si="93"/>
        <v>23.193651738121282</v>
      </c>
      <c r="X69" s="3">
        <f t="shared" si="94"/>
        <v>20.565215373020493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3">
        <f t="shared" si="82"/>
        <v>65.235182346</v>
      </c>
      <c r="AP69" s="3">
        <f t="shared" si="82"/>
        <v>26.478923062</v>
      </c>
      <c r="AQ69" s="8">
        <f t="shared" si="95"/>
        <v>70.40427815295875</v>
      </c>
      <c r="AR69" s="3">
        <f t="shared" si="96"/>
        <v>22.092205254841303</v>
      </c>
      <c r="AS69" s="3">
        <f t="shared" si="97"/>
        <v>0.34934129164769284</v>
      </c>
      <c r="AT69" s="3">
        <f t="shared" si="98"/>
        <v>-22.092205254841303</v>
      </c>
      <c r="AU69" s="3">
        <f t="shared" si="99"/>
        <v>23.46809271765292</v>
      </c>
      <c r="AV69" s="3">
        <f t="shared" si="100"/>
        <v>22.092205254841303</v>
      </c>
      <c r="AW69" s="3">
        <f t="shared" si="101"/>
        <v>21.745060782000003</v>
      </c>
      <c r="AX69" s="3">
        <f t="shared" si="102"/>
        <v>8.826307687333333</v>
      </c>
      <c r="AY69" s="3">
        <f t="shared" si="103"/>
        <v>0.40589942588891365</v>
      </c>
      <c r="AZ69">
        <f t="shared" si="104"/>
        <v>0.3563281174806467</v>
      </c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2.75">
      <c r="A70" s="1" t="s">
        <v>72</v>
      </c>
      <c r="B70" s="1">
        <v>1</v>
      </c>
      <c r="C70" s="1">
        <v>0.05148</v>
      </c>
      <c r="D70">
        <v>0.2381</v>
      </c>
      <c r="E70" s="9">
        <v>0.3854</v>
      </c>
      <c r="F70" s="9">
        <v>0.1435</v>
      </c>
      <c r="G70" s="9">
        <v>2.5631</v>
      </c>
      <c r="H70" s="3">
        <f t="shared" si="88"/>
        <v>0.012257388</v>
      </c>
      <c r="I70" s="3">
        <f t="shared" si="89"/>
        <v>0.019840392000000002</v>
      </c>
      <c r="J70" s="3">
        <f t="shared" si="90"/>
        <v>0.007387379999999999</v>
      </c>
      <c r="K70" s="3">
        <f t="shared" si="91"/>
        <v>0.131948388</v>
      </c>
      <c r="L70" s="4">
        <v>68</v>
      </c>
      <c r="M70" s="7">
        <f>M68+C49</f>
        <v>2.56167</v>
      </c>
      <c r="N70" s="7">
        <f t="shared" si="92"/>
        <v>0</v>
      </c>
      <c r="O70" s="3">
        <f>O68+H49</f>
        <v>1.743551627</v>
      </c>
      <c r="P70" s="3">
        <f>P68+I49</f>
        <v>8.192571868</v>
      </c>
      <c r="Q70" s="3">
        <f>Q68+J49</f>
        <v>1.82085666</v>
      </c>
      <c r="R70" s="3">
        <f>R68+K49</f>
        <v>10.485312542</v>
      </c>
      <c r="S70">
        <v>20</v>
      </c>
      <c r="T70">
        <v>0</v>
      </c>
      <c r="U70" s="3">
        <f t="shared" si="80"/>
        <v>21.743551627</v>
      </c>
      <c r="V70" s="3">
        <f t="shared" si="80"/>
        <v>8.192571868</v>
      </c>
      <c r="W70" s="3">
        <f t="shared" si="93"/>
        <v>23.23575415536064</v>
      </c>
      <c r="X70" s="3">
        <f t="shared" si="94"/>
        <v>20.64548985488063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3">
        <f t="shared" si="82"/>
        <v>65.307959914</v>
      </c>
      <c r="AP70" s="3">
        <f t="shared" si="82"/>
        <v>26.870456278</v>
      </c>
      <c r="AQ70" s="8">
        <f t="shared" si="95"/>
        <v>70.61976386760678</v>
      </c>
      <c r="AR70" s="3">
        <f t="shared" si="96"/>
        <v>22.364338010138553</v>
      </c>
      <c r="AS70" s="3">
        <f t="shared" si="97"/>
        <v>0.3482753286117941</v>
      </c>
      <c r="AT70" s="3">
        <f t="shared" si="98"/>
        <v>-22.364338010138553</v>
      </c>
      <c r="AU70" s="3">
        <f t="shared" si="99"/>
        <v>23.53992128920226</v>
      </c>
      <c r="AV70" s="3">
        <f t="shared" si="100"/>
        <v>22.364338010138553</v>
      </c>
      <c r="AW70" s="3">
        <f t="shared" si="101"/>
        <v>21.76931997133333</v>
      </c>
      <c r="AX70" s="3">
        <f t="shared" si="102"/>
        <v>8.956818759333332</v>
      </c>
      <c r="AY70" s="3">
        <f t="shared" si="103"/>
        <v>0.41144228534138927</v>
      </c>
      <c r="AZ70">
        <f t="shared" si="104"/>
        <v>0.35524083518403</v>
      </c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12.75">
      <c r="A71" s="1" t="s">
        <v>73</v>
      </c>
      <c r="B71" s="1">
        <v>1</v>
      </c>
      <c r="C71" s="1">
        <v>0.12165</v>
      </c>
      <c r="D71">
        <v>0.2381</v>
      </c>
      <c r="E71" s="9">
        <v>0.3854</v>
      </c>
      <c r="F71" s="9">
        <v>0.1435</v>
      </c>
      <c r="G71" s="9">
        <v>2.5631</v>
      </c>
      <c r="H71" s="3">
        <f t="shared" si="88"/>
        <v>0.028964865</v>
      </c>
      <c r="I71" s="3">
        <f t="shared" si="89"/>
        <v>0.04688391</v>
      </c>
      <c r="J71" s="3">
        <f t="shared" si="90"/>
        <v>0.017456774999999997</v>
      </c>
      <c r="K71" s="3">
        <f t="shared" si="91"/>
        <v>0.31180111499999996</v>
      </c>
      <c r="L71" s="4">
        <v>69</v>
      </c>
      <c r="M71" s="7">
        <f>M70+C50</f>
        <v>2.67516</v>
      </c>
      <c r="N71" s="7">
        <f t="shared" si="92"/>
        <v>0</v>
      </c>
      <c r="O71" s="3">
        <f>O70+H50</f>
        <v>1.770573596</v>
      </c>
      <c r="P71" s="3">
        <f>P70+I50</f>
        <v>8.236310914</v>
      </c>
      <c r="Q71" s="3">
        <f>Q70+J50</f>
        <v>1.837142475</v>
      </c>
      <c r="R71" s="3">
        <f>R70+K50</f>
        <v>10.776198761000002</v>
      </c>
      <c r="S71">
        <v>20</v>
      </c>
      <c r="T71">
        <v>0</v>
      </c>
      <c r="U71" s="3">
        <f t="shared" si="80"/>
        <v>21.770573596</v>
      </c>
      <c r="V71" s="3">
        <f t="shared" si="80"/>
        <v>8.236310914</v>
      </c>
      <c r="W71" s="3">
        <f t="shared" si="93"/>
        <v>23.276483672817246</v>
      </c>
      <c r="X71" s="3">
        <f t="shared" si="94"/>
        <v>20.722788309763178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3">
        <f t="shared" si="82"/>
        <v>65.378289667</v>
      </c>
      <c r="AP71" s="3">
        <f t="shared" si="82"/>
        <v>27.248820589000005</v>
      </c>
      <c r="AQ71" s="8">
        <f t="shared" si="95"/>
        <v>70.82950644522147</v>
      </c>
      <c r="AR71" s="3">
        <f t="shared" si="96"/>
        <v>22.625738911365783</v>
      </c>
      <c r="AS71" s="3">
        <f t="shared" si="97"/>
        <v>0.3472440046790326</v>
      </c>
      <c r="AT71" s="3">
        <f t="shared" si="98"/>
        <v>-22.625738911365783</v>
      </c>
      <c r="AU71" s="3">
        <f t="shared" si="99"/>
        <v>23.60983548174049</v>
      </c>
      <c r="AV71" s="3">
        <f t="shared" si="100"/>
        <v>22.625738911365783</v>
      </c>
      <c r="AW71" s="3">
        <f t="shared" si="101"/>
        <v>21.792763222333335</v>
      </c>
      <c r="AX71" s="3">
        <f t="shared" si="102"/>
        <v>9.082940196333336</v>
      </c>
      <c r="AY71" s="3">
        <f t="shared" si="103"/>
        <v>0.41678699041822714</v>
      </c>
      <c r="AZ71">
        <f t="shared" si="104"/>
        <v>0.3541888847726133</v>
      </c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12.75">
      <c r="A72" s="1" t="s">
        <v>74</v>
      </c>
      <c r="B72" s="1">
        <v>1</v>
      </c>
      <c r="C72" s="1">
        <v>0.00917</v>
      </c>
      <c r="D72">
        <v>0.2381</v>
      </c>
      <c r="E72" s="9">
        <v>0.3854</v>
      </c>
      <c r="F72" s="9">
        <v>0.1435</v>
      </c>
      <c r="G72" s="9">
        <v>2.5631</v>
      </c>
      <c r="H72" s="3">
        <f t="shared" si="88"/>
        <v>0.002183377</v>
      </c>
      <c r="I72" s="3">
        <f t="shared" si="89"/>
        <v>0.0035341179999999997</v>
      </c>
      <c r="J72" s="3">
        <f t="shared" si="90"/>
        <v>0.0013158949999999999</v>
      </c>
      <c r="K72" s="3">
        <f t="shared" si="91"/>
        <v>0.023503627</v>
      </c>
      <c r="L72" s="4">
        <v>70</v>
      </c>
      <c r="M72" s="7">
        <f>M70+C51</f>
        <v>2.91771</v>
      </c>
      <c r="N72" s="7">
        <f t="shared" si="92"/>
        <v>0</v>
      </c>
      <c r="O72" s="3">
        <f>O70+H51</f>
        <v>1.828324751</v>
      </c>
      <c r="P72" s="3">
        <f>P70+I51</f>
        <v>8.329789684</v>
      </c>
      <c r="Q72" s="3">
        <f>Q70+J51</f>
        <v>1.8719484</v>
      </c>
      <c r="R72" s="3">
        <f>R70+K51</f>
        <v>11.397878666</v>
      </c>
      <c r="S72">
        <v>20</v>
      </c>
      <c r="T72">
        <v>0</v>
      </c>
      <c r="U72" s="3">
        <f t="shared" si="80"/>
        <v>21.828324751</v>
      </c>
      <c r="V72" s="3">
        <f t="shared" si="80"/>
        <v>8.329789684</v>
      </c>
      <c r="W72" s="3">
        <f t="shared" si="93"/>
        <v>23.363671749423123</v>
      </c>
      <c r="X72" s="3">
        <f t="shared" si="94"/>
        <v>20.8870856890887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3">
        <f t="shared" si="82"/>
        <v>65.528597902</v>
      </c>
      <c r="AP72" s="3">
        <f t="shared" si="82"/>
        <v>28.057458034</v>
      </c>
      <c r="AQ72" s="8">
        <f t="shared" si="95"/>
        <v>71.28266335043655</v>
      </c>
      <c r="AR72" s="3">
        <f t="shared" si="96"/>
        <v>23.179214351592368</v>
      </c>
      <c r="AS72" s="3">
        <f t="shared" si="97"/>
        <v>0.3450365111438759</v>
      </c>
      <c r="AT72" s="3">
        <f t="shared" si="98"/>
        <v>-23.179214351592368</v>
      </c>
      <c r="AU72" s="3">
        <f t="shared" si="99"/>
        <v>23.76088778347885</v>
      </c>
      <c r="AV72" s="3">
        <f t="shared" si="100"/>
        <v>23.179214351592368</v>
      </c>
      <c r="AW72" s="3">
        <f t="shared" si="101"/>
        <v>21.842865967333335</v>
      </c>
      <c r="AX72" s="3">
        <f t="shared" si="102"/>
        <v>9.352486011333333</v>
      </c>
      <c r="AY72" s="3">
        <f t="shared" si="103"/>
        <v>0.42817119444491664</v>
      </c>
      <c r="AZ72">
        <f t="shared" si="104"/>
        <v>0.3519372413667534</v>
      </c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2.75">
      <c r="A73" s="1" t="s">
        <v>75</v>
      </c>
      <c r="B73" s="1">
        <v>1</v>
      </c>
      <c r="C73" s="1">
        <v>0.1096</v>
      </c>
      <c r="D73">
        <v>0.2381</v>
      </c>
      <c r="E73" s="9">
        <v>0.3854</v>
      </c>
      <c r="F73" s="9">
        <v>0.1435</v>
      </c>
      <c r="G73" s="9">
        <v>2.5631</v>
      </c>
      <c r="H73" s="3">
        <f t="shared" si="88"/>
        <v>0.026095760000000003</v>
      </c>
      <c r="I73" s="3">
        <f t="shared" si="89"/>
        <v>0.04223984</v>
      </c>
      <c r="J73" s="3">
        <f t="shared" si="90"/>
        <v>0.015727599999999998</v>
      </c>
      <c r="K73" s="3">
        <f t="shared" si="91"/>
        <v>0.28091576</v>
      </c>
      <c r="L73" s="4">
        <v>71</v>
      </c>
      <c r="M73" s="7">
        <f>M21+C52</f>
        <v>2.75609</v>
      </c>
      <c r="N73" s="7">
        <f t="shared" si="92"/>
        <v>0</v>
      </c>
      <c r="O73" s="3">
        <f>O21+H52</f>
        <v>1.7898430290000003</v>
      </c>
      <c r="P73" s="3">
        <f aca="true" t="shared" si="105" ref="P73:R77">P21+I52</f>
        <v>8.275076186000001</v>
      </c>
      <c r="Q73" s="3">
        <f t="shared" si="105"/>
        <v>1.861734173</v>
      </c>
      <c r="R73" s="3">
        <f t="shared" si="105"/>
        <v>10.954694517</v>
      </c>
      <c r="S73">
        <v>20</v>
      </c>
      <c r="T73">
        <v>0</v>
      </c>
      <c r="U73" s="3">
        <f t="shared" si="80"/>
        <v>21.789843029</v>
      </c>
      <c r="V73" s="3">
        <f t="shared" si="80"/>
        <v>8.275076186000001</v>
      </c>
      <c r="W73" s="3">
        <f t="shared" si="93"/>
        <v>23.308241999613877</v>
      </c>
      <c r="X73" s="3">
        <f t="shared" si="94"/>
        <v>20.79515425367633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3">
        <f t="shared" si="82"/>
        <v>65.441420231</v>
      </c>
      <c r="AP73" s="3">
        <f t="shared" si="82"/>
        <v>27.504846889000003</v>
      </c>
      <c r="AQ73" s="8">
        <f t="shared" si="95"/>
        <v>70.98659087628923</v>
      </c>
      <c r="AR73" s="3">
        <f t="shared" si="96"/>
        <v>22.796880017071924</v>
      </c>
      <c r="AS73" s="3">
        <f t="shared" si="97"/>
        <v>0.3464755972059684</v>
      </c>
      <c r="AT73" s="3">
        <f t="shared" si="98"/>
        <v>-22.796880017071924</v>
      </c>
      <c r="AU73" s="3">
        <f t="shared" si="99"/>
        <v>23.662196958763076</v>
      </c>
      <c r="AV73" s="3">
        <f t="shared" si="100"/>
        <v>22.796880017071924</v>
      </c>
      <c r="AW73" s="3">
        <f t="shared" si="101"/>
        <v>21.813806743666667</v>
      </c>
      <c r="AX73" s="3">
        <f t="shared" si="102"/>
        <v>9.168282296333334</v>
      </c>
      <c r="AY73" s="3">
        <f t="shared" si="103"/>
        <v>0.42029721836585066</v>
      </c>
      <c r="AZ73">
        <f t="shared" si="104"/>
        <v>0.35340510915008777</v>
      </c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2.75">
      <c r="A74" s="1" t="s">
        <v>76</v>
      </c>
      <c r="B74" s="1">
        <v>1</v>
      </c>
      <c r="C74" s="1">
        <v>0.16501</v>
      </c>
      <c r="D74">
        <v>0.2381</v>
      </c>
      <c r="E74" s="9">
        <v>0.3854</v>
      </c>
      <c r="F74" s="9">
        <v>0.1435</v>
      </c>
      <c r="G74" s="9">
        <v>2.5631</v>
      </c>
      <c r="H74" s="3">
        <f t="shared" si="88"/>
        <v>0.039288881</v>
      </c>
      <c r="I74" s="3">
        <f t="shared" si="89"/>
        <v>0.063594854</v>
      </c>
      <c r="J74" s="3">
        <f t="shared" si="90"/>
        <v>0.023678934999999998</v>
      </c>
      <c r="K74" s="3">
        <f t="shared" si="91"/>
        <v>0.42293713099999997</v>
      </c>
      <c r="L74" s="4">
        <v>72</v>
      </c>
      <c r="M74" s="7">
        <f>M22+C53</f>
        <v>2.86772</v>
      </c>
      <c r="N74" s="7">
        <f t="shared" si="92"/>
        <v>0</v>
      </c>
      <c r="O74" s="3">
        <f>O22+H53</f>
        <v>1.8164221320000002</v>
      </c>
      <c r="P74" s="3">
        <f t="shared" si="105"/>
        <v>8.319638438000002</v>
      </c>
      <c r="Q74" s="3">
        <f t="shared" si="105"/>
        <v>1.880391697</v>
      </c>
      <c r="R74" s="3">
        <f t="shared" si="105"/>
        <v>11.234930379</v>
      </c>
      <c r="S74">
        <v>20</v>
      </c>
      <c r="T74">
        <v>0</v>
      </c>
      <c r="U74" s="3">
        <f t="shared" si="80"/>
        <v>21.816422132</v>
      </c>
      <c r="V74" s="3">
        <f t="shared" si="80"/>
        <v>8.319638438000002</v>
      </c>
      <c r="W74" s="3">
        <f t="shared" si="93"/>
        <v>23.348932703245058</v>
      </c>
      <c r="X74" s="3">
        <f t="shared" si="94"/>
        <v>20.87422595210345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3">
        <f t="shared" si="82"/>
        <v>65.513235961</v>
      </c>
      <c r="AP74" s="3">
        <f t="shared" si="82"/>
        <v>27.874207255</v>
      </c>
      <c r="AQ74" s="8">
        <f t="shared" si="95"/>
        <v>71.19659764466529</v>
      </c>
      <c r="AR74" s="3">
        <f t="shared" si="96"/>
        <v>23.048512573367624</v>
      </c>
      <c r="AS74" s="3">
        <f t="shared" si="97"/>
        <v>0.3454536070702383</v>
      </c>
      <c r="AT74" s="3">
        <f t="shared" si="98"/>
        <v>-23.048512573367624</v>
      </c>
      <c r="AU74" s="3">
        <f t="shared" si="99"/>
        <v>23.73219921488843</v>
      </c>
      <c r="AV74" s="3">
        <f t="shared" si="100"/>
        <v>23.048512573367624</v>
      </c>
      <c r="AW74" s="3">
        <f t="shared" si="101"/>
        <v>21.837745320333333</v>
      </c>
      <c r="AX74" s="3">
        <f t="shared" si="102"/>
        <v>9.291402418333336</v>
      </c>
      <c r="AY74" s="3">
        <f t="shared" si="103"/>
        <v>0.4254744380447565</v>
      </c>
      <c r="AZ74">
        <f t="shared" si="104"/>
        <v>0.3523626792116431</v>
      </c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2.75">
      <c r="A75" s="1" t="s">
        <v>77</v>
      </c>
      <c r="B75" s="1">
        <v>1</v>
      </c>
      <c r="C75" s="1">
        <v>0.05062</v>
      </c>
      <c r="D75">
        <v>0.2381</v>
      </c>
      <c r="E75" s="9">
        <v>0.3854</v>
      </c>
      <c r="F75" s="9">
        <v>0.1435</v>
      </c>
      <c r="G75" s="9">
        <v>2.5631</v>
      </c>
      <c r="H75" s="3">
        <f t="shared" si="88"/>
        <v>0.012052622</v>
      </c>
      <c r="I75" s="3">
        <f t="shared" si="89"/>
        <v>0.019508948</v>
      </c>
      <c r="J75" s="3">
        <f t="shared" si="90"/>
        <v>0.007263969999999999</v>
      </c>
      <c r="K75" s="3">
        <f t="shared" si="91"/>
        <v>0.129744122</v>
      </c>
      <c r="L75" s="4">
        <v>73</v>
      </c>
      <c r="M75" s="7">
        <f>M23+C54</f>
        <v>2.9635</v>
      </c>
      <c r="N75" s="7">
        <f t="shared" si="92"/>
        <v>0</v>
      </c>
      <c r="O75" s="3">
        <f>O23+H54</f>
        <v>1.8392273500000003</v>
      </c>
      <c r="P75" s="3">
        <f t="shared" si="105"/>
        <v>8.357985750000003</v>
      </c>
      <c r="Q75" s="3">
        <f t="shared" si="105"/>
        <v>1.8965925330000002</v>
      </c>
      <c r="R75" s="3">
        <f t="shared" si="105"/>
        <v>11.474947363</v>
      </c>
      <c r="S75">
        <v>20</v>
      </c>
      <c r="T75">
        <v>0</v>
      </c>
      <c r="U75" s="3">
        <f t="shared" si="80"/>
        <v>21.83922735</v>
      </c>
      <c r="V75" s="3">
        <f t="shared" si="80"/>
        <v>8.357985750000003</v>
      </c>
      <c r="W75" s="3">
        <f t="shared" si="93"/>
        <v>23.38392133587075</v>
      </c>
      <c r="X75" s="3">
        <f t="shared" si="94"/>
        <v>20.94210806546375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3">
        <f t="shared" si="82"/>
        <v>65.575047233</v>
      </c>
      <c r="AP75" s="3">
        <f t="shared" si="82"/>
        <v>28.190918863000007</v>
      </c>
      <c r="AQ75" s="8">
        <f t="shared" si="95"/>
        <v>71.37797087302518</v>
      </c>
      <c r="AR75" s="3">
        <f t="shared" si="96"/>
        <v>23.263021097040006</v>
      </c>
      <c r="AS75" s="3">
        <f t="shared" si="97"/>
        <v>0.3445758007219133</v>
      </c>
      <c r="AT75" s="3">
        <f t="shared" si="98"/>
        <v>-23.263021097040006</v>
      </c>
      <c r="AU75" s="3">
        <f t="shared" si="99"/>
        <v>23.79265695767506</v>
      </c>
      <c r="AV75" s="3">
        <f t="shared" si="100"/>
        <v>23.263021097040006</v>
      </c>
      <c r="AW75" s="3">
        <f t="shared" si="101"/>
        <v>21.858349077666666</v>
      </c>
      <c r="AX75" s="3">
        <f t="shared" si="102"/>
        <v>9.396972954333334</v>
      </c>
      <c r="AY75" s="3">
        <f t="shared" si="103"/>
        <v>0.429903142316201</v>
      </c>
      <c r="AZ75">
        <f t="shared" si="104"/>
        <v>0.35146731673635156</v>
      </c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2.75">
      <c r="A76" s="1" t="s">
        <v>78</v>
      </c>
      <c r="B76" s="1">
        <v>1</v>
      </c>
      <c r="C76" s="1">
        <v>0.13483</v>
      </c>
      <c r="D76">
        <v>0.2381</v>
      </c>
      <c r="E76" s="9">
        <v>0.3854</v>
      </c>
      <c r="F76" s="9">
        <v>0.1435</v>
      </c>
      <c r="G76" s="9">
        <v>2.5631</v>
      </c>
      <c r="H76" s="3">
        <f t="shared" si="88"/>
        <v>0.032103023</v>
      </c>
      <c r="I76" s="3">
        <f t="shared" si="89"/>
        <v>0.051963482000000005</v>
      </c>
      <c r="J76" s="3">
        <f t="shared" si="90"/>
        <v>0.019348105</v>
      </c>
      <c r="K76" s="3">
        <f t="shared" si="91"/>
        <v>0.345582773</v>
      </c>
      <c r="L76" s="4">
        <v>74</v>
      </c>
      <c r="M76" s="7">
        <f>M24+C55</f>
        <v>3.25188</v>
      </c>
      <c r="N76" s="7">
        <f t="shared" si="92"/>
        <v>0</v>
      </c>
      <c r="O76" s="3">
        <f>O24+H55</f>
        <v>1.9078906280000003</v>
      </c>
      <c r="P76" s="3">
        <f t="shared" si="105"/>
        <v>8.473447252000003</v>
      </c>
      <c r="Q76" s="3">
        <f t="shared" si="105"/>
        <v>1.9453764060000003</v>
      </c>
      <c r="R76" s="3">
        <f t="shared" si="105"/>
        <v>12.197592314000001</v>
      </c>
      <c r="S76">
        <v>20</v>
      </c>
      <c r="T76">
        <v>0</v>
      </c>
      <c r="U76" s="3">
        <f t="shared" si="80"/>
        <v>21.907890628</v>
      </c>
      <c r="V76" s="3">
        <f t="shared" si="80"/>
        <v>8.473447252000003</v>
      </c>
      <c r="W76" s="3">
        <f t="shared" si="93"/>
        <v>23.489465300445573</v>
      </c>
      <c r="X76" s="3">
        <f t="shared" si="94"/>
        <v>21.14527632906118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3">
        <f t="shared" si="82"/>
        <v>65.761157662</v>
      </c>
      <c r="AP76" s="3">
        <f t="shared" si="82"/>
        <v>29.144486818000008</v>
      </c>
      <c r="AQ76" s="8">
        <f t="shared" si="95"/>
        <v>71.9300421863563</v>
      </c>
      <c r="AR76" s="3">
        <f t="shared" si="96"/>
        <v>23.90229611763139</v>
      </c>
      <c r="AS76" s="3">
        <f t="shared" si="97"/>
        <v>0.34193114198038466</v>
      </c>
      <c r="AT76" s="3">
        <f t="shared" si="98"/>
        <v>-23.90229611763139</v>
      </c>
      <c r="AU76" s="3">
        <f t="shared" si="99"/>
        <v>23.976680728785436</v>
      </c>
      <c r="AV76" s="3">
        <f t="shared" si="100"/>
        <v>23.90229611763139</v>
      </c>
      <c r="AW76" s="3">
        <f t="shared" si="101"/>
        <v>21.920385887333335</v>
      </c>
      <c r="AX76" s="3">
        <f t="shared" si="102"/>
        <v>9.714828939333337</v>
      </c>
      <c r="AY76" s="3">
        <f t="shared" si="103"/>
        <v>0.44318694886420945</v>
      </c>
      <c r="AZ76">
        <f t="shared" si="104"/>
        <v>0.34876976481999233</v>
      </c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2.75">
      <c r="A77" s="1" t="s">
        <v>79</v>
      </c>
      <c r="B77" s="1">
        <v>1</v>
      </c>
      <c r="C77" s="1">
        <v>0.11079</v>
      </c>
      <c r="D77">
        <v>0.2381</v>
      </c>
      <c r="E77" s="9">
        <v>0.3854</v>
      </c>
      <c r="F77" s="9">
        <v>0.1435</v>
      </c>
      <c r="G77" s="9">
        <v>2.5631</v>
      </c>
      <c r="H77" s="3">
        <f t="shared" si="88"/>
        <v>0.026379099</v>
      </c>
      <c r="I77" s="3">
        <f t="shared" si="89"/>
        <v>0.042698466000000004</v>
      </c>
      <c r="J77" s="3">
        <f t="shared" si="90"/>
        <v>0.015898364999999998</v>
      </c>
      <c r="K77" s="3">
        <f t="shared" si="91"/>
        <v>0.283965849</v>
      </c>
      <c r="L77" s="4">
        <v>75</v>
      </c>
      <c r="M77" s="7">
        <f>C56+M25</f>
        <v>3.5600199999999997</v>
      </c>
      <c r="N77" s="7">
        <f t="shared" si="92"/>
        <v>0</v>
      </c>
      <c r="O77" s="3">
        <f>O25+H56</f>
        <v>1.9812587620000004</v>
      </c>
      <c r="P77" s="3">
        <f t="shared" si="105"/>
        <v>8.596822608000002</v>
      </c>
      <c r="Q77" s="3">
        <f t="shared" si="105"/>
        <v>1.9975070120000002</v>
      </c>
      <c r="R77" s="3">
        <f t="shared" si="105"/>
        <v>12.969744424</v>
      </c>
      <c r="S77">
        <v>20</v>
      </c>
      <c r="T77">
        <v>0</v>
      </c>
      <c r="U77" s="3">
        <f t="shared" si="80"/>
        <v>21.981258762</v>
      </c>
      <c r="V77" s="3">
        <f t="shared" si="80"/>
        <v>8.596822608000002</v>
      </c>
      <c r="W77" s="3">
        <f t="shared" si="93"/>
        <v>23.60256544775211</v>
      </c>
      <c r="X77" s="3">
        <f t="shared" si="94"/>
        <v>21.360360176989047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3">
        <f t="shared" si="82"/>
        <v>65.960024536</v>
      </c>
      <c r="AP77" s="3">
        <f t="shared" si="82"/>
        <v>30.163389640000005</v>
      </c>
      <c r="AQ77" s="8">
        <f t="shared" si="95"/>
        <v>72.52968296748706</v>
      </c>
      <c r="AR77" s="3">
        <f t="shared" si="96"/>
        <v>24.574525077173632</v>
      </c>
      <c r="AS77" s="3">
        <f t="shared" si="97"/>
        <v>0.3391042185928667</v>
      </c>
      <c r="AT77" s="3">
        <f t="shared" si="98"/>
        <v>-24.574525077173632</v>
      </c>
      <c r="AU77" s="3">
        <f t="shared" si="99"/>
        <v>24.176560989162354</v>
      </c>
      <c r="AV77" s="3">
        <f t="shared" si="100"/>
        <v>24.574525077173632</v>
      </c>
      <c r="AW77" s="3">
        <f t="shared" si="101"/>
        <v>21.986674845333336</v>
      </c>
      <c r="AX77" s="3">
        <f t="shared" si="102"/>
        <v>10.054463213333335</v>
      </c>
      <c r="AY77" s="3">
        <f t="shared" si="103"/>
        <v>0.4572980354720346</v>
      </c>
      <c r="AZ77">
        <f t="shared" si="104"/>
        <v>0.34588630296472406</v>
      </c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2.75">
      <c r="A78" s="1" t="s">
        <v>80</v>
      </c>
      <c r="B78" s="1">
        <v>1</v>
      </c>
      <c r="C78" s="1">
        <v>0.05518</v>
      </c>
      <c r="D78">
        <v>0.2381</v>
      </c>
      <c r="E78" s="9">
        <v>0.3854</v>
      </c>
      <c r="F78" s="9">
        <v>0.1435</v>
      </c>
      <c r="G78" s="9">
        <v>2.5631</v>
      </c>
      <c r="H78" s="3">
        <f t="shared" si="88"/>
        <v>0.013138358000000001</v>
      </c>
      <c r="I78" s="3">
        <f t="shared" si="89"/>
        <v>0.021266372000000002</v>
      </c>
      <c r="J78" s="3">
        <f t="shared" si="90"/>
        <v>0.00791833</v>
      </c>
      <c r="K78" s="3">
        <f t="shared" si="91"/>
        <v>0.141431858</v>
      </c>
      <c r="L78" s="4">
        <v>76</v>
      </c>
      <c r="M78" s="7">
        <f>M45+C58</f>
        <v>4.2594899999999996</v>
      </c>
      <c r="N78" s="7">
        <f t="shared" si="92"/>
        <v>0</v>
      </c>
      <c r="O78" s="3">
        <f>O45+H58</f>
        <v>2.1478025690000004</v>
      </c>
      <c r="P78" s="3">
        <f>P45+I58</f>
        <v>8.875573864000001</v>
      </c>
      <c r="Q78" s="3">
        <f>Q45+J58</f>
        <v>2.1086801770000005</v>
      </c>
      <c r="R78" s="3">
        <f>R45+K58</f>
        <v>14.735652467000001</v>
      </c>
      <c r="S78">
        <v>20</v>
      </c>
      <c r="T78">
        <v>0</v>
      </c>
      <c r="U78" s="3">
        <f t="shared" si="80"/>
        <v>22.147802569</v>
      </c>
      <c r="V78" s="3">
        <f t="shared" si="80"/>
        <v>8.875573864000001</v>
      </c>
      <c r="W78" s="3">
        <f t="shared" si="93"/>
        <v>23.860028710182284</v>
      </c>
      <c r="X78" s="3">
        <f t="shared" si="94"/>
        <v>21.838092371396595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3">
        <f t="shared" si="82"/>
        <v>66.404285315</v>
      </c>
      <c r="AP78" s="3">
        <f t="shared" si="82"/>
        <v>32.486800195</v>
      </c>
      <c r="AQ78" s="8">
        <f t="shared" si="95"/>
        <v>73.92510598643587</v>
      </c>
      <c r="AR78" s="3">
        <f t="shared" si="96"/>
        <v>26.069150047325106</v>
      </c>
      <c r="AS78" s="3">
        <f t="shared" si="97"/>
        <v>0.3327032290219629</v>
      </c>
      <c r="AT78" s="3">
        <f t="shared" si="98"/>
        <v>-26.069150047325106</v>
      </c>
      <c r="AU78" s="3">
        <f t="shared" si="99"/>
        <v>24.641701995478623</v>
      </c>
      <c r="AV78" s="3">
        <f t="shared" si="100"/>
        <v>26.069150047325106</v>
      </c>
      <c r="AW78" s="3">
        <f t="shared" si="101"/>
        <v>22.134761771666668</v>
      </c>
      <c r="AX78" s="3">
        <f t="shared" si="102"/>
        <v>10.828933398333334</v>
      </c>
      <c r="AY78" s="3">
        <f t="shared" si="103"/>
        <v>0.4892274653795813</v>
      </c>
      <c r="AZ78">
        <f t="shared" si="104"/>
        <v>0.3393572936024022</v>
      </c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2.75">
      <c r="A79" s="1" t="s">
        <v>81</v>
      </c>
      <c r="B79" s="1">
        <v>1</v>
      </c>
      <c r="C79" s="1">
        <v>0.28782</v>
      </c>
      <c r="D79">
        <v>0.2381</v>
      </c>
      <c r="E79" s="9">
        <v>0.3854</v>
      </c>
      <c r="F79" s="9">
        <v>0.1435</v>
      </c>
      <c r="G79" s="9">
        <v>2.5631</v>
      </c>
      <c r="H79" s="3">
        <f t="shared" si="88"/>
        <v>0.06852994200000001</v>
      </c>
      <c r="I79" s="3">
        <f t="shared" si="89"/>
        <v>0.11092582800000002</v>
      </c>
      <c r="J79" s="3">
        <f t="shared" si="90"/>
        <v>0.04130217</v>
      </c>
      <c r="K79" s="3">
        <f t="shared" si="91"/>
        <v>0.737711442</v>
      </c>
      <c r="L79" s="4">
        <v>77</v>
      </c>
      <c r="M79" s="7">
        <f>M45+C59</f>
        <v>4.12799</v>
      </c>
      <c r="N79" s="7">
        <f t="shared" si="92"/>
        <v>0</v>
      </c>
      <c r="O79" s="3">
        <f>O45+H59</f>
        <v>2.1164924190000005</v>
      </c>
      <c r="P79" s="3">
        <f>P45+I59</f>
        <v>8.824893764000002</v>
      </c>
      <c r="Q79" s="3">
        <f>Q45+J59</f>
        <v>2.0898099270000006</v>
      </c>
      <c r="R79" s="3">
        <f>R45+K59</f>
        <v>14.398604817</v>
      </c>
      <c r="S79">
        <v>20</v>
      </c>
      <c r="T79">
        <v>0</v>
      </c>
      <c r="U79" s="3">
        <f t="shared" si="80"/>
        <v>22.116492419</v>
      </c>
      <c r="V79" s="3">
        <f t="shared" si="80"/>
        <v>8.824893764000002</v>
      </c>
      <c r="W79" s="3">
        <f t="shared" si="93"/>
        <v>23.812139485261937</v>
      </c>
      <c r="X79" s="3">
        <f t="shared" si="94"/>
        <v>21.752923178304822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3">
        <f t="shared" si="82"/>
        <v>66.322794765</v>
      </c>
      <c r="AP79" s="3">
        <f t="shared" si="82"/>
        <v>32.048392345</v>
      </c>
      <c r="AQ79" s="8">
        <f t="shared" si="95"/>
        <v>73.66011510539042</v>
      </c>
      <c r="AR79" s="3">
        <f t="shared" si="96"/>
        <v>25.7906864108886</v>
      </c>
      <c r="AS79" s="3">
        <f t="shared" si="97"/>
        <v>0.33390012264151614</v>
      </c>
      <c r="AT79" s="3">
        <f t="shared" si="98"/>
        <v>-25.7906864108886</v>
      </c>
      <c r="AU79" s="3">
        <f t="shared" si="99"/>
        <v>24.553371701796806</v>
      </c>
      <c r="AV79" s="3">
        <f t="shared" si="100"/>
        <v>25.7906864108886</v>
      </c>
      <c r="AW79" s="3">
        <f t="shared" si="101"/>
        <v>22.107598255</v>
      </c>
      <c r="AX79" s="3">
        <f t="shared" si="102"/>
        <v>10.682797448333334</v>
      </c>
      <c r="AY79" s="3">
        <f t="shared" si="103"/>
        <v>0.48321836343833696</v>
      </c>
      <c r="AZ79">
        <f t="shared" si="104"/>
        <v>0.3405781250943465</v>
      </c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2.75">
      <c r="A80" s="1" t="s">
        <v>82</v>
      </c>
      <c r="B80" s="1">
        <v>1</v>
      </c>
      <c r="C80" s="1">
        <v>0.15758</v>
      </c>
      <c r="D80">
        <v>0.2381</v>
      </c>
      <c r="E80" s="9">
        <v>0.3854</v>
      </c>
      <c r="F80" s="9">
        <v>0.1435</v>
      </c>
      <c r="G80" s="9">
        <v>2.5631</v>
      </c>
      <c r="H80" s="3">
        <f t="shared" si="88"/>
        <v>0.037519798</v>
      </c>
      <c r="I80" s="3">
        <f t="shared" si="89"/>
        <v>0.060731332</v>
      </c>
      <c r="J80" s="3">
        <f t="shared" si="90"/>
        <v>0.022612729999999998</v>
      </c>
      <c r="K80" s="3">
        <f t="shared" si="91"/>
        <v>0.403893298</v>
      </c>
      <c r="L80" s="4">
        <v>78</v>
      </c>
      <c r="M80" s="4">
        <f>M81+C62</f>
        <v>4.219119999999999</v>
      </c>
      <c r="N80" s="7">
        <f t="shared" si="92"/>
        <v>0</v>
      </c>
      <c r="O80" s="3">
        <f>O81+H62</f>
        <v>2.1381904720000007</v>
      </c>
      <c r="P80" s="3">
        <f>P81+I62</f>
        <v>8.860015266000003</v>
      </c>
      <c r="Q80" s="3">
        <f>Q81+J62</f>
        <v>2.1028870820000005</v>
      </c>
      <c r="R80" s="3">
        <f>R81+K62</f>
        <v>14.632180120000001</v>
      </c>
      <c r="S80">
        <v>20</v>
      </c>
      <c r="T80">
        <v>0</v>
      </c>
      <c r="U80" s="3">
        <f t="shared" si="80"/>
        <v>22.138190472</v>
      </c>
      <c r="V80" s="3">
        <f t="shared" si="80"/>
        <v>8.860015266000003</v>
      </c>
      <c r="W80" s="3">
        <f t="shared" si="93"/>
        <v>23.84532129974987</v>
      </c>
      <c r="X80" s="3">
        <f t="shared" si="94"/>
        <v>21.811982145837383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3">
        <f t="shared" si="82"/>
        <v>66.379268026</v>
      </c>
      <c r="AP80" s="3">
        <f t="shared" si="82"/>
        <v>32.35221065200001</v>
      </c>
      <c r="AQ80" s="8">
        <f t="shared" si="95"/>
        <v>73.84356950837987</v>
      </c>
      <c r="AR80" s="3">
        <f t="shared" si="96"/>
        <v>25.983875455589285</v>
      </c>
      <c r="AS80" s="3">
        <f t="shared" si="97"/>
        <v>0.333070592757396</v>
      </c>
      <c r="AT80" s="3">
        <f t="shared" si="98"/>
        <v>-25.983875455589285</v>
      </c>
      <c r="AU80" s="3">
        <f t="shared" si="99"/>
        <v>24.614523169459957</v>
      </c>
      <c r="AV80" s="3">
        <f t="shared" si="100"/>
        <v>25.983875455589285</v>
      </c>
      <c r="AW80" s="3">
        <f t="shared" si="101"/>
        <v>22.126422675333334</v>
      </c>
      <c r="AX80" s="3">
        <f t="shared" si="102"/>
        <v>10.784070217333337</v>
      </c>
      <c r="AY80" s="3">
        <f t="shared" si="103"/>
        <v>0.48738426340176</v>
      </c>
      <c r="AZ80">
        <f t="shared" si="104"/>
        <v>0.3397320046125439</v>
      </c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2.75">
      <c r="A81" s="1" t="s">
        <v>83</v>
      </c>
      <c r="B81" s="1">
        <v>1</v>
      </c>
      <c r="C81" s="1">
        <v>0.01812</v>
      </c>
      <c r="D81">
        <v>0.2381</v>
      </c>
      <c r="E81" s="9">
        <v>0.3854</v>
      </c>
      <c r="F81" s="9">
        <v>0.1435</v>
      </c>
      <c r="G81" s="9">
        <v>2.5631</v>
      </c>
      <c r="H81" s="3">
        <f t="shared" si="88"/>
        <v>0.004314372</v>
      </c>
      <c r="I81" s="3">
        <f t="shared" si="89"/>
        <v>0.006983448000000001</v>
      </c>
      <c r="J81" s="3">
        <f t="shared" si="90"/>
        <v>0.00260022</v>
      </c>
      <c r="K81" s="3">
        <f t="shared" si="91"/>
        <v>0.046443372000000004</v>
      </c>
      <c r="L81" s="4">
        <v>79</v>
      </c>
      <c r="M81" s="7">
        <f>M79+C61</f>
        <v>4.185379999999999</v>
      </c>
      <c r="N81" s="7">
        <f t="shared" si="92"/>
        <v>0</v>
      </c>
      <c r="O81" s="3">
        <f>O79+H61</f>
        <v>2.1301569780000005</v>
      </c>
      <c r="P81" s="3">
        <f>P79+I61</f>
        <v>8.847011870000003</v>
      </c>
      <c r="Q81" s="3">
        <f>Q79+J61</f>
        <v>2.0980453920000004</v>
      </c>
      <c r="R81" s="3">
        <f>R79+K61</f>
        <v>14.545701126</v>
      </c>
      <c r="S81">
        <v>20</v>
      </c>
      <c r="T81">
        <v>0</v>
      </c>
      <c r="U81" s="3">
        <f t="shared" si="80"/>
        <v>22.130156978000002</v>
      </c>
      <c r="V81" s="3">
        <f t="shared" si="80"/>
        <v>8.847011870000003</v>
      </c>
      <c r="W81" s="3">
        <f t="shared" si="93"/>
        <v>23.833033103212927</v>
      </c>
      <c r="X81" s="3">
        <f t="shared" si="94"/>
        <v>21.790135307568615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3">
        <f t="shared" si="82"/>
        <v>66.35835934800001</v>
      </c>
      <c r="AP81" s="3">
        <f t="shared" si="82"/>
        <v>32.239724866</v>
      </c>
      <c r="AQ81" s="8">
        <f t="shared" si="95"/>
        <v>73.7755495729695</v>
      </c>
      <c r="AR81" s="3">
        <f t="shared" si="96"/>
        <v>25.912461114698047</v>
      </c>
      <c r="AS81" s="3">
        <f t="shared" si="97"/>
        <v>0.3333776787816627</v>
      </c>
      <c r="AT81" s="3">
        <f t="shared" si="98"/>
        <v>-25.912461114698047</v>
      </c>
      <c r="AU81" s="3">
        <f t="shared" si="99"/>
        <v>24.5918498576565</v>
      </c>
      <c r="AV81" s="3">
        <f t="shared" si="100"/>
        <v>25.912461114698047</v>
      </c>
      <c r="AW81" s="3">
        <f t="shared" si="101"/>
        <v>22.119453116000003</v>
      </c>
      <c r="AX81" s="3">
        <f t="shared" si="102"/>
        <v>10.746574955333337</v>
      </c>
      <c r="AY81" s="3">
        <f t="shared" si="103"/>
        <v>0.4858427059193363</v>
      </c>
      <c r="AZ81">
        <f t="shared" si="104"/>
        <v>0.34004523235729595</v>
      </c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2.75">
      <c r="A82" s="1" t="s">
        <v>84</v>
      </c>
      <c r="B82" s="1">
        <v>1</v>
      </c>
      <c r="C82" s="1">
        <v>0.105</v>
      </c>
      <c r="D82">
        <v>0.2381</v>
      </c>
      <c r="E82" s="9">
        <v>0.3854</v>
      </c>
      <c r="F82" s="9">
        <v>0.1435</v>
      </c>
      <c r="G82" s="9">
        <v>2.5631</v>
      </c>
      <c r="H82" s="3">
        <f t="shared" si="88"/>
        <v>0.0250005</v>
      </c>
      <c r="I82" s="3">
        <f t="shared" si="89"/>
        <v>0.040467</v>
      </c>
      <c r="J82" s="3">
        <f t="shared" si="90"/>
        <v>0.015067499999999998</v>
      </c>
      <c r="K82" s="3">
        <f t="shared" si="91"/>
        <v>0.26912549999999996</v>
      </c>
      <c r="L82" s="4">
        <v>80</v>
      </c>
      <c r="M82" s="7">
        <f>M81+C63</f>
        <v>4.21974</v>
      </c>
      <c r="N82" s="7">
        <f t="shared" si="92"/>
        <v>0</v>
      </c>
      <c r="O82" s="3">
        <f>O81+H63</f>
        <v>2.1383380940000003</v>
      </c>
      <c r="P82" s="3">
        <f>P81+I63</f>
        <v>8.860254214000003</v>
      </c>
      <c r="Q82" s="3">
        <f>Q81+J63</f>
        <v>2.1029760520000003</v>
      </c>
      <c r="R82" s="3">
        <f>R81+K63</f>
        <v>14.633769242000001</v>
      </c>
      <c r="S82">
        <v>20</v>
      </c>
      <c r="T82">
        <v>0</v>
      </c>
      <c r="U82" s="3">
        <f t="shared" si="80"/>
        <v>22.138338094</v>
      </c>
      <c r="V82" s="3">
        <f t="shared" si="80"/>
        <v>8.860254214000003</v>
      </c>
      <c r="W82" s="3">
        <f t="shared" si="93"/>
        <v>23.84554713779821</v>
      </c>
      <c r="X82" s="3">
        <f t="shared" si="94"/>
        <v>21.812383388606307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3">
        <f t="shared" si="82"/>
        <v>66.37965224</v>
      </c>
      <c r="AP82" s="3">
        <f t="shared" si="82"/>
        <v>32.35427767000001</v>
      </c>
      <c r="AQ82" s="8">
        <f t="shared" si="95"/>
        <v>73.84482050252949</v>
      </c>
      <c r="AR82" s="3">
        <f t="shared" si="96"/>
        <v>25.985186520956443</v>
      </c>
      <c r="AS82" s="3">
        <f t="shared" si="97"/>
        <v>0.33306495025789346</v>
      </c>
      <c r="AT82" s="3">
        <f t="shared" si="98"/>
        <v>-25.985186520956443</v>
      </c>
      <c r="AU82" s="3">
        <f t="shared" si="99"/>
        <v>24.61494016750983</v>
      </c>
      <c r="AV82" s="3">
        <f t="shared" si="100"/>
        <v>25.985186520956443</v>
      </c>
      <c r="AW82" s="3">
        <f t="shared" si="101"/>
        <v>22.12655074666667</v>
      </c>
      <c r="AX82" s="3">
        <f t="shared" si="102"/>
        <v>10.784759223333339</v>
      </c>
      <c r="AY82" s="3">
        <f t="shared" si="103"/>
        <v>0.4874125816902594</v>
      </c>
      <c r="AZ82">
        <f t="shared" si="104"/>
        <v>0.33972624926305134</v>
      </c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0:94" ht="12.75">
      <c r="J83" s="3"/>
      <c r="L83" s="4">
        <v>81</v>
      </c>
      <c r="M83" s="7">
        <f>M79+C60</f>
        <v>4.1868</v>
      </c>
      <c r="N83" s="7">
        <f t="shared" si="92"/>
        <v>0</v>
      </c>
      <c r="O83" s="3">
        <f>O79+H60</f>
        <v>2.1304950800000007</v>
      </c>
      <c r="P83" s="3">
        <f>P79+I60</f>
        <v>8.847559138000003</v>
      </c>
      <c r="Q83" s="3">
        <f>Q79+J60</f>
        <v>2.0982491620000006</v>
      </c>
      <c r="R83" s="3">
        <f>R79+K60</f>
        <v>14.549340728</v>
      </c>
      <c r="S83">
        <v>20</v>
      </c>
      <c r="T83">
        <v>0</v>
      </c>
      <c r="U83" s="3">
        <f t="shared" si="80"/>
        <v>22.13049508</v>
      </c>
      <c r="V83" s="3">
        <f t="shared" si="80"/>
        <v>8.847559138000003</v>
      </c>
      <c r="W83" s="3">
        <f t="shared" si="93"/>
        <v>23.833550201057154</v>
      </c>
      <c r="X83" s="3">
        <f t="shared" si="94"/>
        <v>21.79105521957896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3">
        <f t="shared" si="82"/>
        <v>66.35923932200001</v>
      </c>
      <c r="AP83" s="3">
        <f t="shared" si="82"/>
        <v>32.24445900400001</v>
      </c>
      <c r="AQ83" s="8">
        <f t="shared" si="95"/>
        <v>73.77840998459583</v>
      </c>
      <c r="AR83" s="3">
        <f t="shared" si="96"/>
        <v>25.915469351199054</v>
      </c>
      <c r="AS83" s="3">
        <f t="shared" si="97"/>
        <v>0.33336475362661333</v>
      </c>
      <c r="AT83" s="3">
        <f t="shared" si="98"/>
        <v>-25.915469351199054</v>
      </c>
      <c r="AU83" s="3">
        <f t="shared" si="99"/>
        <v>24.59280332819861</v>
      </c>
      <c r="AV83" s="3">
        <f t="shared" si="100"/>
        <v>25.915469351199054</v>
      </c>
      <c r="AW83" s="3">
        <f t="shared" si="101"/>
        <v>22.11974644066667</v>
      </c>
      <c r="AX83" s="3">
        <f t="shared" si="102"/>
        <v>10.748153001333336</v>
      </c>
      <c r="AY83" s="3">
        <f t="shared" si="103"/>
        <v>0.4859076043282798</v>
      </c>
      <c r="AZ83">
        <f t="shared" si="104"/>
        <v>0.3400320486991456</v>
      </c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ht="12.75">
      <c r="CP84" s="3"/>
    </row>
    <row r="85" ht="12.75">
      <c r="CP85" s="3"/>
    </row>
    <row r="86" ht="12.75">
      <c r="CP86" s="3"/>
    </row>
    <row r="87" ht="12.75">
      <c r="CP87" s="3"/>
    </row>
    <row r="88" ht="12.75">
      <c r="CP88" s="3"/>
    </row>
    <row r="89" ht="12.75">
      <c r="CP89" s="3"/>
    </row>
    <row r="90" ht="12.75">
      <c r="CP90" s="3"/>
    </row>
    <row r="91" ht="12.75">
      <c r="CP91" s="3"/>
    </row>
    <row r="92" ht="12.75">
      <c r="CP92" s="3"/>
    </row>
    <row r="93" ht="12.75">
      <c r="CP93" s="3"/>
    </row>
    <row r="94" ht="12.75">
      <c r="CP94" s="3"/>
    </row>
    <row r="95" ht="12.75">
      <c r="CP95" s="3"/>
    </row>
    <row r="96" ht="12.75">
      <c r="CP96" s="3"/>
    </row>
    <row r="97" ht="12.75">
      <c r="CP97" s="3"/>
    </row>
    <row r="98" ht="12.75">
      <c r="CP98" s="3"/>
    </row>
    <row r="99" ht="12.75">
      <c r="CP99" s="3"/>
    </row>
    <row r="100" ht="12.75">
      <c r="CP100" s="3"/>
    </row>
    <row r="101" ht="12.75">
      <c r="CP101" s="3"/>
    </row>
    <row r="102" ht="12.75">
      <c r="CP102" s="3"/>
    </row>
    <row r="103" ht="12.75">
      <c r="CP103" s="3"/>
    </row>
    <row r="104" ht="12.75">
      <c r="CP104" s="3"/>
    </row>
    <row r="105" ht="12.75">
      <c r="CP105" s="3"/>
    </row>
    <row r="106" ht="12.75">
      <c r="CP106" s="3"/>
    </row>
    <row r="107" ht="12.75">
      <c r="CP107" s="3"/>
    </row>
    <row r="108" ht="12.75">
      <c r="CP108" s="3"/>
    </row>
    <row r="109" ht="12.75">
      <c r="CP109" s="3"/>
    </row>
    <row r="110" ht="12.75">
      <c r="CP110" s="3"/>
    </row>
    <row r="111" ht="12.75">
      <c r="CP111" s="3"/>
    </row>
    <row r="112" ht="12.75">
      <c r="CP112" s="3"/>
    </row>
    <row r="113" ht="12.75">
      <c r="CP113" s="3"/>
    </row>
    <row r="114" ht="12.75">
      <c r="CP114" s="3"/>
    </row>
    <row r="115" ht="12.75">
      <c r="CP115" s="3"/>
    </row>
    <row r="116" ht="12.75">
      <c r="CP116" s="3"/>
    </row>
    <row r="117" ht="12.75">
      <c r="CP117" s="3"/>
    </row>
    <row r="118" ht="12.75">
      <c r="CP118" s="3"/>
    </row>
    <row r="119" ht="12.75">
      <c r="CP119" s="3"/>
    </row>
    <row r="120" ht="12.75">
      <c r="CP120" s="3"/>
    </row>
    <row r="121" ht="12.75">
      <c r="CP121" s="3"/>
    </row>
    <row r="122" ht="12.75">
      <c r="CP122" s="3"/>
    </row>
    <row r="123" ht="12.75">
      <c r="CP123" s="3"/>
    </row>
    <row r="124" ht="12.75">
      <c r="CP124" s="3"/>
    </row>
    <row r="125" ht="12.75">
      <c r="CP125" s="3"/>
    </row>
    <row r="126" ht="12.75">
      <c r="CP126" s="3"/>
    </row>
    <row r="127" ht="12.75">
      <c r="CP127" s="3"/>
    </row>
    <row r="128" ht="12.75">
      <c r="CP128" s="3"/>
    </row>
    <row r="129" ht="12.75">
      <c r="CP129" s="3"/>
    </row>
    <row r="130" ht="12.75">
      <c r="CP130" s="3"/>
    </row>
    <row r="131" ht="12.75">
      <c r="CP131" s="3"/>
    </row>
    <row r="132" ht="12.75">
      <c r="CP132" s="3"/>
    </row>
    <row r="133" ht="12.75">
      <c r="CP133" s="3"/>
    </row>
    <row r="134" ht="12.75">
      <c r="CP134" s="3"/>
    </row>
    <row r="135" ht="12.75">
      <c r="CP135" s="3"/>
    </row>
    <row r="136" ht="12.75">
      <c r="CP136" s="3"/>
    </row>
    <row r="137" ht="12.75">
      <c r="CP137" s="3"/>
    </row>
    <row r="138" ht="12.75">
      <c r="CP138" s="3"/>
    </row>
    <row r="139" ht="12.75">
      <c r="CP139" s="3"/>
    </row>
    <row r="140" ht="12.75">
      <c r="CP140" s="3"/>
    </row>
    <row r="141" ht="12.75">
      <c r="CP141" s="3"/>
    </row>
    <row r="142" ht="12.75">
      <c r="CP142" s="3"/>
    </row>
    <row r="143" ht="12.75">
      <c r="CP143" s="3"/>
    </row>
    <row r="144" ht="12.75">
      <c r="CP144" s="3"/>
    </row>
    <row r="145" ht="12.75">
      <c r="CP145" s="3"/>
    </row>
    <row r="146" ht="12.75">
      <c r="CP146" s="3"/>
    </row>
    <row r="147" ht="12.75">
      <c r="CP147" s="3"/>
    </row>
    <row r="148" ht="12.75">
      <c r="CP148" s="3"/>
    </row>
    <row r="149" ht="12.75">
      <c r="CP149" s="3"/>
    </row>
    <row r="150" ht="12.75">
      <c r="CP150" s="3"/>
    </row>
    <row r="151" ht="12.75">
      <c r="CP151" s="3"/>
    </row>
    <row r="152" ht="12.75">
      <c r="CP152" s="3"/>
    </row>
    <row r="153" ht="12.75">
      <c r="CP153" s="3"/>
    </row>
    <row r="154" ht="12.75">
      <c r="CP154" s="3"/>
    </row>
    <row r="155" ht="12.75">
      <c r="CP155" s="3"/>
    </row>
    <row r="156" ht="12.75">
      <c r="CP156" s="3"/>
    </row>
    <row r="157" ht="12.75">
      <c r="CP157" s="3"/>
    </row>
    <row r="158" ht="12.75">
      <c r="CP158" s="3"/>
    </row>
    <row r="159" ht="12.75">
      <c r="CP159" s="3"/>
    </row>
    <row r="160" ht="12.75">
      <c r="CP160" s="3"/>
    </row>
    <row r="161" ht="12.75">
      <c r="CP161" s="3"/>
    </row>
    <row r="162" ht="12.75">
      <c r="CP162" s="3"/>
    </row>
    <row r="163" ht="12.75">
      <c r="CP163" s="3"/>
    </row>
    <row r="164" ht="12.75">
      <c r="CP164" s="3"/>
    </row>
    <row r="165" ht="12.75">
      <c r="CP165" s="3"/>
    </row>
    <row r="166" ht="12.75">
      <c r="CP166" s="3"/>
    </row>
    <row r="167" ht="12.75">
      <c r="CP167" s="3"/>
    </row>
    <row r="168" ht="12.75">
      <c r="CP168" s="3"/>
    </row>
    <row r="169" ht="12.75">
      <c r="CP169" s="3"/>
    </row>
    <row r="170" ht="12.75">
      <c r="CP170" s="3"/>
    </row>
    <row r="171" ht="12.75">
      <c r="CP171" s="3"/>
    </row>
    <row r="172" ht="12.75">
      <c r="CP172" s="3"/>
    </row>
    <row r="173" ht="12.75">
      <c r="CP173" s="3"/>
    </row>
    <row r="174" ht="12.75">
      <c r="CP174" s="3"/>
    </row>
    <row r="175" ht="12.75">
      <c r="CP175" s="3"/>
    </row>
    <row r="176" ht="12.75">
      <c r="CP176" s="3"/>
    </row>
    <row r="177" ht="12.75">
      <c r="CP177" s="3"/>
    </row>
    <row r="178" ht="12.75">
      <c r="CP178" s="3"/>
    </row>
    <row r="179" ht="12.75">
      <c r="CP179" s="3"/>
    </row>
    <row r="180" ht="12.75">
      <c r="CP180" s="3"/>
    </row>
    <row r="181" ht="12.75">
      <c r="CP181" s="3"/>
    </row>
    <row r="182" ht="12.75">
      <c r="CP182" s="3"/>
    </row>
    <row r="183" ht="12.75">
      <c r="CP183" s="3"/>
    </row>
    <row r="184" ht="12.75">
      <c r="CP184" s="3"/>
    </row>
    <row r="185" ht="12.75">
      <c r="CP185" s="3"/>
    </row>
    <row r="186" ht="12.75">
      <c r="CP186" s="3"/>
    </row>
    <row r="187" ht="12.75">
      <c r="CP187" s="3"/>
    </row>
    <row r="188" ht="12.75">
      <c r="CP188" s="3"/>
    </row>
    <row r="189" ht="12.75">
      <c r="CP189" s="3"/>
    </row>
    <row r="190" ht="12.75">
      <c r="CP190" s="3"/>
    </row>
    <row r="191" ht="12.75">
      <c r="CP191" s="3"/>
    </row>
    <row r="192" ht="12.75">
      <c r="CP192" s="3"/>
    </row>
    <row r="193" ht="12.75">
      <c r="CP193" s="3"/>
    </row>
    <row r="194" ht="12.75">
      <c r="CP194" s="3"/>
    </row>
    <row r="195" ht="12.75">
      <c r="CP195" s="3"/>
    </row>
    <row r="196" ht="12.75">
      <c r="CP196" s="3"/>
    </row>
    <row r="197" ht="12.75">
      <c r="CP197" s="3"/>
    </row>
    <row r="198" ht="12.75">
      <c r="CP198" s="3"/>
    </row>
    <row r="199" ht="12.75">
      <c r="CP199" s="3"/>
    </row>
    <row r="200" ht="12.75">
      <c r="CP200" s="3"/>
    </row>
    <row r="201" ht="12.75">
      <c r="CP201" s="3"/>
    </row>
    <row r="202" ht="12.75">
      <c r="CP202" s="3"/>
    </row>
    <row r="203" ht="12.75">
      <c r="CP203" s="3"/>
    </row>
    <row r="204" ht="12.75">
      <c r="CP204" s="3"/>
    </row>
    <row r="205" ht="12.75">
      <c r="CP205" s="3"/>
    </row>
    <row r="206" ht="12.75">
      <c r="CP206" s="3"/>
    </row>
    <row r="207" ht="12.75">
      <c r="CP207" s="3"/>
    </row>
    <row r="208" ht="12.75">
      <c r="CP208" s="3"/>
    </row>
    <row r="209" ht="12.75">
      <c r="CP209" s="3"/>
    </row>
    <row r="210" ht="12.75">
      <c r="CP210" s="3"/>
    </row>
    <row r="211" ht="12.75">
      <c r="CP211" s="3"/>
    </row>
    <row r="212" ht="12.75">
      <c r="CP212" s="3"/>
    </row>
    <row r="213" ht="12.75">
      <c r="CP213" s="3"/>
    </row>
    <row r="214" ht="12.75">
      <c r="CP214" s="3"/>
    </row>
    <row r="215" ht="12.75">
      <c r="CP215" s="3"/>
    </row>
    <row r="216" ht="12.75">
      <c r="CP216" s="3"/>
    </row>
    <row r="217" ht="12.75">
      <c r="CP217" s="3"/>
    </row>
    <row r="218" ht="12.75">
      <c r="CP218" s="3"/>
    </row>
    <row r="219" ht="12.75">
      <c r="CP219" s="3"/>
    </row>
    <row r="220" ht="12.75">
      <c r="CP220" s="3"/>
    </row>
    <row r="221" ht="12.75">
      <c r="CP221" s="3"/>
    </row>
    <row r="222" ht="12.75">
      <c r="CP222" s="3"/>
    </row>
    <row r="223" ht="12.75">
      <c r="CP223" s="3"/>
    </row>
    <row r="224" ht="12.75">
      <c r="CP224" s="3"/>
    </row>
    <row r="225" ht="12.75">
      <c r="CP225" s="3"/>
    </row>
    <row r="226" ht="12.75">
      <c r="CP226" s="3"/>
    </row>
    <row r="227" ht="12.75">
      <c r="CP227" s="3"/>
    </row>
    <row r="228" ht="12.75">
      <c r="CP228" s="3"/>
    </row>
    <row r="229" ht="12.75">
      <c r="CP229" s="3"/>
    </row>
    <row r="230" ht="12.75">
      <c r="CP230" s="3"/>
    </row>
    <row r="231" ht="12.75">
      <c r="CP231" s="3"/>
    </row>
    <row r="232" ht="12.75">
      <c r="CP232" s="3"/>
    </row>
    <row r="233" ht="12.75">
      <c r="CP233" s="3"/>
    </row>
    <row r="234" ht="12.75">
      <c r="CP234" s="3"/>
    </row>
    <row r="235" ht="12.75">
      <c r="CP235" s="3"/>
    </row>
    <row r="236" ht="12.75">
      <c r="CP236" s="3"/>
    </row>
    <row r="237" ht="12.75">
      <c r="CP237" s="3"/>
    </row>
    <row r="238" ht="12.75">
      <c r="CP238" s="3"/>
    </row>
    <row r="239" ht="12.75">
      <c r="CP239" s="3"/>
    </row>
    <row r="240" ht="12.75">
      <c r="CP240" s="3"/>
    </row>
    <row r="241" ht="12.75">
      <c r="CP241" s="3"/>
    </row>
    <row r="242" ht="12.75">
      <c r="CP242" s="3"/>
    </row>
    <row r="243" ht="12.75">
      <c r="CP243" s="3"/>
    </row>
    <row r="244" ht="12.75">
      <c r="CP244" s="3"/>
    </row>
    <row r="245" ht="12.75">
      <c r="CP245" s="3"/>
    </row>
    <row r="246" ht="12.75">
      <c r="CP246" s="3"/>
    </row>
    <row r="247" ht="12.75">
      <c r="CP247" s="3"/>
    </row>
    <row r="248" ht="12.75">
      <c r="CP248" s="3"/>
    </row>
    <row r="249" ht="12.75">
      <c r="CP249" s="3"/>
    </row>
    <row r="250" ht="12.75">
      <c r="CP250" s="3"/>
    </row>
    <row r="251" ht="12.75">
      <c r="CP251" s="3"/>
    </row>
    <row r="252" ht="12.75">
      <c r="CP252" s="3"/>
    </row>
    <row r="253" ht="12.75">
      <c r="CP253" s="3"/>
    </row>
    <row r="254" ht="12.75">
      <c r="CP254" s="3"/>
    </row>
    <row r="255" ht="12.75">
      <c r="CP255" s="3"/>
    </row>
    <row r="256" ht="12.75">
      <c r="CP256" s="3"/>
    </row>
    <row r="257" ht="12.75">
      <c r="CP257" s="3"/>
    </row>
    <row r="258" ht="12.75">
      <c r="CP258" s="3"/>
    </row>
    <row r="259" ht="12.75">
      <c r="CP259" s="3"/>
    </row>
    <row r="260" ht="12.75">
      <c r="CP260" s="3"/>
    </row>
    <row r="261" ht="12.75">
      <c r="CP261" s="3"/>
    </row>
    <row r="262" ht="12.75">
      <c r="CP262" s="3"/>
    </row>
    <row r="263" ht="12.75">
      <c r="CP263" s="3"/>
    </row>
    <row r="264" ht="12.75">
      <c r="CP264" s="3"/>
    </row>
    <row r="265" ht="12.75">
      <c r="CP265" s="3"/>
    </row>
    <row r="266" ht="12.75">
      <c r="CP266" s="3"/>
    </row>
    <row r="267" ht="12.75">
      <c r="CP267" s="3"/>
    </row>
    <row r="268" ht="12.75">
      <c r="CP268" s="3"/>
    </row>
    <row r="269" ht="12.75">
      <c r="CP269" s="3"/>
    </row>
    <row r="270" ht="12.75">
      <c r="CP270" s="3"/>
    </row>
    <row r="271" ht="12.75">
      <c r="CP271" s="3"/>
    </row>
    <row r="272" ht="12.75">
      <c r="CP272" s="3"/>
    </row>
    <row r="273" ht="12.75">
      <c r="CP273" s="3"/>
    </row>
    <row r="274" ht="12.75">
      <c r="CP274" s="3"/>
    </row>
    <row r="275" ht="12.75">
      <c r="CP275" s="3"/>
    </row>
    <row r="276" ht="12.75">
      <c r="CP276" s="3"/>
    </row>
    <row r="277" ht="12.75">
      <c r="CP277" s="3"/>
    </row>
    <row r="278" ht="12.75">
      <c r="CP278" s="3"/>
    </row>
    <row r="279" ht="12.75">
      <c r="CP279" s="3"/>
    </row>
    <row r="280" ht="12.75">
      <c r="CP280" s="3"/>
    </row>
    <row r="281" ht="12.75">
      <c r="CP281" s="3"/>
    </row>
    <row r="282" ht="12.75">
      <c r="CP282" s="3"/>
    </row>
    <row r="283" ht="12.75">
      <c r="CP283" s="3"/>
    </row>
    <row r="284" ht="12.75">
      <c r="CP284" s="3"/>
    </row>
    <row r="285" ht="12.75">
      <c r="CP285" s="3"/>
    </row>
    <row r="286" ht="12.75">
      <c r="CP286" s="3"/>
    </row>
    <row r="287" ht="12.75">
      <c r="CP287" s="3"/>
    </row>
    <row r="288" ht="12.75">
      <c r="CP288" s="3"/>
    </row>
    <row r="289" ht="12.75">
      <c r="CP289" s="3"/>
    </row>
    <row r="290" ht="12.75">
      <c r="CP290" s="3"/>
    </row>
    <row r="291" ht="12.75">
      <c r="CP291" s="3"/>
    </row>
    <row r="292" ht="12.75">
      <c r="CP292" s="3"/>
    </row>
    <row r="293" ht="12.75">
      <c r="CP293" s="3"/>
    </row>
    <row r="294" ht="12.75">
      <c r="CP294" s="3"/>
    </row>
    <row r="295" ht="12.75">
      <c r="CP295" s="3"/>
    </row>
    <row r="296" ht="12.75">
      <c r="CP296" s="3"/>
    </row>
    <row r="297" ht="12.75">
      <c r="CP297" s="3"/>
    </row>
    <row r="298" ht="12.75">
      <c r="CP298" s="3"/>
    </row>
    <row r="299" ht="12.75">
      <c r="CP299" s="3"/>
    </row>
    <row r="300" ht="12.75">
      <c r="CP300" s="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8"/>
  <sheetViews>
    <sheetView workbookViewId="0" topLeftCell="C1">
      <selection activeCell="N26" sqref="N26"/>
    </sheetView>
  </sheetViews>
  <sheetFormatPr defaultColWidth="11.421875" defaultRowHeight="12.75"/>
  <cols>
    <col min="1" max="1" width="5.28125" style="4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3"/>
      <c r="B1" s="24" t="s">
        <v>125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8" customFormat="1" ht="15.75">
      <c r="A2" s="23"/>
      <c r="B2" s="17" t="s">
        <v>126</v>
      </c>
      <c r="C2" s="22" t="str">
        <f>'[1]Fallas0'!AA1</f>
        <v>X/R</v>
      </c>
      <c r="D2" s="17" t="s">
        <v>127</v>
      </c>
      <c r="E2" s="17" t="s">
        <v>128</v>
      </c>
      <c r="F2" s="22" t="str">
        <f>'[1]Fallas0'!AM1</f>
        <v>X/R</v>
      </c>
      <c r="G2" s="17" t="s">
        <v>129</v>
      </c>
      <c r="H2" s="17" t="s">
        <v>130</v>
      </c>
      <c r="I2" s="22" t="str">
        <f>'[1]Fallas0'!AY1</f>
        <v>X/R</v>
      </c>
      <c r="J2" s="17" t="s">
        <v>131</v>
      </c>
      <c r="K2" s="17" t="s">
        <v>132</v>
      </c>
      <c r="L2" s="22" t="str">
        <f>'[1]Fallas0'!CO1</f>
        <v>X/R</v>
      </c>
      <c r="M2" s="17" t="s">
        <v>133</v>
      </c>
    </row>
    <row r="3" spans="1:13" ht="12.75">
      <c r="A3" s="16" t="s">
        <v>124</v>
      </c>
      <c r="B3" s="16" t="str">
        <f>'[1]Fallas0'!Y2</f>
        <v>Magnitud</v>
      </c>
      <c r="C3" s="22"/>
      <c r="D3" s="16" t="str">
        <f>'[1]Fallas0'!AB2</f>
        <v>Magnitud</v>
      </c>
      <c r="E3" s="16" t="str">
        <f>'[1]Fallas0'!AG2</f>
        <v>Magnitud</v>
      </c>
      <c r="F3" s="22"/>
      <c r="G3" s="16" t="str">
        <f>'[1]Fallas0'!AN2</f>
        <v>Magnitud</v>
      </c>
      <c r="H3" s="16" t="str">
        <f>'[1]Fallas0'!AS2</f>
        <v>Magnitud</v>
      </c>
      <c r="I3" s="22"/>
      <c r="J3" s="16" t="str">
        <f>'[1]Fallas0'!BA2</f>
        <v>Magnitud</v>
      </c>
      <c r="K3" s="16" t="str">
        <f>'[1]Fallas0'!CI2</f>
        <v>Magnitud</v>
      </c>
      <c r="L3" s="22"/>
      <c r="M3" s="16" t="str">
        <f>'[1]Fallas0'!CP2</f>
        <v>Magnitud</v>
      </c>
    </row>
    <row r="4" spans="1:13" ht="12.75">
      <c r="A4" s="16">
        <v>1</v>
      </c>
      <c r="B4" s="19">
        <f>Fallas0!Y3*1000</f>
        <v>1129.0880787482188</v>
      </c>
      <c r="C4" s="19">
        <f>Fallas0!AA3</f>
        <v>6.326663832084529</v>
      </c>
      <c r="D4" s="19">
        <f>Fallas0!AB3*1000</f>
        <v>1671.0503565473637</v>
      </c>
      <c r="E4" s="19">
        <f>Fallas0!AG3*1000</f>
        <v>564.5440393741094</v>
      </c>
      <c r="F4" s="19">
        <f>Fallas0!AM3</f>
        <v>6.326663832084519</v>
      </c>
      <c r="G4" s="19">
        <f>Fallas0!AN3*1000</f>
        <v>807.2979763049764</v>
      </c>
      <c r="H4" s="19">
        <f>Fallas0!AS3*1000</f>
        <v>1311.5986700817755</v>
      </c>
      <c r="I4" s="19">
        <f>Fallas0!AY3</f>
        <v>5.0200225687914095</v>
      </c>
      <c r="J4" s="19">
        <f>Fallas0!AZ3*1000</f>
        <v>1875.5860982169388</v>
      </c>
      <c r="K4" s="19">
        <f>Fallas0!CI3*1000</f>
        <v>1307.4880518966027</v>
      </c>
      <c r="L4" s="19">
        <f>Fallas0!CO3</f>
        <v>1.924150853652789</v>
      </c>
      <c r="M4" s="19">
        <f>Fallas0!CP3*1000</f>
        <v>1438.236857086263</v>
      </c>
    </row>
    <row r="5" spans="1:13" ht="12.75">
      <c r="A5" s="16">
        <v>2</v>
      </c>
      <c r="B5" s="19">
        <f>Fallas0!Y4*1000</f>
        <v>1123.4845924399579</v>
      </c>
      <c r="C5" s="19">
        <f>Fallas0!AA4</f>
        <v>6.24644359851825</v>
      </c>
      <c r="D5" s="19">
        <f>Fallas0!AB4*1000</f>
        <v>1662.7571968111376</v>
      </c>
      <c r="E5" s="19">
        <f>Fallas0!AG4*1000</f>
        <v>561.7422962199789</v>
      </c>
      <c r="F5" s="19">
        <f>Fallas0!AM4</f>
        <v>6.246443598518247</v>
      </c>
      <c r="G5" s="19">
        <f>Fallas0!AN4*1000</f>
        <v>803.29148359457</v>
      </c>
      <c r="H5" s="19">
        <f>Fallas0!AS4*1000</f>
        <v>1292.174589878603</v>
      </c>
      <c r="I5" s="19">
        <f>Fallas0!AY4</f>
        <v>5.021523295357271</v>
      </c>
      <c r="J5" s="19">
        <f>Fallas0!AZ4*1000</f>
        <v>1847.8096635264023</v>
      </c>
      <c r="K5" s="19">
        <f>Fallas0!CI4*1000</f>
        <v>1285.7159700542165</v>
      </c>
      <c r="L5" s="19">
        <f>Fallas0!CO4</f>
        <v>1.9717059877196796</v>
      </c>
      <c r="M5" s="19">
        <f>Fallas0!CP4*1000</f>
        <v>1414.2875670596381</v>
      </c>
    </row>
    <row r="6" spans="1:13" ht="12.75">
      <c r="A6" s="16">
        <v>3</v>
      </c>
      <c r="B6" s="19">
        <f>Fallas0!Y5*1000</f>
        <v>1099.2668541526573</v>
      </c>
      <c r="C6" s="19">
        <f>Fallas0!AA5</f>
        <v>5.922032147242949</v>
      </c>
      <c r="D6" s="19">
        <f>Fallas0!AB5*1000</f>
        <v>1626.9149441459329</v>
      </c>
      <c r="E6" s="19">
        <f>Fallas0!AG5*1000</f>
        <v>549.6334270763286</v>
      </c>
      <c r="F6" s="19">
        <f>Fallas0!AM5</f>
        <v>5.922032147242939</v>
      </c>
      <c r="G6" s="19">
        <f>Fallas0!AN5*1000</f>
        <v>785.97580071915</v>
      </c>
      <c r="H6" s="19">
        <f>Fallas0!AS5*1000</f>
        <v>1212.6211246721214</v>
      </c>
      <c r="I6" s="19">
        <f>Fallas0!AY5</f>
        <v>5.027678699753913</v>
      </c>
      <c r="J6" s="19">
        <f>Fallas0!AZ5*1000</f>
        <v>1734.0482082811336</v>
      </c>
      <c r="K6" s="19">
        <f>Fallas0!CI5*1000</f>
        <v>1202.258617736529</v>
      </c>
      <c r="L6" s="19">
        <f>Fallas0!CO5</f>
        <v>2.1939561593067833</v>
      </c>
      <c r="M6" s="19">
        <f>Fallas0!CP5*1000</f>
        <v>1322.484479510182</v>
      </c>
    </row>
    <row r="7" spans="1:13" ht="12.75">
      <c r="A7" s="16">
        <v>4</v>
      </c>
      <c r="B7" s="19">
        <f>Fallas0!Y6*1000</f>
        <v>997.6161474525375</v>
      </c>
      <c r="C7" s="19">
        <f>Fallas0!AA6</f>
        <v>4.8625182119461</v>
      </c>
      <c r="D7" s="19">
        <f>Fallas0!AB6*1000</f>
        <v>1376.7102834845016</v>
      </c>
      <c r="E7" s="19">
        <f>Fallas0!AG6*1000</f>
        <v>498.80807372626873</v>
      </c>
      <c r="F7" s="19">
        <f>Fallas0!AM6</f>
        <v>4.862518211946105</v>
      </c>
      <c r="G7" s="19">
        <f>Fallas0!AN6*1000</f>
        <v>713.2955454285642</v>
      </c>
      <c r="H7" s="19">
        <f>Fallas0!AS6*1000</f>
        <v>941.0725001268733</v>
      </c>
      <c r="I7" s="19">
        <f>Fallas0!AY6</f>
        <v>5.048799367689901</v>
      </c>
      <c r="J7" s="19">
        <f>Fallas0!AZ6*1000</f>
        <v>1345.7336751814287</v>
      </c>
      <c r="K7" s="19">
        <f>Fallas0!CI6*1000</f>
        <v>966.4800433311495</v>
      </c>
      <c r="L7" s="19">
        <f>Fallas0!CO6</f>
        <v>3.5316505944818575</v>
      </c>
      <c r="M7" s="19">
        <f>Fallas0!CP6*1000</f>
        <v>1256.4240563304945</v>
      </c>
    </row>
    <row r="8" spans="1:13" ht="12.75">
      <c r="A8" s="16">
        <v>5</v>
      </c>
      <c r="B8" s="19">
        <f>Fallas0!Y7*1000</f>
        <v>990.6381262759372</v>
      </c>
      <c r="C8" s="19">
        <f>Fallas0!AA7</f>
        <v>4.803490449637514</v>
      </c>
      <c r="D8" s="19">
        <f>Fallas0!AB7*1000</f>
        <v>1367.0806142607935</v>
      </c>
      <c r="E8" s="19">
        <f>Fallas0!AG7*1000</f>
        <v>495.3190631379686</v>
      </c>
      <c r="F8" s="19">
        <f>Fallas0!AM7</f>
        <v>4.803490449637512</v>
      </c>
      <c r="G8" s="19">
        <f>Fallas0!AN7*1000</f>
        <v>708.3062602872951</v>
      </c>
      <c r="H8" s="19">
        <f>Fallas0!AS7*1000</f>
        <v>925.3908416225821</v>
      </c>
      <c r="I8" s="19">
        <f>Fallas0!AY7</f>
        <v>5.050024278571325</v>
      </c>
      <c r="J8" s="19">
        <f>Fallas0!AZ7*1000</f>
        <v>1323.3089035202922</v>
      </c>
      <c r="K8" s="19">
        <f>Fallas0!CI7*1000</f>
        <v>954.3584972145616</v>
      </c>
      <c r="L8" s="19">
        <f>Fallas0!CO7</f>
        <v>3.6581354603562852</v>
      </c>
      <c r="M8" s="19">
        <f>Fallas0!CP7*1000</f>
        <v>1240.66604637893</v>
      </c>
    </row>
    <row r="9" spans="1:13" ht="12.75">
      <c r="A9" s="16">
        <v>6</v>
      </c>
      <c r="B9" s="19">
        <f>Fallas0!Y8*1000</f>
        <v>982.7738833804722</v>
      </c>
      <c r="C9" s="19">
        <f>Fallas0!AA8</f>
        <v>4.738648561181006</v>
      </c>
      <c r="D9" s="19">
        <f>Fallas0!AB8*1000</f>
        <v>1356.2279590650517</v>
      </c>
      <c r="E9" s="19">
        <f>Fallas0!AG8*1000</f>
        <v>491.3869416902361</v>
      </c>
      <c r="F9" s="19">
        <f>Fallas0!AM8</f>
        <v>4.738648561181006</v>
      </c>
      <c r="G9" s="19">
        <f>Fallas0!AN8*1000</f>
        <v>702.6833266170376</v>
      </c>
      <c r="H9" s="19">
        <f>Fallas0!AS8*1000</f>
        <v>908.0946753072893</v>
      </c>
      <c r="I9" s="19">
        <f>Fallas0!AY8</f>
        <v>5.051375963638179</v>
      </c>
      <c r="J9" s="19">
        <f>Fallas0!AZ8*1000</f>
        <v>1298.5753856894235</v>
      </c>
      <c r="K9" s="19">
        <f>Fallas0!CI8*1000</f>
        <v>941.099806793058</v>
      </c>
      <c r="L9" s="19">
        <f>Fallas0!CO8</f>
        <v>3.808297961649219</v>
      </c>
      <c r="M9" s="19">
        <f>Fallas0!CP8*1000</f>
        <v>1223.4297488309753</v>
      </c>
    </row>
    <row r="10" spans="1:13" ht="12.75">
      <c r="A10" s="16">
        <v>7</v>
      </c>
      <c r="B10" s="19">
        <f>Fallas0!Y9*1000</f>
        <v>924.621367153532</v>
      </c>
      <c r="C10" s="19">
        <f>Fallas0!AA9</f>
        <v>4.308127742207976</v>
      </c>
      <c r="D10" s="19">
        <f>Fallas0!AB9*1000</f>
        <v>1275.977486671874</v>
      </c>
      <c r="E10" s="19">
        <f>Fallas0!AG9*1000</f>
        <v>462.310683576766</v>
      </c>
      <c r="F10" s="19">
        <f>Fallas0!AM9</f>
        <v>4.308127742207978</v>
      </c>
      <c r="G10" s="19">
        <f>Fallas0!AN9*1000</f>
        <v>661.1042775147753</v>
      </c>
      <c r="H10" s="19">
        <f>Fallas0!AS9*1000</f>
        <v>791.3659760799083</v>
      </c>
      <c r="I10" s="19">
        <f>Fallas0!AY9</f>
        <v>5.060516475437962</v>
      </c>
      <c r="J10" s="19">
        <f>Fallas0!AZ9*1000</f>
        <v>1131.6533457942687</v>
      </c>
      <c r="K10" s="19">
        <f>Fallas0!CI9*1000</f>
        <v>853.6652495921169</v>
      </c>
      <c r="L10" s="19">
        <f>Fallas0!CO9</f>
        <v>5.256771728581816</v>
      </c>
      <c r="M10" s="19">
        <f>Fallas0!CP9*1000</f>
        <v>1178.0580444371212</v>
      </c>
    </row>
    <row r="11" spans="1:13" ht="12.75">
      <c r="A11" s="16">
        <v>8</v>
      </c>
      <c r="B11" s="19">
        <f>Fallas0!Y10*1000</f>
        <v>914.9047742531627</v>
      </c>
      <c r="C11" s="19">
        <f>Fallas0!AA10</f>
        <v>4.243611270578848</v>
      </c>
      <c r="D11" s="19">
        <f>Fallas0!AB10*1000</f>
        <v>1262.5685884693644</v>
      </c>
      <c r="E11" s="19">
        <f>Fallas0!AG10*1000</f>
        <v>457.45238712658136</v>
      </c>
      <c r="F11" s="19">
        <f>Fallas0!AM10</f>
        <v>4.24361127057885</v>
      </c>
      <c r="G11" s="19">
        <f>Fallas0!AN10*1000</f>
        <v>654.1569135910114</v>
      </c>
      <c r="H11" s="19">
        <f>Fallas0!AS10*1000</f>
        <v>773.5850726509659</v>
      </c>
      <c r="I11" s="19">
        <f>Fallas0!AY10</f>
        <v>5.061911613855575</v>
      </c>
      <c r="J11" s="19">
        <f>Fallas0!AZ10*1000</f>
        <v>1106.2266538908812</v>
      </c>
      <c r="K11" s="19">
        <f>Fallas0!CI10*1000</f>
        <v>840.5060926038224</v>
      </c>
      <c r="L11" s="19">
        <f>Fallas0!CO10</f>
        <v>5.579094732973448</v>
      </c>
      <c r="M11" s="19">
        <f>Fallas0!CP10*1000</f>
        <v>1159.8984077932748</v>
      </c>
    </row>
    <row r="12" spans="1:13" ht="12.75">
      <c r="A12" s="16">
        <v>9</v>
      </c>
      <c r="B12" s="19">
        <f>Fallas0!Y11*1000</f>
        <v>874.5514199747986</v>
      </c>
      <c r="C12" s="19">
        <f>Fallas0!AA11</f>
        <v>3.994800257745507</v>
      </c>
      <c r="D12" s="19">
        <f>Fallas0!AB11*1000</f>
        <v>1136.916845967238</v>
      </c>
      <c r="E12" s="19">
        <f>Fallas0!AG11*1000</f>
        <v>437.2757099873993</v>
      </c>
      <c r="F12" s="19">
        <f>Fallas0!AM11</f>
        <v>3.9948002577455073</v>
      </c>
      <c r="G12" s="19">
        <f>Fallas0!AN11*1000</f>
        <v>625.3042652819809</v>
      </c>
      <c r="H12" s="19">
        <f>Fallas0!AS11*1000</f>
        <v>704.2907940868797</v>
      </c>
      <c r="I12" s="19">
        <f>Fallas0!AY11</f>
        <v>5.067355703377186</v>
      </c>
      <c r="J12" s="19">
        <f>Fallas0!AZ11*1000</f>
        <v>1007.1358355442379</v>
      </c>
      <c r="K12" s="19">
        <f>Fallas0!CI11*1000</f>
        <v>789.1018002561173</v>
      </c>
      <c r="L12" s="19">
        <f>Fallas0!CO11</f>
        <v>7.333245837792884</v>
      </c>
      <c r="M12" s="19">
        <f>Fallas0!CP11*1000</f>
        <v>1167.8706643790536</v>
      </c>
    </row>
    <row r="13" spans="1:13" ht="12.75">
      <c r="A13" s="16">
        <v>10</v>
      </c>
      <c r="B13" s="19">
        <f>Fallas0!Y12*1000</f>
        <v>863.9830846962561</v>
      </c>
      <c r="C13" s="19">
        <f>Fallas0!AA12</f>
        <v>3.9342874112617534</v>
      </c>
      <c r="D13" s="19">
        <f>Fallas0!AB12*1000</f>
        <v>1123.178010105133</v>
      </c>
      <c r="E13" s="19">
        <f>Fallas0!AG12*1000</f>
        <v>431.99154234812806</v>
      </c>
      <c r="F13" s="19">
        <f>Fallas0!AM12</f>
        <v>3.9342874112617534</v>
      </c>
      <c r="G13" s="19">
        <f>Fallas0!AN12*1000</f>
        <v>617.7479055578231</v>
      </c>
      <c r="H13" s="19">
        <f>Fallas0!AS12*1000</f>
        <v>687.262496811263</v>
      </c>
      <c r="I13" s="19">
        <f>Fallas0!AY12</f>
        <v>5.068695252960577</v>
      </c>
      <c r="J13" s="19">
        <f>Fallas0!AZ12*1000</f>
        <v>982.7853704401059</v>
      </c>
      <c r="K13" s="19">
        <f>Fallas0!CI12*1000</f>
        <v>776.3733697130662</v>
      </c>
      <c r="L13" s="19">
        <f>Fallas0!CO12</f>
        <v>7.9491644786308395</v>
      </c>
      <c r="M13" s="19">
        <f>Fallas0!CP12*1000</f>
        <v>1149.032587175338</v>
      </c>
    </row>
    <row r="14" spans="1:13" ht="12.75">
      <c r="A14" s="16">
        <v>11</v>
      </c>
      <c r="B14" s="19">
        <f>Fallas0!Y13*1000</f>
        <v>830.56996479457</v>
      </c>
      <c r="C14" s="19">
        <f>Fallas0!AA13</f>
        <v>3.754192495987393</v>
      </c>
      <c r="D14" s="19">
        <f>Fallas0!AB13*1000</f>
        <v>1079.7409542329408</v>
      </c>
      <c r="E14" s="19">
        <f>Fallas0!AG13*1000</f>
        <v>415.284982397285</v>
      </c>
      <c r="F14" s="19">
        <f>Fallas0!AM13</f>
        <v>3.7541924959873945</v>
      </c>
      <c r="G14" s="19">
        <f>Fallas0!AN13*1000</f>
        <v>593.8575248281174</v>
      </c>
      <c r="H14" s="19">
        <f>Fallas0!AS13*1000</f>
        <v>636.1711381058659</v>
      </c>
      <c r="I14" s="19">
        <f>Fallas0!AY13</f>
        <v>5.072718503748466</v>
      </c>
      <c r="J14" s="19">
        <f>Fallas0!AZ13*1000</f>
        <v>909.7247274913882</v>
      </c>
      <c r="K14" s="19">
        <f>Fallas0!CI13*1000</f>
        <v>737.7398204381568</v>
      </c>
      <c r="L14" s="19">
        <f>Fallas0!CO13</f>
        <v>10.642806669752746</v>
      </c>
      <c r="M14" s="19">
        <f>Fallas0!CP13*1000</f>
        <v>1121.3645270659981</v>
      </c>
    </row>
    <row r="15" spans="1:13" ht="12.75">
      <c r="A15" s="16">
        <v>12</v>
      </c>
      <c r="B15" s="19">
        <f>Fallas0!Y14*1000</f>
        <v>996.1525179084721</v>
      </c>
      <c r="C15" s="19">
        <f>Fallas0!AA14</f>
        <v>4.850018113812142</v>
      </c>
      <c r="D15" s="19">
        <f>Fallas0!AB14*1000</f>
        <v>1294.9982732810138</v>
      </c>
      <c r="E15" s="19">
        <f>Fallas0!AG14*1000</f>
        <v>498.07625895423604</v>
      </c>
      <c r="F15" s="19">
        <f>Fallas0!AM14</f>
        <v>4.850018113812142</v>
      </c>
      <c r="G15" s="19">
        <f>Fallas0!AN14*1000</f>
        <v>712.2490503045574</v>
      </c>
      <c r="H15" s="19">
        <f>Fallas0!AS14*1000</f>
        <v>937.7566940304788</v>
      </c>
      <c r="I15" s="19">
        <f>Fallas0!AY14</f>
        <v>5.049058321141858</v>
      </c>
      <c r="J15" s="19">
        <f>Fallas0!AZ14*1000</f>
        <v>1340.9920724635847</v>
      </c>
      <c r="K15" s="19">
        <f>Fallas0!CI14*1000</f>
        <v>963.9085156780627</v>
      </c>
      <c r="L15" s="19">
        <f>Fallas0!CO14</f>
        <v>3.5576791546593345</v>
      </c>
      <c r="M15" s="19">
        <f>Fallas0!CP14*1000</f>
        <v>1253.0810703814814</v>
      </c>
    </row>
    <row r="16" spans="1:13" ht="12.75">
      <c r="A16" s="16">
        <v>13</v>
      </c>
      <c r="B16" s="19">
        <f>Fallas0!Y15*1000</f>
        <v>981.3509414149212</v>
      </c>
      <c r="C16" s="19">
        <f>Fallas0!AA15</f>
        <v>4.727101298486152</v>
      </c>
      <c r="D16" s="19">
        <f>Fallas0!AB15*1000</f>
        <v>1354.264299152591</v>
      </c>
      <c r="E16" s="19">
        <f>Fallas0!AG15*1000</f>
        <v>490.6754707074606</v>
      </c>
      <c r="F16" s="19">
        <f>Fallas0!AM15</f>
        <v>4.72710129848615</v>
      </c>
      <c r="G16" s="19">
        <f>Fallas0!AN15*1000</f>
        <v>701.6659231116687</v>
      </c>
      <c r="H16" s="19">
        <f>Fallas0!AS15*1000</f>
        <v>905.0068056584811</v>
      </c>
      <c r="I16" s="19">
        <f>Fallas0!AY15</f>
        <v>5.0516173520405205</v>
      </c>
      <c r="J16" s="19">
        <f>Fallas0!AZ15*1000</f>
        <v>1294.159732091628</v>
      </c>
      <c r="K16" s="19">
        <f>Fallas0!CI15*1000</f>
        <v>938.744003979843</v>
      </c>
      <c r="L16" s="19">
        <f>Fallas0!CO15</f>
        <v>3.836382757806202</v>
      </c>
      <c r="M16" s="19">
        <f>Fallas0!CP15*1000</f>
        <v>1220.367205173796</v>
      </c>
    </row>
    <row r="17" spans="1:13" ht="12.75">
      <c r="A17" s="16">
        <v>14</v>
      </c>
      <c r="B17" s="19">
        <f>Fallas0!Y16*1000</f>
        <v>958.080821717118</v>
      </c>
      <c r="C17" s="19">
        <f>Fallas0!AA16</f>
        <v>4.54587456433021</v>
      </c>
      <c r="D17" s="19">
        <f>Fallas0!AB16*1000</f>
        <v>1322.1515339696227</v>
      </c>
      <c r="E17" s="19">
        <f>Fallas0!AG16*1000</f>
        <v>479.040410858559</v>
      </c>
      <c r="F17" s="19">
        <f>Fallas0!AM16</f>
        <v>4.545874564330211</v>
      </c>
      <c r="G17" s="19">
        <f>Fallas0!AN16*1000</f>
        <v>685.0277875277394</v>
      </c>
      <c r="H17" s="19">
        <f>Fallas0!AS16*1000</f>
        <v>856.2367623521845</v>
      </c>
      <c r="I17" s="19">
        <f>Fallas0!AY16</f>
        <v>5.055432804132438</v>
      </c>
      <c r="J17" s="19">
        <f>Fallas0!AZ16*1000</f>
        <v>1224.4185701636238</v>
      </c>
      <c r="K17" s="19">
        <f>Fallas0!CI16*1000</f>
        <v>901.9144541315778</v>
      </c>
      <c r="L17" s="19">
        <f>Fallas0!CO16</f>
        <v>4.3407843271148</v>
      </c>
      <c r="M17" s="19">
        <f>Fallas0!CP16*1000</f>
        <v>1172.4887903710512</v>
      </c>
    </row>
    <row r="18" spans="1:13" ht="12.75">
      <c r="A18" s="16">
        <v>15</v>
      </c>
      <c r="B18" s="19">
        <f>Fallas0!Y17*1000</f>
        <v>954.2886782628855</v>
      </c>
      <c r="C18" s="19">
        <f>Fallas0!AA17</f>
        <v>4.517636751481539</v>
      </c>
      <c r="D18" s="19">
        <f>Fallas0!AB17*1000</f>
        <v>1316.9183760027818</v>
      </c>
      <c r="E18" s="19">
        <f>Fallas0!AG17*1000</f>
        <v>477.14433913144273</v>
      </c>
      <c r="F18" s="19">
        <f>Fallas0!AM17</f>
        <v>4.517636751481542</v>
      </c>
      <c r="G18" s="19">
        <f>Fallas0!AN17*1000</f>
        <v>682.3164049579631</v>
      </c>
      <c r="H18" s="19">
        <f>Fallas0!AS17*1000</f>
        <v>848.5851487881012</v>
      </c>
      <c r="I18" s="19">
        <f>Fallas0!AY17</f>
        <v>5.056031920063675</v>
      </c>
      <c r="J18" s="19">
        <f>Fallas0!AZ17*1000</f>
        <v>1213.4767627669846</v>
      </c>
      <c r="K18" s="19">
        <f>Fallas0!CI17*1000</f>
        <v>896.1899011936546</v>
      </c>
      <c r="L18" s="19">
        <f>Fallas0!CO17</f>
        <v>4.432005025301535</v>
      </c>
      <c r="M18" s="19">
        <f>Fallas0!CP17*1000</f>
        <v>1165.046871551751</v>
      </c>
    </row>
    <row r="19" spans="1:13" ht="12.75">
      <c r="A19" s="16">
        <v>16</v>
      </c>
      <c r="B19" s="19">
        <f>Fallas0!Y18*1000</f>
        <v>953.8068363916672</v>
      </c>
      <c r="C19" s="19">
        <f>Fallas0!AA18</f>
        <v>4.514073570929946</v>
      </c>
      <c r="D19" s="19">
        <f>Fallas0!AB18*1000</f>
        <v>1316.2534342205006</v>
      </c>
      <c r="E19" s="19">
        <f>Fallas0!AG18*1000</f>
        <v>476.9034181958336</v>
      </c>
      <c r="F19" s="19">
        <f>Fallas0!AM18</f>
        <v>4.514073570929944</v>
      </c>
      <c r="G19" s="19">
        <f>Fallas0!AN18*1000</f>
        <v>681.971888020042</v>
      </c>
      <c r="H19" s="19">
        <f>Fallas0!AS18*1000</f>
        <v>847.6186188905497</v>
      </c>
      <c r="I19" s="19">
        <f>Fallas0!AY18</f>
        <v>5.05610760839007</v>
      </c>
      <c r="J19" s="19">
        <f>Fallas0!AZ18*1000</f>
        <v>1212.0946250134862</v>
      </c>
      <c r="K19" s="19">
        <f>Fallas0!CI18*1000</f>
        <v>895.4676265527103</v>
      </c>
      <c r="L19" s="19">
        <f>Fallas0!CO18</f>
        <v>4.443797910079157</v>
      </c>
      <c r="M19" s="19">
        <f>Fallas0!CP18*1000</f>
        <v>1164.1079145185233</v>
      </c>
    </row>
    <row r="20" spans="1:13" ht="12.75">
      <c r="A20" s="16">
        <v>17</v>
      </c>
      <c r="B20" s="19">
        <f>Fallas0!Y19*1000</f>
        <v>951.6298102960621</v>
      </c>
      <c r="C20" s="19">
        <f>Fallas0!AA19</f>
        <v>4.498043625973173</v>
      </c>
      <c r="D20" s="19">
        <f>Fallas0!AB19*1000</f>
        <v>1313.249138208566</v>
      </c>
      <c r="E20" s="19">
        <f>Fallas0!AG19*1000</f>
        <v>475.8149051480311</v>
      </c>
      <c r="F20" s="19">
        <f>Fallas0!AM19</f>
        <v>4.498043625973172</v>
      </c>
      <c r="G20" s="19">
        <f>Fallas0!AN19*1000</f>
        <v>680.4153143616844</v>
      </c>
      <c r="H20" s="19">
        <f>Fallas0!AS19*1000</f>
        <v>843.2676063545405</v>
      </c>
      <c r="I20" s="19">
        <f>Fallas0!AY19</f>
        <v>5.05644836034698</v>
      </c>
      <c r="J20" s="19">
        <f>Fallas0!AZ19*1000</f>
        <v>1205.8726770869928</v>
      </c>
      <c r="K20" s="19">
        <f>Fallas0!CI19*1000</f>
        <v>892.2183655836637</v>
      </c>
      <c r="L20" s="19">
        <f>Fallas0!CO19</f>
        <v>4.4976633878738115</v>
      </c>
      <c r="M20" s="19">
        <f>Fallas0!CP19*1000</f>
        <v>1159.8838752587628</v>
      </c>
    </row>
    <row r="21" spans="1:13" ht="12.75">
      <c r="A21" s="16">
        <v>18</v>
      </c>
      <c r="B21" s="19">
        <f>Fallas0!Y20*1000</f>
        <v>955.3098751798854</v>
      </c>
      <c r="C21" s="19">
        <f>Fallas0!AA20</f>
        <v>4.525206821212</v>
      </c>
      <c r="D21" s="19">
        <f>Fallas0!AB20*1000</f>
        <v>1318.3276277482416</v>
      </c>
      <c r="E21" s="19">
        <f>Fallas0!AG20*1000</f>
        <v>477.6549375899427</v>
      </c>
      <c r="F21" s="19">
        <f>Fallas0!AM20</f>
        <v>4.525206821211999</v>
      </c>
      <c r="G21" s="19">
        <f>Fallas0!AN20*1000</f>
        <v>683.0465607536179</v>
      </c>
      <c r="H21" s="19">
        <f>Fallas0!AS20*1000</f>
        <v>850.6378125992769</v>
      </c>
      <c r="I21" s="19">
        <f>Fallas0!AY20</f>
        <v>5.0558711845299085</v>
      </c>
      <c r="J21" s="19">
        <f>Fallas0!AZ20*1000</f>
        <v>1216.412072016966</v>
      </c>
      <c r="K21" s="19">
        <f>Fallas0!CI20*1000</f>
        <v>897.7244351789356</v>
      </c>
      <c r="L21" s="19">
        <f>Fallas0!CO20</f>
        <v>4.407164017514681</v>
      </c>
      <c r="M21" s="19">
        <f>Fallas0!CP20*1000</f>
        <v>1167.041765732616</v>
      </c>
    </row>
    <row r="22" spans="1:13" ht="12.75">
      <c r="A22" s="16">
        <v>19</v>
      </c>
      <c r="B22" s="19">
        <f>Fallas0!Y21*1000</f>
        <v>969.9116370991395</v>
      </c>
      <c r="C22" s="19">
        <f>Fallas0!AA21</f>
        <v>4.6362589398349</v>
      </c>
      <c r="D22" s="19">
        <f>Fallas0!AB21*1000</f>
        <v>1338.4780591968124</v>
      </c>
      <c r="E22" s="19">
        <f>Fallas0!AG21*1000</f>
        <v>484.95581854956976</v>
      </c>
      <c r="F22" s="19">
        <f>Fallas0!AM21</f>
        <v>4.636258939834901</v>
      </c>
      <c r="G22" s="19">
        <f>Fallas0!AN21*1000</f>
        <v>693.4868205258847</v>
      </c>
      <c r="H22" s="19">
        <f>Fallas0!AS21*1000</f>
        <v>880.6327786581558</v>
      </c>
      <c r="I22" s="19">
        <f>Fallas0!AY21</f>
        <v>5.053523525077468</v>
      </c>
      <c r="J22" s="19">
        <f>Fallas0!AZ21*1000</f>
        <v>1259.3048734811628</v>
      </c>
      <c r="K22" s="19">
        <f>Fallas0!CI21*1000</f>
        <v>920.2555291069343</v>
      </c>
      <c r="L22" s="19">
        <f>Fallas0!CO21</f>
        <v>4.073175629062294</v>
      </c>
      <c r="M22" s="19">
        <f>Fallas0!CP21*1000</f>
        <v>1196.3321878390148</v>
      </c>
    </row>
    <row r="23" spans="1:13" ht="12.75">
      <c r="A23" s="16">
        <v>20</v>
      </c>
      <c r="B23" s="19">
        <f>Fallas0!Y22*1000</f>
        <v>964.7353713074866</v>
      </c>
      <c r="C23" s="19">
        <f>Fallas0!AA22</f>
        <v>4.596279808089791</v>
      </c>
      <c r="D23" s="19">
        <f>Fallas0!AB22*1000</f>
        <v>1331.3348124043314</v>
      </c>
      <c r="E23" s="19">
        <f>Fallas0!AG22*1000</f>
        <v>482.3676856537433</v>
      </c>
      <c r="F23" s="19">
        <f>Fallas0!AM22</f>
        <v>4.596279808089791</v>
      </c>
      <c r="G23" s="19">
        <f>Fallas0!AN22*1000</f>
        <v>689.7857904848529</v>
      </c>
      <c r="H23" s="19">
        <f>Fallas0!AS22*1000</f>
        <v>869.8597472707992</v>
      </c>
      <c r="I23" s="19">
        <f>Fallas0!AY22</f>
        <v>5.054366472092354</v>
      </c>
      <c r="J23" s="19">
        <f>Fallas0!AZ22*1000</f>
        <v>1243.8994385972428</v>
      </c>
      <c r="K23" s="19">
        <f>Fallas0!CI22*1000</f>
        <v>912.1382375461966</v>
      </c>
      <c r="L23" s="19">
        <f>Fallas0!CO22</f>
        <v>4.187229067660773</v>
      </c>
      <c r="M23" s="19">
        <f>Fallas0!CP22*1000</f>
        <v>1185.7797088100556</v>
      </c>
    </row>
    <row r="24" spans="1:13" ht="12.75">
      <c r="A24" s="16">
        <v>21</v>
      </c>
      <c r="B24" s="19">
        <f>Fallas0!Y23*1000</f>
        <v>959.9632430072114</v>
      </c>
      <c r="C24" s="19">
        <f>Fallas0!AA23</f>
        <v>4.560021818271994</v>
      </c>
      <c r="D24" s="19">
        <f>Fallas0!AB23*1000</f>
        <v>1324.7492753499516</v>
      </c>
      <c r="E24" s="19">
        <f>Fallas0!AG23*1000</f>
        <v>479.9816215036057</v>
      </c>
      <c r="F24" s="19">
        <f>Fallas0!AM23</f>
        <v>4.560021818271994</v>
      </c>
      <c r="G24" s="19">
        <f>Fallas0!AN23*1000</f>
        <v>686.3737187501561</v>
      </c>
      <c r="H24" s="19">
        <f>Fallas0!AS23*1000</f>
        <v>860.0648970549861</v>
      </c>
      <c r="I24" s="19">
        <f>Fallas0!AY23</f>
        <v>5.055133115157835</v>
      </c>
      <c r="J24" s="19">
        <f>Fallas0!AZ23*1000</f>
        <v>1229.89280278863</v>
      </c>
      <c r="K24" s="19">
        <f>Fallas0!CI23*1000</f>
        <v>904.7831051911422</v>
      </c>
      <c r="L24" s="19">
        <f>Fallas0!CO23</f>
        <v>4.296524025988719</v>
      </c>
      <c r="M24" s="19">
        <f>Fallas0!CP23*1000</f>
        <v>1176.218036748485</v>
      </c>
    </row>
    <row r="25" spans="1:13" ht="12.75">
      <c r="A25" s="16">
        <v>22</v>
      </c>
      <c r="B25" s="19">
        <f>Fallas0!Y24*1000</f>
        <v>945.8506282891294</v>
      </c>
      <c r="C25" s="19">
        <f>Fallas0!AA24</f>
        <v>4.456030576353132</v>
      </c>
      <c r="D25" s="19">
        <f>Fallas0!AB24*1000</f>
        <v>1305.2738670389986</v>
      </c>
      <c r="E25" s="19">
        <f>Fallas0!AG24*1000</f>
        <v>472.9253141445647</v>
      </c>
      <c r="F25" s="19">
        <f>Fallas0!AM24</f>
        <v>4.456030576353132</v>
      </c>
      <c r="G25" s="19">
        <f>Fallas0!AN24*1000</f>
        <v>676.2831992267276</v>
      </c>
      <c r="H25" s="19">
        <f>Fallas0!AS24*1000</f>
        <v>831.8421093193755</v>
      </c>
      <c r="I25" s="19">
        <f>Fallas0!AY24</f>
        <v>5.05734336488817</v>
      </c>
      <c r="J25" s="19">
        <f>Fallas0!AZ24*1000</f>
        <v>1189.5342163267069</v>
      </c>
      <c r="K25" s="19">
        <f>Fallas0!CI24*1000</f>
        <v>883.7018043589514</v>
      </c>
      <c r="L25" s="19">
        <f>Fallas0!CO24</f>
        <v>4.645463068158268</v>
      </c>
      <c r="M25" s="19">
        <f>Fallas0!CP24*1000</f>
        <v>1148.8123456666367</v>
      </c>
    </row>
    <row r="26" spans="1:13" ht="12.75">
      <c r="A26" s="16">
        <v>23</v>
      </c>
      <c r="B26" s="19">
        <f>Fallas0!Y25*1000</f>
        <v>931.1917469700094</v>
      </c>
      <c r="C26" s="19">
        <f>Fallas0!AA25</f>
        <v>4.3528585913504205</v>
      </c>
      <c r="D26" s="19">
        <f>Fallas0!AB25*1000</f>
        <v>1285.044610818613</v>
      </c>
      <c r="E26" s="19">
        <f>Fallas0!AG25*1000</f>
        <v>465.5958734850047</v>
      </c>
      <c r="F26" s="19">
        <f>Fallas0!AM25</f>
        <v>4.352858591350422</v>
      </c>
      <c r="G26" s="19">
        <f>Fallas0!AN25*1000</f>
        <v>665.8020990835566</v>
      </c>
      <c r="H26" s="19">
        <f>Fallas0!AS25*1000</f>
        <v>803.6492333836717</v>
      </c>
      <c r="I26" s="19">
        <f>Fallas0!AY25</f>
        <v>5.059553129483846</v>
      </c>
      <c r="J26" s="19">
        <f>Fallas0!AZ25*1000</f>
        <v>1149.2184037386503</v>
      </c>
      <c r="K26" s="19">
        <f>Fallas0!CI25*1000</f>
        <v>862.764065815652</v>
      </c>
      <c r="L26" s="19">
        <f>Fallas0!CO25</f>
        <v>5.0549895427410325</v>
      </c>
      <c r="M26" s="19">
        <f>Fallas0!CP25*1000</f>
        <v>1190.6144108255996</v>
      </c>
    </row>
    <row r="27" spans="1:13" ht="12.75">
      <c r="A27" s="16">
        <v>24</v>
      </c>
      <c r="B27" s="19">
        <f>Fallas0!Y26*1000</f>
        <v>922.7199408118457</v>
      </c>
      <c r="C27" s="19">
        <f>Fallas0!AA26</f>
        <v>4.295351252420195</v>
      </c>
      <c r="D27" s="19">
        <f>Fallas0!AB26*1000</f>
        <v>1273.3535183203471</v>
      </c>
      <c r="E27" s="19">
        <f>Fallas0!AG26*1000</f>
        <v>461.35997040592287</v>
      </c>
      <c r="F27" s="19">
        <f>Fallas0!AM26</f>
        <v>4.295351252420196</v>
      </c>
      <c r="G27" s="19">
        <f>Fallas0!AN26*1000</f>
        <v>659.7447576804697</v>
      </c>
      <c r="H27" s="19">
        <f>Fallas0!AS26*1000</f>
        <v>787.850798487922</v>
      </c>
      <c r="I27" s="19">
        <f>Fallas0!AY26</f>
        <v>5.06079222721863</v>
      </c>
      <c r="J27" s="19">
        <f>Fallas0!AZ26*1000</f>
        <v>1126.6266418377284</v>
      </c>
      <c r="K27" s="19">
        <f>Fallas0!CI26*1000</f>
        <v>851.0629711804424</v>
      </c>
      <c r="L27" s="19">
        <f>Fallas0!CO26</f>
        <v>5.31750807990056</v>
      </c>
      <c r="M27" s="19">
        <f>Fallas0!CP26*1000</f>
        <v>1174.4669002290104</v>
      </c>
    </row>
    <row r="28" spans="1:13" ht="12.75">
      <c r="A28" s="16">
        <v>25</v>
      </c>
      <c r="B28" s="19">
        <f>Fallas0!Y27*1000</f>
        <v>920.746939441249</v>
      </c>
      <c r="C28" s="19">
        <f>Fallas0!AA27</f>
        <v>4.282172392503661</v>
      </c>
      <c r="D28" s="19">
        <f>Fallas0!AB27*1000</f>
        <v>1270.6307764289236</v>
      </c>
      <c r="E28" s="19">
        <f>Fallas0!AG27*1000</f>
        <v>460.3734697206245</v>
      </c>
      <c r="F28" s="19">
        <f>Fallas0!AM27</f>
        <v>4.282172392503661</v>
      </c>
      <c r="G28" s="19">
        <f>Fallas0!AN27*1000</f>
        <v>658.3340617004931</v>
      </c>
      <c r="H28" s="19">
        <f>Fallas0!AS27*1000</f>
        <v>784.2217880099072</v>
      </c>
      <c r="I28" s="19">
        <f>Fallas0!AY27</f>
        <v>5.061076939076337</v>
      </c>
      <c r="J28" s="19">
        <f>Fallas0!AZ27*1000</f>
        <v>1121.4371568541671</v>
      </c>
      <c r="K28" s="19">
        <f>Fallas0!CI27*1000</f>
        <v>848.376949630149</v>
      </c>
      <c r="L28" s="19">
        <f>Fallas0!CO27</f>
        <v>5.381699148542093</v>
      </c>
      <c r="M28" s="19">
        <f>Fallas0!CP27*1000</f>
        <v>1170.7601904896057</v>
      </c>
    </row>
    <row r="29" spans="1:13" ht="12.75">
      <c r="A29" s="16">
        <v>26</v>
      </c>
      <c r="B29" s="19">
        <f>Fallas0!Y28*1000</f>
        <v>919.0637317469718</v>
      </c>
      <c r="C29" s="19">
        <f>Fallas0!AA28</f>
        <v>4.2709919445627245</v>
      </c>
      <c r="D29" s="19">
        <f>Fallas0!AB28*1000</f>
        <v>1268.3079498108211</v>
      </c>
      <c r="E29" s="19">
        <f>Fallas0!AG28*1000</f>
        <v>459.5318658734859</v>
      </c>
      <c r="F29" s="19">
        <f>Fallas0!AM28</f>
        <v>4.270991944562731</v>
      </c>
      <c r="G29" s="19">
        <f>Fallas0!AN28*1000</f>
        <v>657.1305681990849</v>
      </c>
      <c r="H29" s="19">
        <f>Fallas0!AS28*1000</f>
        <v>781.1405776674346</v>
      </c>
      <c r="I29" s="19">
        <f>Fallas0!AY28</f>
        <v>5.061318697797362</v>
      </c>
      <c r="J29" s="19">
        <f>Fallas0!AZ28*1000</f>
        <v>1117.0310260644314</v>
      </c>
      <c r="K29" s="19">
        <f>Fallas0!CI28*1000</f>
        <v>846.0967141205232</v>
      </c>
      <c r="L29" s="19">
        <f>Fallas0!CO28</f>
        <v>5.437428463603874</v>
      </c>
      <c r="M29" s="19">
        <f>Fallas0!CP28*1000</f>
        <v>1167.613465486322</v>
      </c>
    </row>
    <row r="30" spans="1:13" ht="12.75">
      <c r="A30" s="16">
        <v>27</v>
      </c>
      <c r="B30" s="19">
        <f>Fallas0!Y29*1000</f>
        <v>975.0361527050766</v>
      </c>
      <c r="C30" s="19">
        <f>Fallas0!AA29</f>
        <v>4.676522501578863</v>
      </c>
      <c r="D30" s="19">
        <f>Fallas0!AB29*1000</f>
        <v>1345.5498907330057</v>
      </c>
      <c r="E30" s="19">
        <f>Fallas0!AG29*1000</f>
        <v>487.5180763525383</v>
      </c>
      <c r="F30" s="19">
        <f>Fallas0!AM29</f>
        <v>4.676522501578865</v>
      </c>
      <c r="G30" s="19">
        <f>Fallas0!AN29*1000</f>
        <v>697.1508491841297</v>
      </c>
      <c r="H30" s="19">
        <f>Fallas0!AS29*1000</f>
        <v>891.4538795169594</v>
      </c>
      <c r="I30" s="19">
        <f>Fallas0!AY29</f>
        <v>5.0526770890902695</v>
      </c>
      <c r="J30" s="19">
        <f>Fallas0!AZ29*1000</f>
        <v>1274.779047709252</v>
      </c>
      <c r="K30" s="19">
        <f>Fallas0!CI29*1000</f>
        <v>928.4412695642354</v>
      </c>
      <c r="L30" s="19">
        <f>Fallas0!CO29</f>
        <v>3.964603825210995</v>
      </c>
      <c r="M30" s="19">
        <f>Fallas0!CP29*1000</f>
        <v>1206.973650433506</v>
      </c>
    </row>
    <row r="31" spans="1:13" ht="12.75">
      <c r="A31" s="16">
        <v>28</v>
      </c>
      <c r="B31" s="19">
        <f>Fallas0!Y30*1000</f>
        <v>897.4697488713379</v>
      </c>
      <c r="C31" s="19">
        <f>Fallas0!AA30</f>
        <v>4.132482948224968</v>
      </c>
      <c r="D31" s="19">
        <f>Fallas0!AB30*1000</f>
        <v>1238.5082534424464</v>
      </c>
      <c r="E31" s="19">
        <f>Fallas0!AG30*1000</f>
        <v>448.7348744356689</v>
      </c>
      <c r="F31" s="19">
        <f>Fallas0!AM30</f>
        <v>4.1324829482249665</v>
      </c>
      <c r="G31" s="19">
        <f>Fallas0!AN30*1000</f>
        <v>641.6908704430066</v>
      </c>
      <c r="H31" s="19">
        <f>Fallas0!AS30*1000</f>
        <v>742.7780517137608</v>
      </c>
      <c r="I31" s="19">
        <f>Fallas0!AY30</f>
        <v>5.0643305701558825</v>
      </c>
      <c r="J31" s="19">
        <f>Fallas0!AZ30*1000</f>
        <v>1062.1726139506777</v>
      </c>
      <c r="K31" s="19">
        <f>Fallas0!CI30*1000</f>
        <v>817.7014442252882</v>
      </c>
      <c r="L31" s="19">
        <f>Fallas0!CO30</f>
        <v>6.242411054598167</v>
      </c>
      <c r="M31" s="19">
        <f>Fallas0!CP30*1000</f>
        <v>1177.490079684415</v>
      </c>
    </row>
    <row r="32" spans="1:13" ht="12.75">
      <c r="A32" s="16">
        <v>29</v>
      </c>
      <c r="B32" s="19">
        <f>Fallas0!Y31*1000</f>
        <v>892.9547883381113</v>
      </c>
      <c r="C32" s="19">
        <f>Fallas0!AA31</f>
        <v>4.104629787497457</v>
      </c>
      <c r="D32" s="19">
        <f>Fallas0!AB31*1000</f>
        <v>1232.2776079065934</v>
      </c>
      <c r="E32" s="19">
        <f>Fallas0!AG31*1000</f>
        <v>446.47739416905563</v>
      </c>
      <c r="F32" s="19">
        <f>Fallas0!AM31</f>
        <v>4.104629787497455</v>
      </c>
      <c r="G32" s="19">
        <f>Fallas0!AN31*1000</f>
        <v>638.4626736617495</v>
      </c>
      <c r="H32" s="19">
        <f>Fallas0!AS31*1000</f>
        <v>735.0206960189814</v>
      </c>
      <c r="I32" s="19">
        <f>Fallas0!AY31</f>
        <v>5.064940025611258</v>
      </c>
      <c r="J32" s="19">
        <f>Fallas0!AZ31*1000</f>
        <v>1051.0795953071436</v>
      </c>
      <c r="K32" s="19">
        <f>Fallas0!CI31*1000</f>
        <v>811.9508219263136</v>
      </c>
      <c r="L32" s="19">
        <f>Fallas0!CO31</f>
        <v>6.435178977447542</v>
      </c>
      <c r="M32" s="19">
        <f>Fallas0!CP31*1000</f>
        <v>1169.2091835738913</v>
      </c>
    </row>
    <row r="33" spans="1:13" ht="12.75">
      <c r="A33" s="16">
        <v>30</v>
      </c>
      <c r="B33" s="19">
        <f>Fallas0!Y32*1000</f>
        <v>890.8689443200789</v>
      </c>
      <c r="C33" s="19">
        <f>Fallas0!AA32</f>
        <v>4.091885860664052</v>
      </c>
      <c r="D33" s="19">
        <f>Fallas0!AB32*1000</f>
        <v>1229.399143161709</v>
      </c>
      <c r="E33" s="19">
        <f>Fallas0!AG32*1000</f>
        <v>445.43447216003943</v>
      </c>
      <c r="F33" s="19">
        <f>Fallas0!AM32</f>
        <v>4.0918858606640525</v>
      </c>
      <c r="G33" s="19">
        <f>Fallas0!AN32*1000</f>
        <v>636.9712951888564</v>
      </c>
      <c r="H33" s="19">
        <f>Fallas0!AS32*1000</f>
        <v>731.46657603979</v>
      </c>
      <c r="I33" s="19">
        <f>Fallas0!AY32</f>
        <v>5.065219301652646</v>
      </c>
      <c r="J33" s="19">
        <f>Fallas0!AZ32*1000</f>
        <v>1045.9972037368996</v>
      </c>
      <c r="K33" s="19">
        <f>Fallas0!CI32*1000</f>
        <v>809.3142585006327</v>
      </c>
      <c r="L33" s="19">
        <f>Fallas0!CO32</f>
        <v>6.5275563897531566</v>
      </c>
      <c r="M33" s="19">
        <f>Fallas0!CP32*1000</f>
        <v>1165.4125322409113</v>
      </c>
    </row>
    <row r="34" spans="1:13" ht="12.75">
      <c r="A34" s="16">
        <v>31</v>
      </c>
      <c r="B34" s="19">
        <f>Fallas0!Y33*1000</f>
        <v>888.7511554580876</v>
      </c>
      <c r="C34" s="19">
        <f>Fallas0!AA33</f>
        <v>4.079025774178509</v>
      </c>
      <c r="D34" s="19">
        <f>Fallas0!AB33*1000</f>
        <v>1226.4765945321608</v>
      </c>
      <c r="E34" s="19">
        <f>Fallas0!AG33*1000</f>
        <v>444.3755777290438</v>
      </c>
      <c r="F34" s="19">
        <f>Fallas0!AM33</f>
        <v>4.0790257741785085</v>
      </c>
      <c r="G34" s="19">
        <f>Fallas0!AN33*1000</f>
        <v>635.4570761525325</v>
      </c>
      <c r="H34" s="19">
        <f>Fallas0!AS33*1000</f>
        <v>727.8769863693593</v>
      </c>
      <c r="I34" s="19">
        <f>Fallas0!AY33</f>
        <v>5.0655013949184715</v>
      </c>
      <c r="J34" s="19">
        <f>Fallas0!AZ33*1000</f>
        <v>1040.8640905081836</v>
      </c>
      <c r="K34" s="19">
        <f>Fallas0!CI33*1000</f>
        <v>806.6500347240924</v>
      </c>
      <c r="L34" s="19">
        <f>Fallas0!CO33</f>
        <v>6.62360562232954</v>
      </c>
      <c r="M34" s="19">
        <f>Fallas0!CP33*1000</f>
        <v>1161.5760500026931</v>
      </c>
    </row>
    <row r="35" spans="1:13" ht="12.75">
      <c r="A35" s="16">
        <v>32</v>
      </c>
      <c r="B35" s="19">
        <f>Fallas0!Y34*1000</f>
        <v>888.6532865357569</v>
      </c>
      <c r="C35" s="19">
        <f>Fallas0!AA34</f>
        <v>4.0784333860149165</v>
      </c>
      <c r="D35" s="19">
        <f>Fallas0!AB34*1000</f>
        <v>1226.3415354193446</v>
      </c>
      <c r="E35" s="19">
        <f>Fallas0!AG34*1000</f>
        <v>444.32664326787847</v>
      </c>
      <c r="F35" s="19">
        <f>Fallas0!AM34</f>
        <v>4.078433386014915</v>
      </c>
      <c r="G35" s="19">
        <f>Fallas0!AN34*1000</f>
        <v>635.3870998730662</v>
      </c>
      <c r="H35" s="19">
        <f>Fallas0!AS34*1000</f>
        <v>727.7115607238974</v>
      </c>
      <c r="I35" s="19">
        <f>Fallas0!AY34</f>
        <v>5.065514395868727</v>
      </c>
      <c r="J35" s="19">
        <f>Fallas0!AZ34*1000</f>
        <v>1040.6275318351732</v>
      </c>
      <c r="K35" s="19">
        <f>Fallas0!CI34*1000</f>
        <v>806.5272197734453</v>
      </c>
      <c r="L35" s="19">
        <f>Fallas0!CO34</f>
        <v>6.628100684375038</v>
      </c>
      <c r="M35" s="19">
        <f>Fallas0!CP34*1000</f>
        <v>1161.399196473761</v>
      </c>
    </row>
    <row r="36" spans="1:13" ht="12.75">
      <c r="A36" s="16">
        <v>33</v>
      </c>
      <c r="B36" s="19">
        <f>Fallas0!Y35*1000</f>
        <v>885.8687976072081</v>
      </c>
      <c r="C36" s="19">
        <f>Fallas0!AA35</f>
        <v>4.061649478167947</v>
      </c>
      <c r="D36" s="19">
        <f>Fallas0!AB35*1000</f>
        <v>1222.4989406979469</v>
      </c>
      <c r="E36" s="19">
        <f>Fallas0!AG35*1000</f>
        <v>442.93439880360404</v>
      </c>
      <c r="F36" s="19">
        <f>Fallas0!AM35</f>
        <v>4.061649478167947</v>
      </c>
      <c r="G36" s="19">
        <f>Fallas0!AN35*1000</f>
        <v>633.3961902891538</v>
      </c>
      <c r="H36" s="19">
        <f>Fallas0!AS35*1000</f>
        <v>723.0218909507787</v>
      </c>
      <c r="I36" s="19">
        <f>Fallas0!AY35</f>
        <v>5.065882987951342</v>
      </c>
      <c r="J36" s="19">
        <f>Fallas0!AZ35*1000</f>
        <v>1033.9213040596135</v>
      </c>
      <c r="K36" s="19">
        <f>Fallas0!CI35*1000</f>
        <v>803.0441710940473</v>
      </c>
      <c r="L36" s="19">
        <f>Fallas0!CO35</f>
        <v>6.758138593827234</v>
      </c>
      <c r="M36" s="19">
        <f>Fallas0!CP35*1000</f>
        <v>1156.3836063754281</v>
      </c>
    </row>
    <row r="37" spans="1:13" ht="12.75">
      <c r="A37" s="16">
        <v>34</v>
      </c>
      <c r="B37" s="19">
        <f>Fallas0!Y36*1000</f>
        <v>881.5817198619849</v>
      </c>
      <c r="C37" s="19">
        <f>Fallas0!AA36</f>
        <v>4.03607104369712</v>
      </c>
      <c r="D37" s="19">
        <f>Fallas0!AB36*1000</f>
        <v>1216.582773409539</v>
      </c>
      <c r="E37" s="19">
        <f>Fallas0!AG36*1000</f>
        <v>440.79085993099244</v>
      </c>
      <c r="F37" s="19">
        <f>Fallas0!AM36</f>
        <v>4.0360710436971186</v>
      </c>
      <c r="G37" s="19">
        <f>Fallas0!AN36*1000</f>
        <v>630.3309297013191</v>
      </c>
      <c r="H37" s="19">
        <f>Fallas0!AS36*1000</f>
        <v>715.8647511656607</v>
      </c>
      <c r="I37" s="19">
        <f>Fallas0!AY36</f>
        <v>5.066445614291194</v>
      </c>
      <c r="J37" s="19">
        <f>Fallas0!AZ36*1000</f>
        <v>1023.6865941668947</v>
      </c>
      <c r="K37" s="19">
        <f>Fallas0!CI36*1000</f>
        <v>797.7230244752544</v>
      </c>
      <c r="L37" s="19">
        <f>Fallas0!CO36</f>
        <v>6.9668168824089305</v>
      </c>
      <c r="M37" s="19">
        <f>Fallas0!CP36*1000</f>
        <v>1148.7211552443664</v>
      </c>
    </row>
    <row r="38" spans="1:13" ht="12.75">
      <c r="A38" s="16">
        <v>35</v>
      </c>
      <c r="B38" s="19">
        <f>Fallas0!Y37*1000</f>
        <v>884.0085274104591</v>
      </c>
      <c r="C38" s="19">
        <f>Fallas0!AA37</f>
        <v>4.0505115292576495</v>
      </c>
      <c r="D38" s="19">
        <f>Fallas0!AB37*1000</f>
        <v>1219.9317678264333</v>
      </c>
      <c r="E38" s="19">
        <f>Fallas0!AG37*1000</f>
        <v>442.00426370522956</v>
      </c>
      <c r="F38" s="19">
        <f>Fallas0!AM37</f>
        <v>4.05051152925765</v>
      </c>
      <c r="G38" s="19">
        <f>Fallas0!AN37*1000</f>
        <v>632.0660970984783</v>
      </c>
      <c r="H38" s="19">
        <f>Fallas0!AS37*1000</f>
        <v>719.9068729786163</v>
      </c>
      <c r="I38" s="19">
        <f>Fallas0!AY37</f>
        <v>5.066127846293404</v>
      </c>
      <c r="J38" s="19">
        <f>Fallas0!AZ37*1000</f>
        <v>1029.4668283594212</v>
      </c>
      <c r="K38" s="19">
        <f>Fallas0!CI37*1000</f>
        <v>800.7290954311947</v>
      </c>
      <c r="L38" s="19">
        <f>Fallas0!CO37</f>
        <v>6.8473930885788645</v>
      </c>
      <c r="M38" s="19">
        <f>Fallas0!CP37*1000</f>
        <v>1153.0498974209202</v>
      </c>
    </row>
    <row r="39" spans="1:13" ht="12.75">
      <c r="A39" s="16">
        <v>36</v>
      </c>
      <c r="B39" s="19">
        <f>Fallas0!Y38*1000</f>
        <v>874.1357260343373</v>
      </c>
      <c r="C39" s="19">
        <f>Fallas0!AA38</f>
        <v>3.9923857628334143</v>
      </c>
      <c r="D39" s="19">
        <f>Fallas0!AB38*1000</f>
        <v>1136.3764438446387</v>
      </c>
      <c r="E39" s="19">
        <f>Fallas0!AG38*1000</f>
        <v>437.06786301716863</v>
      </c>
      <c r="F39" s="19">
        <f>Fallas0!AM38</f>
        <v>3.992385762833411</v>
      </c>
      <c r="G39" s="19">
        <f>Fallas0!AN38*1000</f>
        <v>625.0070441145511</v>
      </c>
      <c r="H39" s="19">
        <f>Fallas0!AS38*1000</f>
        <v>703.6126812735199</v>
      </c>
      <c r="I39" s="19">
        <f>Fallas0!AY38</f>
        <v>5.06740903483481</v>
      </c>
      <c r="J39" s="19">
        <f>Fallas0!AZ38*1000</f>
        <v>1006.1661342211335</v>
      </c>
      <c r="K39" s="19">
        <f>Fallas0!CI38*1000</f>
        <v>788.5959907030654</v>
      </c>
      <c r="L39" s="19">
        <f>Fallas0!CO38</f>
        <v>7.355925261695626</v>
      </c>
      <c r="M39" s="19">
        <f>Fallas0!CP38*1000</f>
        <v>1167.1220662405367</v>
      </c>
    </row>
    <row r="40" spans="1:13" ht="12.75">
      <c r="A40" s="16">
        <v>37</v>
      </c>
      <c r="B40" s="19">
        <f>Fallas0!Y39*1000</f>
        <v>869.4915365052183</v>
      </c>
      <c r="C40" s="19">
        <f>Fallas0!AA39</f>
        <v>3.9656031389517383</v>
      </c>
      <c r="D40" s="19">
        <f>Fallas0!AB39*1000</f>
        <v>1130.3389974567838</v>
      </c>
      <c r="E40" s="19">
        <f>Fallas0!AG39*1000</f>
        <v>434.74576825260914</v>
      </c>
      <c r="F40" s="19">
        <f>Fallas0!AM39</f>
        <v>3.965603138951739</v>
      </c>
      <c r="G40" s="19">
        <f>Fallas0!AN39*1000</f>
        <v>621.6864486012311</v>
      </c>
      <c r="H40" s="19">
        <f>Fallas0!AS39*1000</f>
        <v>696.0833797603468</v>
      </c>
      <c r="I40" s="19">
        <f>Fallas0!AY39</f>
        <v>5.068001263509491</v>
      </c>
      <c r="J40" s="19">
        <f>Fallas0!AZ39*1000</f>
        <v>995.399233057296</v>
      </c>
      <c r="K40" s="19">
        <f>Fallas0!CI39*1000</f>
        <v>782.9741032744892</v>
      </c>
      <c r="L40" s="19">
        <f>Fallas0!CO39</f>
        <v>7.617604592436153</v>
      </c>
      <c r="M40" s="19">
        <f>Fallas0!CP39*1000</f>
        <v>1158.8016728462437</v>
      </c>
    </row>
    <row r="41" spans="1:13" ht="12.75">
      <c r="A41" s="16">
        <v>38</v>
      </c>
      <c r="B41" s="19">
        <f>Fallas0!Y40*1000</f>
        <v>864.742693300127</v>
      </c>
      <c r="C41" s="19">
        <f>Fallas0!AA40</f>
        <v>3.9385771137852146</v>
      </c>
      <c r="D41" s="19">
        <f>Fallas0!AB40*1000</f>
        <v>1124.165501290165</v>
      </c>
      <c r="E41" s="19">
        <f>Fallas0!AG40*1000</f>
        <v>432.3713466500635</v>
      </c>
      <c r="F41" s="19">
        <f>Fallas0!AM40</f>
        <v>3.9385771137852155</v>
      </c>
      <c r="G41" s="19">
        <f>Fallas0!AN40*1000</f>
        <v>618.2910257095907</v>
      </c>
      <c r="H41" s="19">
        <f>Fallas0!AS40*1000</f>
        <v>688.4719006408216</v>
      </c>
      <c r="I41" s="19">
        <f>Fallas0!AY40</f>
        <v>5.068600091405724</v>
      </c>
      <c r="J41" s="19">
        <f>Fallas0!AZ40*1000</f>
        <v>984.5148179163748</v>
      </c>
      <c r="K41" s="19">
        <f>Fallas0!CI40*1000</f>
        <v>777.2793619249813</v>
      </c>
      <c r="L41" s="19">
        <f>Fallas0!CO40</f>
        <v>7.901989239069472</v>
      </c>
      <c r="M41" s="19">
        <f>Fallas0!CP40*1000</f>
        <v>1150.3734556489724</v>
      </c>
    </row>
    <row r="42" spans="1:13" ht="12.75">
      <c r="A42" s="16">
        <v>39</v>
      </c>
      <c r="B42" s="19">
        <f>Fallas0!Y41*1000</f>
        <v>857.0417894062355</v>
      </c>
      <c r="C42" s="19">
        <f>Fallas0!AA41</f>
        <v>3.895505848972424</v>
      </c>
      <c r="D42" s="19">
        <f>Fallas0!AB41*1000</f>
        <v>1114.1543262281061</v>
      </c>
      <c r="E42" s="19">
        <f>Fallas0!AG41*1000</f>
        <v>428.52089470311773</v>
      </c>
      <c r="F42" s="19">
        <f>Fallas0!AM41</f>
        <v>3.8955058489724292</v>
      </c>
      <c r="G42" s="19">
        <f>Fallas0!AN41*1000</f>
        <v>612.7848794254584</v>
      </c>
      <c r="H42" s="19">
        <f>Fallas0!AS41*1000</f>
        <v>676.3128755792309</v>
      </c>
      <c r="I42" s="19">
        <f>Fallas0!AY41</f>
        <v>5.069556976945176</v>
      </c>
      <c r="J42" s="19">
        <f>Fallas0!AZ41*1000</f>
        <v>967.1274120783003</v>
      </c>
      <c r="K42" s="19">
        <f>Fallas0!CI41*1000</f>
        <v>768.1552967911688</v>
      </c>
      <c r="L42" s="19">
        <f>Fallas0!CO41</f>
        <v>8.403713159753341</v>
      </c>
      <c r="M42" s="19">
        <f>Fallas0!CP41*1000</f>
        <v>1167.5960511225765</v>
      </c>
    </row>
    <row r="43" spans="1:13" ht="12.75">
      <c r="A43" s="16">
        <v>40</v>
      </c>
      <c r="B43" s="19">
        <f>Fallas0!Y42*1000</f>
        <v>853.9887536601275</v>
      </c>
      <c r="C43" s="19">
        <f>Fallas0!AA42</f>
        <v>3.8786830854929875</v>
      </c>
      <c r="D43" s="19">
        <f>Fallas0!AB42*1000</f>
        <v>1110.1853797581657</v>
      </c>
      <c r="E43" s="19">
        <f>Fallas0!AG42*1000</f>
        <v>426.99437683006374</v>
      </c>
      <c r="F43" s="19">
        <f>Fallas0!AM42</f>
        <v>3.8786830854929883</v>
      </c>
      <c r="G43" s="19">
        <f>Fallas0!AN42*1000</f>
        <v>610.6019588669911</v>
      </c>
      <c r="H43" s="19">
        <f>Fallas0!AS42*1000</f>
        <v>671.5542200325207</v>
      </c>
      <c r="I43" s="19">
        <f>Fallas0!AY42</f>
        <v>5.069931566172533</v>
      </c>
      <c r="J43" s="19">
        <f>Fallas0!AZ42*1000</f>
        <v>960.3225346465044</v>
      </c>
      <c r="K43" s="19">
        <f>Fallas0!CI42*1000</f>
        <v>764.5745009902596</v>
      </c>
      <c r="L43" s="19">
        <f>Fallas0!CO42</f>
        <v>8.6180885044937</v>
      </c>
      <c r="M43" s="19">
        <f>Fallas0!CP42*1000</f>
        <v>1162.1532415051945</v>
      </c>
    </row>
    <row r="44" spans="1:13" ht="12.75">
      <c r="A44" s="16">
        <v>41</v>
      </c>
      <c r="B44" s="19">
        <f>Fallas0!Y43*1000</f>
        <v>852.0217006031767</v>
      </c>
      <c r="C44" s="19">
        <f>Fallas0!AA43</f>
        <v>3.8679189727740644</v>
      </c>
      <c r="D44" s="19">
        <f>Fallas0!AB43*1000</f>
        <v>1107.6282107841298</v>
      </c>
      <c r="E44" s="19">
        <f>Fallas0!AG43*1000</f>
        <v>426.01085030158833</v>
      </c>
      <c r="F44" s="19">
        <f>Fallas0!AM43</f>
        <v>3.8679189727740657</v>
      </c>
      <c r="G44" s="19">
        <f>Fallas0!AN43*1000</f>
        <v>609.1955159312713</v>
      </c>
      <c r="H44" s="19">
        <f>Fallas0!AS43*1000</f>
        <v>668.5065431333513</v>
      </c>
      <c r="I44" s="19">
        <f>Fallas0!AY43</f>
        <v>5.0701714995110585</v>
      </c>
      <c r="J44" s="19">
        <f>Fallas0!AZ43*1000</f>
        <v>955.9643566806924</v>
      </c>
      <c r="K44" s="19">
        <f>Fallas0!CI43*1000</f>
        <v>762.2780313070393</v>
      </c>
      <c r="L44" s="19">
        <f>Fallas0!CO43</f>
        <v>8.761300976106758</v>
      </c>
      <c r="M44" s="19">
        <f>Fallas0!CP43*1000</f>
        <v>1158.6626075866998</v>
      </c>
    </row>
    <row r="45" spans="1:13" ht="12.75">
      <c r="A45" s="16">
        <v>42</v>
      </c>
      <c r="B45" s="19">
        <f>Fallas0!Y44*1000</f>
        <v>851.9963555364174</v>
      </c>
      <c r="C45" s="19">
        <f>Fallas0!AA44</f>
        <v>3.8677806586806085</v>
      </c>
      <c r="D45" s="19">
        <f>Fallas0!AB44*1000</f>
        <v>1107.5952621973427</v>
      </c>
      <c r="E45" s="19">
        <f>Fallas0!AG44*1000</f>
        <v>425.9981777682087</v>
      </c>
      <c r="F45" s="19">
        <f>Fallas0!AM44</f>
        <v>3.8677806586806076</v>
      </c>
      <c r="G45" s="19">
        <f>Fallas0!AN44*1000</f>
        <v>609.1773942085384</v>
      </c>
      <c r="H45" s="19">
        <f>Fallas0!AS44*1000</f>
        <v>668.4673674363551</v>
      </c>
      <c r="I45" s="19">
        <f>Fallas0!AY44</f>
        <v>5.070174583824025</v>
      </c>
      <c r="J45" s="19">
        <f>Fallas0!AZ44*1000</f>
        <v>955.9083354339876</v>
      </c>
      <c r="K45" s="19">
        <f>Fallas0!CI44*1000</f>
        <v>762.2484953788116</v>
      </c>
      <c r="L45" s="19">
        <f>Fallas0!CO44</f>
        <v>8.763173253670235</v>
      </c>
      <c r="M45" s="19">
        <f>Fallas0!CP44*1000</f>
        <v>1158.6177129757937</v>
      </c>
    </row>
    <row r="46" spans="1:13" ht="12.75">
      <c r="A46" s="16">
        <v>43</v>
      </c>
      <c r="B46" s="25">
        <f>Fallas0!Y45</f>
        <v>0</v>
      </c>
      <c r="C46" s="25">
        <f>Fallas0!AA45</f>
        <v>0</v>
      </c>
      <c r="D46" s="25">
        <f>Fallas0!AB45</f>
        <v>0</v>
      </c>
      <c r="E46" s="19">
        <f>Fallas0!AG45*1000</f>
        <v>453.89610379660945</v>
      </c>
      <c r="F46" s="19">
        <f>Fallas0!AM45</f>
        <v>4.199301238815878</v>
      </c>
      <c r="G46" s="19">
        <f>Fallas0!AN45*1000</f>
        <v>649.0714284291514</v>
      </c>
      <c r="H46" s="19">
        <f>Fallas0!AS45*1000</f>
        <v>761.0096768546275</v>
      </c>
      <c r="I46" s="19">
        <f>Fallas0!AY45</f>
        <v>5.065553479428716</v>
      </c>
      <c r="J46" s="19">
        <f>Fallas0!AZ45*1000</f>
        <v>1088.2438379021173</v>
      </c>
      <c r="K46" s="19">
        <f>Fallas0!CI45*1000</f>
        <v>831.1157233497088</v>
      </c>
      <c r="L46" s="19">
        <f>Fallas0!CO45</f>
        <v>5.82735175295065</v>
      </c>
      <c r="M46" s="19">
        <f>Fallas0!CP45*1000</f>
        <v>1196.8066416235806</v>
      </c>
    </row>
    <row r="47" spans="1:13" ht="12.75">
      <c r="A47" s="16">
        <v>44</v>
      </c>
      <c r="B47" s="25">
        <f>Fallas0!Y46</f>
        <v>0</v>
      </c>
      <c r="C47" s="25">
        <f>Fallas0!AA46</f>
        <v>0</v>
      </c>
      <c r="D47" s="25">
        <f>Fallas0!AB46</f>
        <v>0</v>
      </c>
      <c r="E47" s="25">
        <f>Fallas0!AG46*1000</f>
        <v>0</v>
      </c>
      <c r="F47" s="25">
        <f>Fallas0!AM46</f>
        <v>0</v>
      </c>
      <c r="G47" s="25">
        <f>Fallas0!AN46</f>
        <v>0</v>
      </c>
      <c r="H47" s="19">
        <f>Fallas0!AS46*1000</f>
        <v>1265.1034047646258</v>
      </c>
      <c r="I47" s="19">
        <f>Fallas0!AY46</f>
        <v>5.028557777822501</v>
      </c>
      <c r="J47" s="19">
        <f>Fallas0!AZ46*1000</f>
        <v>1809.0978688134148</v>
      </c>
      <c r="K47" s="25">
        <f>Fallas0!CI46</f>
        <v>0</v>
      </c>
      <c r="L47" s="25">
        <f>Fallas0!CO46</f>
        <v>0</v>
      </c>
      <c r="M47" s="25">
        <f>Fallas0!CP46</f>
        <v>0</v>
      </c>
    </row>
    <row r="48" spans="1:13" ht="12.75">
      <c r="A48" s="16">
        <v>45</v>
      </c>
      <c r="B48" s="25">
        <f>Fallas0!Y47</f>
        <v>0</v>
      </c>
      <c r="C48" s="25">
        <f>Fallas0!AA47</f>
        <v>0</v>
      </c>
      <c r="D48" s="25">
        <f>Fallas0!AB47</f>
        <v>0</v>
      </c>
      <c r="E48" s="25">
        <f>Fallas0!AG47*1000</f>
        <v>0</v>
      </c>
      <c r="F48" s="25">
        <f>Fallas0!AM47</f>
        <v>0</v>
      </c>
      <c r="G48" s="25">
        <f>Fallas0!AN47</f>
        <v>0</v>
      </c>
      <c r="H48" s="19">
        <f>Fallas0!AS47*1000</f>
        <v>1188.3406920544587</v>
      </c>
      <c r="I48" s="19">
        <f>Fallas0!AY47</f>
        <v>5.048608033730158</v>
      </c>
      <c r="J48" s="19">
        <f>Fallas0!AZ47*1000</f>
        <v>1699.327189637876</v>
      </c>
      <c r="K48" s="25">
        <f>Fallas0!CI47</f>
        <v>0</v>
      </c>
      <c r="L48" s="25">
        <f>Fallas0!CO47</f>
        <v>0</v>
      </c>
      <c r="M48" s="25">
        <f>Fallas0!CP47</f>
        <v>0</v>
      </c>
    </row>
    <row r="49" spans="1:13" ht="12.75">
      <c r="A49" s="16">
        <v>46</v>
      </c>
      <c r="B49" s="25">
        <f>Fallas0!Y48</f>
        <v>0</v>
      </c>
      <c r="C49" s="25">
        <f>Fallas0!AA48</f>
        <v>0</v>
      </c>
      <c r="D49" s="25">
        <f>Fallas0!AB48</f>
        <v>0</v>
      </c>
      <c r="E49" s="25">
        <f>Fallas0!AG48*1000</f>
        <v>0</v>
      </c>
      <c r="F49" s="25">
        <f>Fallas0!AM48</f>
        <v>0</v>
      </c>
      <c r="G49" s="25">
        <f>Fallas0!AN48</f>
        <v>0</v>
      </c>
      <c r="H49" s="19">
        <f>Fallas0!AS48*1000</f>
        <v>1182.2821588658508</v>
      </c>
      <c r="I49" s="19">
        <f>Fallas0!AY48</f>
        <v>5.03594685858662</v>
      </c>
      <c r="J49" s="19">
        <f>Fallas0!AZ48*1000</f>
        <v>1690.6634871781664</v>
      </c>
      <c r="K49" s="25">
        <f>Fallas0!CI48</f>
        <v>0</v>
      </c>
      <c r="L49" s="25">
        <f>Fallas0!CO48</f>
        <v>0</v>
      </c>
      <c r="M49" s="25">
        <f>Fallas0!CP48</f>
        <v>0</v>
      </c>
    </row>
    <row r="50" spans="1:13" ht="12.75">
      <c r="A50" s="16">
        <v>47</v>
      </c>
      <c r="B50" s="25">
        <f>Fallas0!Y49</f>
        <v>0</v>
      </c>
      <c r="C50" s="25">
        <f>Fallas0!AA49</f>
        <v>0</v>
      </c>
      <c r="D50" s="25">
        <f>Fallas0!AB49</f>
        <v>0</v>
      </c>
      <c r="E50" s="25">
        <f>Fallas0!AG49*1000</f>
        <v>0</v>
      </c>
      <c r="F50" s="25">
        <f>Fallas0!AM49</f>
        <v>0</v>
      </c>
      <c r="G50" s="25">
        <f>Fallas0!AN49</f>
        <v>0</v>
      </c>
      <c r="H50" s="19">
        <f>Fallas0!AS49*1000</f>
        <v>912.2580774162283</v>
      </c>
      <c r="I50" s="19">
        <f>Fallas0!AY49</f>
        <v>5.05443208651998</v>
      </c>
      <c r="J50" s="19">
        <f>Fallas0!AZ49*1000</f>
        <v>1304.5290507052066</v>
      </c>
      <c r="K50" s="25">
        <f>Fallas0!CI49</f>
        <v>0</v>
      </c>
      <c r="L50" s="25">
        <f>Fallas0!CO49</f>
        <v>0</v>
      </c>
      <c r="M50" s="25">
        <f>Fallas0!CP49</f>
        <v>0</v>
      </c>
    </row>
    <row r="51" spans="1:13" ht="12.75">
      <c r="A51" s="16">
        <v>48</v>
      </c>
      <c r="B51" s="25">
        <f>Fallas0!Y50</f>
        <v>0</v>
      </c>
      <c r="C51" s="25">
        <f>Fallas0!AA50</f>
        <v>0</v>
      </c>
      <c r="D51" s="25">
        <f>Fallas0!AB50</f>
        <v>0</v>
      </c>
      <c r="E51" s="25">
        <f>Fallas0!AG50</f>
        <v>0</v>
      </c>
      <c r="F51" s="25">
        <f>Fallas0!AM50</f>
        <v>0</v>
      </c>
      <c r="G51" s="25">
        <f>Fallas0!AN50</f>
        <v>0</v>
      </c>
      <c r="H51" s="19">
        <f>Fallas0!AS50*1000</f>
        <v>895.8020749810256</v>
      </c>
      <c r="I51" s="19">
        <f>Fallas0!AY50</f>
        <v>5.0555640370469455</v>
      </c>
      <c r="J51" s="19">
        <f>Fallas0!AZ50*1000</f>
        <v>1280.9969672228665</v>
      </c>
      <c r="K51" s="25">
        <f>Fallas0!CI50</f>
        <v>0</v>
      </c>
      <c r="L51" s="25">
        <f>Fallas0!CO50</f>
        <v>0</v>
      </c>
      <c r="M51" s="25">
        <f>Fallas0!CP50</f>
        <v>0</v>
      </c>
    </row>
    <row r="52" spans="1:13" ht="12.75">
      <c r="A52" s="16">
        <v>49</v>
      </c>
      <c r="B52" s="25">
        <f>Fallas0!Y51</f>
        <v>0</v>
      </c>
      <c r="C52" s="25">
        <f>Fallas0!AA51</f>
        <v>0</v>
      </c>
      <c r="D52" s="25">
        <f>Fallas0!AB51</f>
        <v>0</v>
      </c>
      <c r="E52" s="25">
        <f>Fallas0!AG51</f>
        <v>0</v>
      </c>
      <c r="F52" s="25">
        <f>Fallas0!AM51</f>
        <v>0</v>
      </c>
      <c r="G52" s="25">
        <f>Fallas0!AN51</f>
        <v>0</v>
      </c>
      <c r="H52" s="19">
        <f>Fallas0!AS51*1000</f>
        <v>774.2296656526048</v>
      </c>
      <c r="I52" s="19">
        <f>Fallas0!AY51</f>
        <v>5.067043745809042</v>
      </c>
      <c r="J52" s="19">
        <f>Fallas0!AZ51*1000</f>
        <v>1107.1484218832247</v>
      </c>
      <c r="K52" s="25">
        <f>Fallas0!CI51</f>
        <v>0</v>
      </c>
      <c r="L52" s="25">
        <f>Fallas0!CO51</f>
        <v>0</v>
      </c>
      <c r="M52" s="25">
        <f>Fallas0!CP51</f>
        <v>0</v>
      </c>
    </row>
    <row r="53" spans="1:13" ht="12.75">
      <c r="A53" s="16">
        <v>50</v>
      </c>
      <c r="B53" s="25">
        <f>Fallas0!Y52</f>
        <v>0</v>
      </c>
      <c r="C53" s="25">
        <f>Fallas0!AA52</f>
        <v>0</v>
      </c>
      <c r="D53" s="25">
        <f>Fallas0!AB52</f>
        <v>0</v>
      </c>
      <c r="E53" s="25">
        <f>Fallas0!AG52</f>
        <v>0</v>
      </c>
      <c r="F53" s="25">
        <f>Fallas0!AM52</f>
        <v>0</v>
      </c>
      <c r="G53" s="25">
        <f>Fallas0!AN52</f>
        <v>0</v>
      </c>
      <c r="H53" s="19">
        <f>Fallas0!AS52*1000</f>
        <v>727.1989522377123</v>
      </c>
      <c r="I53" s="19">
        <f>Fallas0!AY52</f>
        <v>5.066952036558856</v>
      </c>
      <c r="J53" s="19">
        <f>Fallas0!AZ52*1000</f>
        <v>1039.8945016999287</v>
      </c>
      <c r="K53" s="25">
        <f>Fallas0!CI52</f>
        <v>0</v>
      </c>
      <c r="L53" s="25">
        <f>Fallas0!CO52</f>
        <v>0</v>
      </c>
      <c r="M53" s="25">
        <f>Fallas0!CP52</f>
        <v>0</v>
      </c>
    </row>
    <row r="54" spans="1:13" ht="12.75">
      <c r="A54" s="16">
        <v>51</v>
      </c>
      <c r="B54" s="25">
        <f>Fallas0!Y53</f>
        <v>0</v>
      </c>
      <c r="C54" s="25">
        <f>Fallas0!AA53</f>
        <v>0</v>
      </c>
      <c r="D54" s="25">
        <f>Fallas0!AB53</f>
        <v>0</v>
      </c>
      <c r="E54" s="25">
        <f>Fallas0!AG53</f>
        <v>0</v>
      </c>
      <c r="F54" s="25">
        <f>Fallas0!AM53</f>
        <v>0</v>
      </c>
      <c r="G54" s="25">
        <f>Fallas0!AN53</f>
        <v>0</v>
      </c>
      <c r="H54" s="19">
        <f>Fallas0!AS53*1000</f>
        <v>722.9808341113428</v>
      </c>
      <c r="I54" s="19">
        <f>Fallas0!AY53</f>
        <v>5.068665791624594</v>
      </c>
      <c r="J54" s="19">
        <f>Fallas0!AZ53*1000</f>
        <v>1033.8625927792202</v>
      </c>
      <c r="K54" s="25">
        <f>Fallas0!CI53</f>
        <v>0</v>
      </c>
      <c r="L54" s="25">
        <f>Fallas0!CO53</f>
        <v>0</v>
      </c>
      <c r="M54" s="25">
        <f>Fallas0!CP53</f>
        <v>0</v>
      </c>
    </row>
    <row r="55" spans="1:13" ht="12.75">
      <c r="A55" s="16">
        <v>52</v>
      </c>
      <c r="B55" s="25">
        <f>Fallas0!Y54</f>
        <v>0</v>
      </c>
      <c r="C55" s="25">
        <f>Fallas0!AA54</f>
        <v>0</v>
      </c>
      <c r="D55" s="25">
        <f>Fallas0!AB54</f>
        <v>0</v>
      </c>
      <c r="E55" s="25">
        <f>Fallas0!AG54</f>
        <v>0</v>
      </c>
      <c r="F55" s="25">
        <f>Fallas0!AM54</f>
        <v>0</v>
      </c>
      <c r="G55" s="25">
        <f>Fallas0!AN54</f>
        <v>0</v>
      </c>
      <c r="H55" s="19">
        <f>Fallas0!AS54*1000</f>
        <v>696.6073602170638</v>
      </c>
      <c r="I55" s="19">
        <f>Fallas0!AY54</f>
        <v>5.070347234871287</v>
      </c>
      <c r="J55" s="19">
        <f>Fallas0!AZ54*1000</f>
        <v>996.1485251104012</v>
      </c>
      <c r="K55" s="25">
        <f>Fallas0!CI54</f>
        <v>0</v>
      </c>
      <c r="L55" s="25">
        <f>Fallas0!CO54</f>
        <v>0</v>
      </c>
      <c r="M55" s="25">
        <f>Fallas0!CP54</f>
        <v>0</v>
      </c>
    </row>
    <row r="56" spans="1:13" ht="12.75">
      <c r="A56" s="16">
        <v>53</v>
      </c>
      <c r="B56" s="25">
        <f>Fallas0!Y55</f>
        <v>0</v>
      </c>
      <c r="C56" s="25">
        <f>Fallas0!AA55</f>
        <v>0</v>
      </c>
      <c r="D56" s="25">
        <f>Fallas0!AB55</f>
        <v>0</v>
      </c>
      <c r="E56" s="25">
        <f>Fallas0!AG55</f>
        <v>0</v>
      </c>
      <c r="F56" s="25">
        <f>Fallas0!AM55</f>
        <v>0</v>
      </c>
      <c r="G56" s="25">
        <f>Fallas0!AN55</f>
        <v>0</v>
      </c>
      <c r="H56" s="19">
        <f>Fallas0!AS55*1000</f>
        <v>693.1802631628531</v>
      </c>
      <c r="I56" s="19">
        <f>Fallas0!AY55</f>
        <v>5.0717858354560645</v>
      </c>
      <c r="J56" s="19">
        <f>Fallas0!AZ55*1000</f>
        <v>991.2477763228799</v>
      </c>
      <c r="K56" s="25">
        <f>Fallas0!CI55</f>
        <v>0</v>
      </c>
      <c r="L56" s="25">
        <f>Fallas0!CO55</f>
        <v>0</v>
      </c>
      <c r="M56" s="25">
        <f>Fallas0!CP55</f>
        <v>0</v>
      </c>
    </row>
    <row r="57" spans="1:13" ht="12.75">
      <c r="A57" s="16">
        <v>54</v>
      </c>
      <c r="B57" s="25">
        <f>Fallas0!Y56</f>
        <v>0</v>
      </c>
      <c r="C57" s="25">
        <f>Fallas0!AA56</f>
        <v>0</v>
      </c>
      <c r="D57" s="25">
        <f>Fallas0!AB56</f>
        <v>0</v>
      </c>
      <c r="E57" s="25">
        <f>Fallas0!AG56</f>
        <v>0</v>
      </c>
      <c r="F57" s="25">
        <f>Fallas0!AM56</f>
        <v>0</v>
      </c>
      <c r="G57" s="25">
        <f>Fallas0!AN56</f>
        <v>0</v>
      </c>
      <c r="H57" s="19">
        <f>Fallas0!AS56*1000</f>
        <v>688.5628876717569</v>
      </c>
      <c r="I57" s="19">
        <f>Fallas0!AY56</f>
        <v>5.073725323693682</v>
      </c>
      <c r="J57" s="19">
        <f>Fallas0!AZ56*1000</f>
        <v>984.6449293706123</v>
      </c>
      <c r="K57" s="25">
        <f>Fallas0!CI56</f>
        <v>0</v>
      </c>
      <c r="L57" s="25">
        <f>Fallas0!CO56</f>
        <v>0</v>
      </c>
      <c r="M57" s="25">
        <f>Fallas0!CP56</f>
        <v>0</v>
      </c>
    </row>
    <row r="58" spans="1:13" ht="12.75">
      <c r="A58" s="16">
        <v>55</v>
      </c>
      <c r="B58" s="25">
        <f>Fallas0!Y57</f>
        <v>0</v>
      </c>
      <c r="C58" s="25">
        <f>Fallas0!AA57</f>
        <v>0</v>
      </c>
      <c r="D58" s="25">
        <f>Fallas0!AB57</f>
        <v>0</v>
      </c>
      <c r="E58" s="25">
        <f>Fallas0!AG57</f>
        <v>0</v>
      </c>
      <c r="F58" s="25">
        <f>Fallas0!AM57</f>
        <v>0</v>
      </c>
      <c r="G58" s="25">
        <f>Fallas0!AN57</f>
        <v>0</v>
      </c>
      <c r="H58" s="19">
        <f>Fallas0!AS57*1000</f>
        <v>686.665886614817</v>
      </c>
      <c r="I58" s="19">
        <f>Fallas0!AY57</f>
        <v>5.068950316480705</v>
      </c>
      <c r="J58" s="19">
        <f>Fallas0!AZ57*1000</f>
        <v>981.9322178591884</v>
      </c>
      <c r="K58" s="25">
        <f>Fallas0!CI57</f>
        <v>0</v>
      </c>
      <c r="L58" s="25">
        <f>Fallas0!CO57</f>
        <v>0</v>
      </c>
      <c r="M58" s="25">
        <f>Fallas0!CP57</f>
        <v>0</v>
      </c>
    </row>
    <row r="59" spans="1:13" ht="12.75">
      <c r="A59" s="16">
        <v>56</v>
      </c>
      <c r="B59" s="25">
        <f>Fallas0!Y58</f>
        <v>0</v>
      </c>
      <c r="C59" s="25">
        <f>Fallas0!AA58</f>
        <v>0</v>
      </c>
      <c r="D59" s="25">
        <f>Fallas0!AB58</f>
        <v>0</v>
      </c>
      <c r="E59" s="25">
        <f>Fallas0!AG58</f>
        <v>0</v>
      </c>
      <c r="F59" s="25">
        <f>Fallas0!AM58</f>
        <v>0</v>
      </c>
      <c r="G59" s="25">
        <f>Fallas0!AN58</f>
        <v>0</v>
      </c>
      <c r="H59" s="19">
        <f>Fallas0!AS58*1000</f>
        <v>688.8383118933633</v>
      </c>
      <c r="I59" s="19">
        <f>Fallas0!AY58</f>
        <v>5.07106748466971</v>
      </c>
      <c r="J59" s="19">
        <f>Fallas0!AZ58*1000</f>
        <v>985.0387860075095</v>
      </c>
      <c r="K59" s="25">
        <f>Fallas0!CI58</f>
        <v>0</v>
      </c>
      <c r="L59" s="25">
        <f>Fallas0!CO58</f>
        <v>0</v>
      </c>
      <c r="M59" s="25">
        <f>Fallas0!CP58</f>
        <v>0</v>
      </c>
    </row>
    <row r="60" spans="1:13" ht="12.75">
      <c r="A60" s="16">
        <v>57</v>
      </c>
      <c r="B60" s="25">
        <f>Fallas0!Y59</f>
        <v>0</v>
      </c>
      <c r="C60" s="25">
        <f>Fallas0!AA59</f>
        <v>0</v>
      </c>
      <c r="D60" s="25">
        <f>Fallas0!AB59</f>
        <v>0</v>
      </c>
      <c r="E60" s="25">
        <f>Fallas0!AG59</f>
        <v>0</v>
      </c>
      <c r="F60" s="25">
        <f>Fallas0!AM59</f>
        <v>0</v>
      </c>
      <c r="G60" s="25">
        <f>Fallas0!AN59</f>
        <v>0</v>
      </c>
      <c r="H60" s="19">
        <f>Fallas0!AS59*1000</f>
        <v>678.2104463743916</v>
      </c>
      <c r="I60" s="19">
        <f>Fallas0!AY59</f>
        <v>5.075571816749749</v>
      </c>
      <c r="J60" s="19">
        <f>Fallas0!AZ59*1000</f>
        <v>969.84093831538</v>
      </c>
      <c r="K60" s="25">
        <f>Fallas0!CI59</f>
        <v>0</v>
      </c>
      <c r="L60" s="25">
        <f>Fallas0!CO59</f>
        <v>0</v>
      </c>
      <c r="M60" s="25">
        <f>Fallas0!CP59</f>
        <v>0</v>
      </c>
    </row>
    <row r="61" spans="1:13" ht="12.75">
      <c r="A61" s="16">
        <v>58</v>
      </c>
      <c r="B61" s="25">
        <f>Fallas0!Y60</f>
        <v>0</v>
      </c>
      <c r="C61" s="25">
        <f>Fallas0!AA60</f>
        <v>0</v>
      </c>
      <c r="D61" s="25">
        <f>Fallas0!AB60</f>
        <v>0</v>
      </c>
      <c r="E61" s="25">
        <f>Fallas0!AG60</f>
        <v>0</v>
      </c>
      <c r="F61" s="25">
        <f>Fallas0!AM60</f>
        <v>0</v>
      </c>
      <c r="G61" s="25">
        <f>Fallas0!AN60</f>
        <v>0</v>
      </c>
      <c r="H61" s="19">
        <f>Fallas0!AS60*1000</f>
        <v>685.5427632438328</v>
      </c>
      <c r="I61" s="19">
        <f>Fallas0!AY60</f>
        <v>5.072463390898951</v>
      </c>
      <c r="J61" s="19">
        <f>Fallas0!AZ60*1000</f>
        <v>980.3261514386809</v>
      </c>
      <c r="K61" s="25">
        <f>Fallas0!CI60</f>
        <v>0</v>
      </c>
      <c r="L61" s="25">
        <f>Fallas0!CO60</f>
        <v>0</v>
      </c>
      <c r="M61" s="25">
        <f>Fallas0!CP60</f>
        <v>0</v>
      </c>
    </row>
    <row r="62" spans="1:13" ht="12.75">
      <c r="A62" s="16">
        <v>59</v>
      </c>
      <c r="B62" s="25">
        <f>Fallas0!Y61</f>
        <v>0</v>
      </c>
      <c r="C62" s="25">
        <f>Fallas0!AA61</f>
        <v>0</v>
      </c>
      <c r="D62" s="25">
        <f>Fallas0!AB61</f>
        <v>0</v>
      </c>
      <c r="E62" s="25">
        <f>Fallas0!AG61</f>
        <v>0</v>
      </c>
      <c r="F62" s="25">
        <f>Fallas0!AM61</f>
        <v>0</v>
      </c>
      <c r="G62" s="25">
        <f>Fallas0!AN61</f>
        <v>0</v>
      </c>
      <c r="H62" s="19">
        <f>Fallas0!AS61*1000</f>
        <v>679.7724896371494</v>
      </c>
      <c r="I62" s="19">
        <f>Fallas0!AY61</f>
        <v>5.072316247542358</v>
      </c>
      <c r="J62" s="19">
        <f>Fallas0!AZ61*1000</f>
        <v>972.0746601811237</v>
      </c>
      <c r="K62" s="25">
        <f>Fallas0!CI61</f>
        <v>0</v>
      </c>
      <c r="L62" s="25">
        <f>Fallas0!CO61</f>
        <v>0</v>
      </c>
      <c r="M62" s="25">
        <f>Fallas0!CP61</f>
        <v>0</v>
      </c>
    </row>
    <row r="63" spans="1:13" ht="12.75">
      <c r="A63" s="16">
        <v>60</v>
      </c>
      <c r="B63" s="25">
        <f>Fallas0!Y62</f>
        <v>0</v>
      </c>
      <c r="C63" s="25">
        <f>Fallas0!AA62</f>
        <v>0</v>
      </c>
      <c r="D63" s="25">
        <f>Fallas0!AB62</f>
        <v>0</v>
      </c>
      <c r="E63" s="25">
        <f>Fallas0!AG62</f>
        <v>0</v>
      </c>
      <c r="F63" s="25">
        <f>Fallas0!AM62</f>
        <v>0</v>
      </c>
      <c r="G63" s="25">
        <f>Fallas0!AN62</f>
        <v>0</v>
      </c>
      <c r="H63" s="19">
        <f>Fallas0!AS62*1000</f>
        <v>681.3074422138275</v>
      </c>
      <c r="I63" s="19">
        <f>Fallas0!AY62</f>
        <v>5.071660176152715</v>
      </c>
      <c r="J63" s="19">
        <f>Fallas0!AZ62*1000</f>
        <v>974.2696423657732</v>
      </c>
      <c r="K63" s="25">
        <f>Fallas0!CI62</f>
        <v>0</v>
      </c>
      <c r="L63" s="25">
        <f>Fallas0!CO62</f>
        <v>0</v>
      </c>
      <c r="M63" s="25">
        <f>Fallas0!CP62</f>
        <v>0</v>
      </c>
    </row>
    <row r="64" spans="1:13" ht="12.75">
      <c r="A64" s="16">
        <v>61</v>
      </c>
      <c r="B64" s="25">
        <f>Fallas0!Y63</f>
        <v>0</v>
      </c>
      <c r="C64" s="25">
        <f>Fallas0!AA63</f>
        <v>0</v>
      </c>
      <c r="D64" s="25">
        <f>Fallas0!AB63</f>
        <v>0</v>
      </c>
      <c r="E64" s="25">
        <f>Fallas0!AG63</f>
        <v>0</v>
      </c>
      <c r="F64" s="25">
        <f>Fallas0!AM63</f>
        <v>0</v>
      </c>
      <c r="G64" s="25">
        <f>Fallas0!AN63</f>
        <v>0</v>
      </c>
      <c r="H64" s="19">
        <f>Fallas0!AS63*1000</f>
        <v>677.7944539728651</v>
      </c>
      <c r="I64" s="19">
        <f>Fallas0!AY63</f>
        <v>5.073161942792372</v>
      </c>
      <c r="J64" s="19">
        <f>Fallas0!AZ63*1000</f>
        <v>969.2460691811971</v>
      </c>
      <c r="K64" s="25">
        <f>Fallas0!CI63</f>
        <v>0</v>
      </c>
      <c r="L64" s="25">
        <f>Fallas0!CO63</f>
        <v>0</v>
      </c>
      <c r="M64" s="25">
        <f>Fallas0!CP63</f>
        <v>0</v>
      </c>
    </row>
    <row r="65" spans="1:13" ht="12.75">
      <c r="A65" s="16">
        <v>62</v>
      </c>
      <c r="B65" s="25">
        <f>Fallas0!Y64</f>
        <v>0</v>
      </c>
      <c r="C65" s="25">
        <f>Fallas0!AA64</f>
        <v>0</v>
      </c>
      <c r="D65" s="25">
        <f>Fallas0!AB64</f>
        <v>0</v>
      </c>
      <c r="E65" s="25">
        <f>Fallas0!AG64</f>
        <v>0</v>
      </c>
      <c r="F65" s="25">
        <f>Fallas0!AM64</f>
        <v>0</v>
      </c>
      <c r="G65" s="25">
        <f>Fallas0!AN64</f>
        <v>0</v>
      </c>
      <c r="H65" s="19">
        <f>Fallas0!AS64*1000</f>
        <v>663.3734655762705</v>
      </c>
      <c r="I65" s="19">
        <f>Fallas0!AY64</f>
        <v>5.079335739721312</v>
      </c>
      <c r="J65" s="19">
        <f>Fallas0!AZ64*1000</f>
        <v>948.6240557740668</v>
      </c>
      <c r="K65" s="25">
        <f>Fallas0!CI64</f>
        <v>0</v>
      </c>
      <c r="L65" s="25">
        <f>Fallas0!CO64</f>
        <v>0</v>
      </c>
      <c r="M65" s="25">
        <f>Fallas0!CP64</f>
        <v>0</v>
      </c>
    </row>
    <row r="66" spans="1:13" ht="12.75">
      <c r="A66" s="16">
        <v>63</v>
      </c>
      <c r="B66" s="25">
        <f>Fallas0!Y65</f>
        <v>0</v>
      </c>
      <c r="C66" s="25">
        <f>Fallas0!AA65</f>
        <v>0</v>
      </c>
      <c r="D66" s="25">
        <f>Fallas0!AB65</f>
        <v>0</v>
      </c>
      <c r="E66" s="25">
        <f>Fallas0!AG65</f>
        <v>0</v>
      </c>
      <c r="F66" s="25">
        <f>Fallas0!AM65</f>
        <v>0</v>
      </c>
      <c r="G66" s="25">
        <f>Fallas0!AN65</f>
        <v>0</v>
      </c>
      <c r="H66" s="19">
        <f>Fallas0!AS65*1000</f>
        <v>653.9489625722824</v>
      </c>
      <c r="I66" s="19">
        <f>Fallas0!AY65</f>
        <v>5.083378295131964</v>
      </c>
      <c r="J66" s="19">
        <f>Fallas0!AZ65*1000</f>
        <v>935.1470164783639</v>
      </c>
      <c r="K66" s="25">
        <f>Fallas0!CI65</f>
        <v>0</v>
      </c>
      <c r="L66" s="25">
        <f>Fallas0!CO65</f>
        <v>0</v>
      </c>
      <c r="M66" s="25">
        <f>Fallas0!CP65</f>
        <v>0</v>
      </c>
    </row>
    <row r="67" spans="1:13" ht="12.75">
      <c r="A67" s="16">
        <v>64</v>
      </c>
      <c r="B67" s="25">
        <f>Fallas0!Y66</f>
        <v>0</v>
      </c>
      <c r="C67" s="25">
        <f>Fallas0!AA66</f>
        <v>0</v>
      </c>
      <c r="D67" s="25">
        <f>Fallas0!AB66</f>
        <v>0</v>
      </c>
      <c r="E67" s="25">
        <f>Fallas0!AG66</f>
        <v>0</v>
      </c>
      <c r="F67" s="25">
        <f>Fallas0!AM66</f>
        <v>0</v>
      </c>
      <c r="G67" s="25">
        <f>Fallas0!AN66</f>
        <v>0</v>
      </c>
      <c r="H67" s="19">
        <f>Fallas0!AS66*1000</f>
        <v>662.275950796912</v>
      </c>
      <c r="I67" s="19">
        <f>Fallas0!AY66</f>
        <v>5.0798061906203005</v>
      </c>
      <c r="J67" s="19">
        <f>Fallas0!AZ66*1000</f>
        <v>947.054609639584</v>
      </c>
      <c r="K67" s="25">
        <f>Fallas0!CI66</f>
        <v>0</v>
      </c>
      <c r="L67" s="25">
        <f>Fallas0!CO66</f>
        <v>0</v>
      </c>
      <c r="M67" s="25">
        <f>Fallas0!CP66</f>
        <v>0</v>
      </c>
    </row>
    <row r="68" spans="1:13" ht="12.75">
      <c r="A68" s="16">
        <v>65</v>
      </c>
      <c r="B68" s="25">
        <f>Fallas0!Y67</f>
        <v>0</v>
      </c>
      <c r="C68" s="25">
        <f>Fallas0!AA67</f>
        <v>0</v>
      </c>
      <c r="D68" s="25">
        <f>Fallas0!AB67</f>
        <v>0</v>
      </c>
      <c r="E68" s="25">
        <f>Fallas0!AG67</f>
        <v>0</v>
      </c>
      <c r="F68" s="25">
        <f>Fallas0!AM67</f>
        <v>0</v>
      </c>
      <c r="G68" s="25">
        <f>Fallas0!AN67</f>
        <v>0</v>
      </c>
      <c r="H68" s="19">
        <f>Fallas0!AS67*1000</f>
        <v>665.0886976957854</v>
      </c>
      <c r="I68" s="19">
        <f>Fallas0!AY67</f>
        <v>5.072751161529061</v>
      </c>
      <c r="J68" s="19">
        <f>Fallas0!AZ67*1000</f>
        <v>951.0768377049731</v>
      </c>
      <c r="K68" s="25">
        <f>Fallas0!CI67</f>
        <v>0</v>
      </c>
      <c r="L68" s="25">
        <f>Fallas0!CO67</f>
        <v>0</v>
      </c>
      <c r="M68" s="25">
        <f>Fallas0!CP67</f>
        <v>0</v>
      </c>
    </row>
    <row r="69" spans="1:13" ht="12.75">
      <c r="A69" s="16">
        <v>66</v>
      </c>
      <c r="B69" s="25">
        <f>Fallas0!Y68</f>
        <v>0</v>
      </c>
      <c r="C69" s="25">
        <f>Fallas0!AA68</f>
        <v>0</v>
      </c>
      <c r="D69" s="25">
        <f>Fallas0!AB68</f>
        <v>0</v>
      </c>
      <c r="E69" s="25">
        <f>Fallas0!AG68</f>
        <v>0</v>
      </c>
      <c r="F69" s="25">
        <f>Fallas0!AM68</f>
        <v>0</v>
      </c>
      <c r="G69" s="25">
        <f>Fallas0!AN68</f>
        <v>0</v>
      </c>
      <c r="H69" s="19">
        <f>Fallas0!AS68*1000</f>
        <v>924.3768182213221</v>
      </c>
      <c r="I69" s="19">
        <f>Fallas0!AY68</f>
        <v>5.053502043405407</v>
      </c>
      <c r="J69" s="19">
        <f>Fallas0!AZ68*1000</f>
        <v>1321.8588500564906</v>
      </c>
      <c r="K69" s="25">
        <f>Fallas0!CI68</f>
        <v>0</v>
      </c>
      <c r="L69" s="25">
        <f>Fallas0!CO68</f>
        <v>0</v>
      </c>
      <c r="M69" s="25">
        <f>Fallas0!CP68</f>
        <v>0</v>
      </c>
    </row>
    <row r="70" spans="1:13" ht="12.75">
      <c r="A70" s="16">
        <v>67</v>
      </c>
      <c r="B70" s="25">
        <f>Fallas0!Y69</f>
        <v>0</v>
      </c>
      <c r="C70" s="25">
        <f>Fallas0!AA69</f>
        <v>0</v>
      </c>
      <c r="D70" s="25">
        <f>Fallas0!AB69</f>
        <v>0</v>
      </c>
      <c r="E70" s="25">
        <f>Fallas0!AG69</f>
        <v>0</v>
      </c>
      <c r="F70" s="25">
        <f>Fallas0!AM69</f>
        <v>0</v>
      </c>
      <c r="G70" s="25">
        <f>Fallas0!AN69</f>
        <v>0</v>
      </c>
      <c r="H70" s="19">
        <f>Fallas0!AS69*1000</f>
        <v>911.2176468427886</v>
      </c>
      <c r="I70" s="19">
        <f>Fallas0!AY69</f>
        <v>5.05787980474673</v>
      </c>
      <c r="J70" s="19">
        <f>Fallas0!AZ69*1000</f>
        <v>1303.0412349851874</v>
      </c>
      <c r="K70" s="25">
        <f>Fallas0!CI69</f>
        <v>0</v>
      </c>
      <c r="L70" s="25">
        <f>Fallas0!CO69</f>
        <v>0</v>
      </c>
      <c r="M70" s="25">
        <f>Fallas0!CP69</f>
        <v>0</v>
      </c>
    </row>
    <row r="71" spans="1:13" ht="12.75">
      <c r="A71" s="16">
        <v>68</v>
      </c>
      <c r="B71" s="25">
        <f>Fallas0!Y70</f>
        <v>0</v>
      </c>
      <c r="C71" s="25">
        <f>Fallas0!AA70</f>
        <v>0</v>
      </c>
      <c r="D71" s="25">
        <f>Fallas0!AB70</f>
        <v>0</v>
      </c>
      <c r="E71" s="25">
        <f>Fallas0!AG70</f>
        <v>0</v>
      </c>
      <c r="F71" s="25">
        <f>Fallas0!AM70</f>
        <v>0</v>
      </c>
      <c r="G71" s="25">
        <f>Fallas0!AN70</f>
        <v>0</v>
      </c>
      <c r="H71" s="19">
        <f>Fallas0!AS70*1000</f>
        <v>897.9696128328563</v>
      </c>
      <c r="I71" s="19">
        <f>Fallas0!AY70</f>
        <v>5.062294499837474</v>
      </c>
      <c r="J71" s="19">
        <f>Fallas0!AZ70*1000</f>
        <v>1284.0965463509847</v>
      </c>
      <c r="K71" s="25">
        <f>Fallas0!CI70</f>
        <v>0</v>
      </c>
      <c r="L71" s="25">
        <f>Fallas0!CO70</f>
        <v>0</v>
      </c>
      <c r="M71" s="25">
        <f>Fallas0!CP70</f>
        <v>0</v>
      </c>
    </row>
    <row r="72" spans="1:13" ht="12.75">
      <c r="A72" s="16">
        <v>69</v>
      </c>
      <c r="B72" s="25">
        <f>Fallas0!Y71</f>
        <v>0</v>
      </c>
      <c r="C72" s="25">
        <f>Fallas0!AA71</f>
        <v>0</v>
      </c>
      <c r="D72" s="25">
        <f>Fallas0!AB71</f>
        <v>0</v>
      </c>
      <c r="E72" s="25">
        <f>Fallas0!AG71</f>
        <v>0</v>
      </c>
      <c r="F72" s="25">
        <f>Fallas0!AM71</f>
        <v>0</v>
      </c>
      <c r="G72" s="25">
        <f>Fallas0!AN71</f>
        <v>0</v>
      </c>
      <c r="H72" s="19">
        <f>Fallas0!AS71*1000</f>
        <v>885.5280772011916</v>
      </c>
      <c r="I72" s="19">
        <f>Fallas0!AY71</f>
        <v>5.0664471934624045</v>
      </c>
      <c r="J72" s="19">
        <f>Fallas0!AZ71*1000</f>
        <v>1266.305150397704</v>
      </c>
      <c r="K72" s="25">
        <f>Fallas0!CI71</f>
        <v>0</v>
      </c>
      <c r="L72" s="25">
        <f>Fallas0!CO71</f>
        <v>0</v>
      </c>
      <c r="M72" s="25">
        <f>Fallas0!CP71</f>
        <v>0</v>
      </c>
    </row>
    <row r="73" spans="1:13" ht="12.75">
      <c r="A73" s="16">
        <v>70</v>
      </c>
      <c r="B73" s="25">
        <f>Fallas0!Y72</f>
        <v>0</v>
      </c>
      <c r="C73" s="25">
        <f>Fallas0!AA72</f>
        <v>0</v>
      </c>
      <c r="D73" s="25">
        <f>Fallas0!AB72</f>
        <v>0</v>
      </c>
      <c r="E73" s="25">
        <f>Fallas0!AG72</f>
        <v>0</v>
      </c>
      <c r="F73" s="25">
        <f>Fallas0!AM72</f>
        <v>0</v>
      </c>
      <c r="G73" s="25">
        <f>Fallas0!AN72</f>
        <v>0</v>
      </c>
      <c r="H73" s="19">
        <f>Fallas0!AS72*1000</f>
        <v>860.060582882509</v>
      </c>
      <c r="I73" s="19">
        <f>Fallas0!AY72</f>
        <v>5.074968107890442</v>
      </c>
      <c r="J73" s="19">
        <f>Fallas0!AZ72*1000</f>
        <v>1229.886633521988</v>
      </c>
      <c r="K73" s="25">
        <f>Fallas0!CI72</f>
        <v>0</v>
      </c>
      <c r="L73" s="25">
        <f>Fallas0!CO72</f>
        <v>0</v>
      </c>
      <c r="M73" s="25">
        <f>Fallas0!CP72</f>
        <v>0</v>
      </c>
    </row>
    <row r="74" spans="1:13" ht="12.75">
      <c r="A74" s="16">
        <v>71</v>
      </c>
      <c r="B74" s="25">
        <f>Fallas0!Y73</f>
        <v>0</v>
      </c>
      <c r="C74" s="25">
        <f>Fallas0!AA73</f>
        <v>0</v>
      </c>
      <c r="D74" s="25">
        <f>Fallas0!AB73</f>
        <v>0</v>
      </c>
      <c r="E74" s="25">
        <f>Fallas0!AG73</f>
        <v>0</v>
      </c>
      <c r="F74" s="25">
        <f>Fallas0!AM73</f>
        <v>0</v>
      </c>
      <c r="G74" s="25">
        <f>Fallas0!AN73</f>
        <v>0</v>
      </c>
      <c r="H74" s="19">
        <f>Fallas0!AS73*1000</f>
        <v>877.2088136080444</v>
      </c>
      <c r="I74" s="19">
        <f>Fallas0!AY73</f>
        <v>5.05471838625948</v>
      </c>
      <c r="J74" s="19">
        <f>Fallas0!AZ73*1000</f>
        <v>1254.4086034595034</v>
      </c>
      <c r="K74" s="25">
        <f>Fallas0!CI73</f>
        <v>0</v>
      </c>
      <c r="L74" s="25">
        <f>Fallas0!CO73</f>
        <v>0</v>
      </c>
      <c r="M74" s="25">
        <f>Fallas0!CP73</f>
        <v>0</v>
      </c>
    </row>
    <row r="75" spans="1:13" ht="12.75">
      <c r="A75" s="16">
        <v>72</v>
      </c>
      <c r="B75" s="25">
        <f>Fallas0!Y74</f>
        <v>0</v>
      </c>
      <c r="C75" s="25">
        <f>Fallas0!AA74</f>
        <v>0</v>
      </c>
      <c r="D75" s="25">
        <f>Fallas0!AB74</f>
        <v>0</v>
      </c>
      <c r="E75" s="25">
        <f>Fallas0!AG74</f>
        <v>0</v>
      </c>
      <c r="F75" s="25">
        <f>Fallas0!AM74</f>
        <v>0</v>
      </c>
      <c r="G75" s="25">
        <f>Fallas0!AN74</f>
        <v>0</v>
      </c>
      <c r="H75" s="19">
        <f>Fallas0!AS74*1000</f>
        <v>865.5923720348662</v>
      </c>
      <c r="I75" s="19">
        <f>Fallas0!AY74</f>
        <v>5.055870536320038</v>
      </c>
      <c r="J75" s="19">
        <f>Fallas0!AZ74*1000</f>
        <v>1237.7970920098587</v>
      </c>
      <c r="K75" s="25">
        <f>Fallas0!CI74</f>
        <v>0</v>
      </c>
      <c r="L75" s="25">
        <f>Fallas0!CO74</f>
        <v>0</v>
      </c>
      <c r="M75" s="25">
        <f>Fallas0!CP74</f>
        <v>0</v>
      </c>
    </row>
    <row r="76" spans="1:13" ht="12.75">
      <c r="A76" s="16">
        <v>73</v>
      </c>
      <c r="B76" s="25">
        <f>Fallas0!Y75</f>
        <v>0</v>
      </c>
      <c r="C76" s="25">
        <f>Fallas0!AA75</f>
        <v>0</v>
      </c>
      <c r="D76" s="25">
        <f>Fallas0!AB75</f>
        <v>0</v>
      </c>
      <c r="E76" s="25">
        <f>Fallas0!AG75</f>
        <v>0</v>
      </c>
      <c r="F76" s="25">
        <f>Fallas0!AM75</f>
        <v>0</v>
      </c>
      <c r="G76" s="25">
        <f>Fallas0!AN75</f>
        <v>0</v>
      </c>
      <c r="H76" s="19">
        <f>Fallas0!AS75*1000</f>
        <v>855.8726544035491</v>
      </c>
      <c r="I76" s="19">
        <f>Fallas0!AY75</f>
        <v>5.056624219456183</v>
      </c>
      <c r="J76" s="19">
        <f>Fallas0!AZ75*1000</f>
        <v>1223.8978957970753</v>
      </c>
      <c r="K76" s="25">
        <f>Fallas0!CI75</f>
        <v>0</v>
      </c>
      <c r="L76" s="25">
        <f>Fallas0!CO75</f>
        <v>0</v>
      </c>
      <c r="M76" s="25">
        <f>Fallas0!CP75</f>
        <v>0</v>
      </c>
    </row>
    <row r="77" spans="1:13" ht="12.75">
      <c r="A77" s="16">
        <v>74</v>
      </c>
      <c r="B77" s="25">
        <f>Fallas0!Y76</f>
        <v>0</v>
      </c>
      <c r="C77" s="25">
        <f>Fallas0!AA76</f>
        <v>0</v>
      </c>
      <c r="D77" s="25">
        <f>Fallas0!AB76</f>
        <v>0</v>
      </c>
      <c r="E77" s="25">
        <f>Fallas0!AG76</f>
        <v>0</v>
      </c>
      <c r="F77" s="25">
        <f>Fallas0!AM76</f>
        <v>0</v>
      </c>
      <c r="G77" s="25">
        <f>Fallas0!AN76</f>
        <v>0</v>
      </c>
      <c r="H77" s="19">
        <f>Fallas0!AS76*1000</f>
        <v>827.8830028977918</v>
      </c>
      <c r="I77" s="19">
        <f>Fallas0!AY76</f>
        <v>5.058790008514094</v>
      </c>
      <c r="J77" s="19">
        <f>Fallas0!AZ76*1000</f>
        <v>1183.8726941438422</v>
      </c>
      <c r="K77" s="25">
        <f>Fallas0!CI76</f>
        <v>0</v>
      </c>
      <c r="L77" s="25">
        <f>Fallas0!CO76</f>
        <v>0</v>
      </c>
      <c r="M77" s="25">
        <f>Fallas0!CP76</f>
        <v>0</v>
      </c>
    </row>
    <row r="78" spans="1:13" ht="12.75">
      <c r="A78" s="16">
        <v>75</v>
      </c>
      <c r="B78" s="25">
        <f>Fallas0!Y77</f>
        <v>0</v>
      </c>
      <c r="C78" s="25">
        <f>Fallas0!AA77</f>
        <v>0</v>
      </c>
      <c r="D78" s="25">
        <f>Fallas0!AB77</f>
        <v>0</v>
      </c>
      <c r="E78" s="25">
        <f>Fallas0!AG77</f>
        <v>0</v>
      </c>
      <c r="F78" s="25">
        <f>Fallas0!AM77</f>
        <v>0</v>
      </c>
      <c r="G78" s="25">
        <f>Fallas0!AN77</f>
        <v>0</v>
      </c>
      <c r="H78" s="19">
        <f>Fallas0!AS77*1000</f>
        <v>799.9304072117891</v>
      </c>
      <c r="I78" s="19">
        <f>Fallas0!AY77</f>
        <v>5.060950581294718</v>
      </c>
      <c r="J78" s="19">
        <f>Fallas0!AZ77*1000</f>
        <v>1143.9004823128585</v>
      </c>
      <c r="K78" s="25">
        <f>Fallas0!CI77</f>
        <v>0</v>
      </c>
      <c r="L78" s="25">
        <f>Fallas0!CO77</f>
        <v>0</v>
      </c>
      <c r="M78" s="25">
        <f>Fallas0!CP77</f>
        <v>0</v>
      </c>
    </row>
    <row r="79" spans="1:13" ht="12.75">
      <c r="A79" s="16">
        <v>76</v>
      </c>
      <c r="B79" s="25">
        <f>Fallas0!Y78</f>
        <v>0</v>
      </c>
      <c r="C79" s="25">
        <f>Fallas0!AA78</f>
        <v>0</v>
      </c>
      <c r="D79" s="25">
        <f>Fallas0!AB78</f>
        <v>0</v>
      </c>
      <c r="E79" s="25">
        <f>Fallas0!AG78</f>
        <v>0</v>
      </c>
      <c r="F79" s="25">
        <f>Fallas0!AM78</f>
        <v>0</v>
      </c>
      <c r="G79" s="25">
        <f>Fallas0!AN78</f>
        <v>0</v>
      </c>
      <c r="H79" s="19">
        <f>Fallas0!AS78*1000</f>
        <v>742.7848899984957</v>
      </c>
      <c r="I79" s="19">
        <f>Fallas0!AY78</f>
        <v>5.072665972409138</v>
      </c>
      <c r="J79" s="19">
        <f>Fallas0!AZ78*1000</f>
        <v>1062.1823926978489</v>
      </c>
      <c r="K79" s="25">
        <f>Fallas0!CI78</f>
        <v>0</v>
      </c>
      <c r="L79" s="25">
        <f>Fallas0!CO78</f>
        <v>0</v>
      </c>
      <c r="M79" s="25">
        <f>Fallas0!CP78</f>
        <v>0</v>
      </c>
    </row>
    <row r="80" spans="1:13" ht="12.75">
      <c r="A80" s="16">
        <v>77</v>
      </c>
      <c r="B80" s="25">
        <f>Fallas0!Y79</f>
        <v>0</v>
      </c>
      <c r="C80" s="25">
        <f>Fallas0!AA79</f>
        <v>0</v>
      </c>
      <c r="D80" s="25">
        <f>Fallas0!AB79</f>
        <v>0</v>
      </c>
      <c r="E80" s="25">
        <f>Fallas0!AG79</f>
        <v>0</v>
      </c>
      <c r="F80" s="25">
        <f>Fallas0!AM79</f>
        <v>0</v>
      </c>
      <c r="G80" s="25">
        <f>Fallas0!AN79</f>
        <v>0</v>
      </c>
      <c r="H80" s="19">
        <f>Fallas0!AS79*1000</f>
        <v>752.9238502214279</v>
      </c>
      <c r="I80" s="19">
        <f>Fallas0!AY79</f>
        <v>5.068706724818063</v>
      </c>
      <c r="J80" s="19">
        <f>Fallas0!AZ79*1000</f>
        <v>1076.6811058166418</v>
      </c>
      <c r="K80" s="25">
        <f>Fallas0!CI79</f>
        <v>0</v>
      </c>
      <c r="L80" s="25">
        <f>Fallas0!CO79</f>
        <v>0</v>
      </c>
      <c r="M80" s="25">
        <f>Fallas0!CP79</f>
        <v>0</v>
      </c>
    </row>
    <row r="81" spans="1:13" ht="12.75">
      <c r="A81" s="16">
        <v>78</v>
      </c>
      <c r="B81" s="25">
        <f>Fallas0!Y80</f>
        <v>0</v>
      </c>
      <c r="C81" s="25">
        <f>Fallas0!AA80</f>
        <v>0</v>
      </c>
      <c r="D81" s="25">
        <f>Fallas0!AB80</f>
        <v>0</v>
      </c>
      <c r="E81" s="25">
        <f>Fallas0!AG80</f>
        <v>0</v>
      </c>
      <c r="F81" s="25">
        <f>Fallas0!AM80</f>
        <v>0</v>
      </c>
      <c r="G81" s="25">
        <f>Fallas0!AN80</f>
        <v>0</v>
      </c>
      <c r="H81" s="19">
        <f>Fallas0!AS80*1000</f>
        <v>745.8683461804418</v>
      </c>
      <c r="I81" s="19">
        <f>Fallas0!AY80</f>
        <v>5.071461258586719</v>
      </c>
      <c r="J81" s="19">
        <f>Fallas0!AZ80*1000</f>
        <v>1066.5917350380319</v>
      </c>
      <c r="K81" s="25">
        <f>Fallas0!CI80</f>
        <v>0</v>
      </c>
      <c r="L81" s="25">
        <f>Fallas0!CO80</f>
        <v>0</v>
      </c>
      <c r="M81" s="25">
        <f>Fallas0!CP80</f>
        <v>0</v>
      </c>
    </row>
    <row r="82" spans="1:13" ht="12.75">
      <c r="A82" s="16">
        <v>79</v>
      </c>
      <c r="B82" s="25">
        <f>Fallas0!Y81</f>
        <v>0</v>
      </c>
      <c r="C82" s="25">
        <f>Fallas0!AA81</f>
        <v>0</v>
      </c>
      <c r="D82" s="25">
        <f>Fallas0!AB81</f>
        <v>0</v>
      </c>
      <c r="E82" s="25">
        <f>Fallas0!AG81</f>
        <v>0</v>
      </c>
      <c r="F82" s="25">
        <f>Fallas0!AM81</f>
        <v>0</v>
      </c>
      <c r="G82" s="25">
        <f>Fallas0!AN81</f>
        <v>0</v>
      </c>
      <c r="H82" s="19">
        <f>Fallas0!AS81*1000</f>
        <v>748.4651097697496</v>
      </c>
      <c r="I82" s="19">
        <f>Fallas0!AY81</f>
        <v>5.070447123461318</v>
      </c>
      <c r="J82" s="19">
        <f>Fallas0!AZ81*1000</f>
        <v>1070.305106970742</v>
      </c>
      <c r="K82" s="25">
        <f>Fallas0!CI81</f>
        <v>0</v>
      </c>
      <c r="L82" s="25">
        <f>Fallas0!CO81</f>
        <v>0</v>
      </c>
      <c r="M82" s="25">
        <f>Fallas0!CP81</f>
        <v>0</v>
      </c>
    </row>
    <row r="83" spans="1:13" ht="12.75">
      <c r="A83" s="16">
        <v>80</v>
      </c>
      <c r="B83" s="25">
        <f>Fallas0!Y82</f>
        <v>0</v>
      </c>
      <c r="C83" s="25">
        <f>Fallas0!AA82</f>
        <v>0</v>
      </c>
      <c r="D83" s="25">
        <f>Fallas0!AB82</f>
        <v>0</v>
      </c>
      <c r="E83" s="25">
        <f>Fallas0!AG82</f>
        <v>0</v>
      </c>
      <c r="F83" s="25">
        <f>Fallas0!AM82</f>
        <v>0</v>
      </c>
      <c r="G83" s="25">
        <f>Fallas0!AN82</f>
        <v>0</v>
      </c>
      <c r="H83" s="19">
        <f>Fallas0!AS82*1000</f>
        <v>745.8207971084782</v>
      </c>
      <c r="I83" s="19">
        <f>Fallas0!AY82</f>
        <v>5.071479831947705</v>
      </c>
      <c r="J83" s="19">
        <f>Fallas0!AZ82*1000</f>
        <v>1066.5237398651238</v>
      </c>
      <c r="K83" s="25">
        <f>Fallas0!CI82</f>
        <v>0</v>
      </c>
      <c r="L83" s="25">
        <f>Fallas0!CO82</f>
        <v>0</v>
      </c>
      <c r="M83" s="25">
        <f>Fallas0!CP82</f>
        <v>0</v>
      </c>
    </row>
    <row r="84" spans="1:13" ht="12.75">
      <c r="A84" s="16">
        <v>81</v>
      </c>
      <c r="B84" s="25">
        <f>Fallas0!Y83</f>
        <v>0</v>
      </c>
      <c r="C84" s="25">
        <f>Fallas0!AA83</f>
        <v>0</v>
      </c>
      <c r="D84" s="25">
        <f>Fallas0!AB83</f>
        <v>0</v>
      </c>
      <c r="E84" s="25">
        <f>Fallas0!AG83</f>
        <v>0</v>
      </c>
      <c r="F84" s="25">
        <f>Fallas0!AM83</f>
        <v>0</v>
      </c>
      <c r="G84" s="25">
        <f>Fallas0!AN83</f>
        <v>0</v>
      </c>
      <c r="H84" s="19">
        <f>Fallas0!AS83*1000</f>
        <v>748.3554565607475</v>
      </c>
      <c r="I84" s="19">
        <f>Fallas0!AY83</f>
        <v>5.070489939331141</v>
      </c>
      <c r="J84" s="19">
        <f>Fallas0!AZ83*1000</f>
        <v>1070.148302881869</v>
      </c>
      <c r="K84" s="25">
        <f>Fallas0!CI83</f>
        <v>0</v>
      </c>
      <c r="L84" s="25">
        <f>Fallas0!CO83</f>
        <v>0</v>
      </c>
      <c r="M84" s="25">
        <f>Fallas0!CP83</f>
        <v>0</v>
      </c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</sheetData>
  <mergeCells count="6">
    <mergeCell ref="L2:L3"/>
    <mergeCell ref="A1:A2"/>
    <mergeCell ref="B1:M1"/>
    <mergeCell ref="C2:C3"/>
    <mergeCell ref="F2:F3"/>
    <mergeCell ref="I2:I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8"/>
  <sheetViews>
    <sheetView workbookViewId="0" topLeftCell="B1">
      <selection activeCell="M4" sqref="M4:M46"/>
    </sheetView>
  </sheetViews>
  <sheetFormatPr defaultColWidth="11.421875" defaultRowHeight="12.75"/>
  <cols>
    <col min="1" max="1" width="5.28125" style="4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3"/>
      <c r="B1" s="24" t="s">
        <v>125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8" customFormat="1" ht="15.75">
      <c r="A2" s="23"/>
      <c r="B2" s="17" t="s">
        <v>126</v>
      </c>
      <c r="C2" s="22" t="str">
        <f>'[1]Fallas0'!AA1</f>
        <v>X/R</v>
      </c>
      <c r="D2" s="17" t="s">
        <v>127</v>
      </c>
      <c r="E2" s="17" t="s">
        <v>128</v>
      </c>
      <c r="F2" s="22" t="str">
        <f>'[1]Fallas0'!AM1</f>
        <v>X/R</v>
      </c>
      <c r="G2" s="17" t="s">
        <v>129</v>
      </c>
      <c r="H2" s="17" t="s">
        <v>130</v>
      </c>
      <c r="I2" s="22" t="str">
        <f>'[1]Fallas0'!AY1</f>
        <v>X/R</v>
      </c>
      <c r="J2" s="17" t="s">
        <v>131</v>
      </c>
      <c r="K2" s="17" t="s">
        <v>132</v>
      </c>
      <c r="L2" s="22" t="str">
        <f>'[1]Fallas0'!CO1</f>
        <v>X/R</v>
      </c>
      <c r="M2" s="17" t="s">
        <v>133</v>
      </c>
    </row>
    <row r="3" spans="1:13" ht="12.75">
      <c r="A3" s="16" t="s">
        <v>124</v>
      </c>
      <c r="B3" s="16" t="str">
        <f>'[1]Fallas0'!Y2</f>
        <v>Magnitud</v>
      </c>
      <c r="C3" s="22"/>
      <c r="D3" s="16" t="str">
        <f>'[1]Fallas0'!AB2</f>
        <v>Magnitud</v>
      </c>
      <c r="E3" s="16" t="str">
        <f>'[1]Fallas0'!AG2</f>
        <v>Magnitud</v>
      </c>
      <c r="F3" s="22"/>
      <c r="G3" s="16" t="str">
        <f>'[1]Fallas0'!AN2</f>
        <v>Magnitud</v>
      </c>
      <c r="H3" s="16" t="str">
        <f>'[1]Fallas0'!AS2</f>
        <v>Magnitud</v>
      </c>
      <c r="I3" s="22"/>
      <c r="J3" s="16" t="str">
        <f>'[1]Fallas0'!BA2</f>
        <v>Magnitud</v>
      </c>
      <c r="K3" s="16" t="str">
        <f>'[1]Fallas0'!CI2</f>
        <v>Magnitud</v>
      </c>
      <c r="L3" s="22"/>
      <c r="M3" s="16" t="str">
        <f>'[1]Fallas0'!CP2</f>
        <v>Magnitud</v>
      </c>
    </row>
    <row r="4" spans="1:13" ht="12.75">
      <c r="A4" s="16">
        <v>1</v>
      </c>
      <c r="B4" s="19">
        <f>Fallas20!Y3*1000</f>
        <v>367.3529538121125</v>
      </c>
      <c r="C4" s="19">
        <f>Fallas20!AA3</f>
        <v>0.3393654602822858</v>
      </c>
      <c r="D4" s="19">
        <f>Fallas20!AB3*1000</f>
        <v>374.7000128883548</v>
      </c>
      <c r="E4" s="19">
        <f>Fallas20!AG3*1000</f>
        <v>309.5200023502354</v>
      </c>
      <c r="F4" s="19">
        <f>Fallas20!AM3</f>
        <v>0.6441769423021338</v>
      </c>
      <c r="G4" s="19">
        <f>Fallas20!AN3*1000</f>
        <v>315.71040239724016</v>
      </c>
      <c r="H4" s="19">
        <f>Fallas20!AS3*1000</f>
        <v>371.1544639032834</v>
      </c>
      <c r="I4" s="19">
        <f>Fallas20!AY3</f>
        <v>0.28887340189740845</v>
      </c>
      <c r="J4" s="19">
        <f>Fallas20!AZ3*1000</f>
        <v>378.57755318134906</v>
      </c>
      <c r="K4" s="19">
        <f>Fallas20!CI3*1000</f>
        <v>1072.8339841054608</v>
      </c>
      <c r="L4" s="19">
        <f>Fallas20!CO3</f>
        <v>7.563540607180462</v>
      </c>
      <c r="M4" s="19">
        <f>Fallas20!CP3*1000</f>
        <v>1630.7076558403005</v>
      </c>
    </row>
    <row r="5" spans="1:13" ht="12.75">
      <c r="A5" s="16">
        <v>2</v>
      </c>
      <c r="B5" s="19">
        <f>Fallas20!Y4*1000</f>
        <v>366.86562383933335</v>
      </c>
      <c r="C5" s="19">
        <f>Fallas20!AA4</f>
        <v>0.34062958383934405</v>
      </c>
      <c r="D5" s="19">
        <f>Fallas20!AB4*1000</f>
        <v>374.20293631612003</v>
      </c>
      <c r="E5" s="19">
        <f>Fallas20!AG4*1000</f>
        <v>308.70645682787955</v>
      </c>
      <c r="F5" s="19">
        <f>Fallas20!AM4</f>
        <v>0.6460300119749596</v>
      </c>
      <c r="G5" s="19">
        <f>Fallas20!AN4*1000</f>
        <v>314.88058596443716</v>
      </c>
      <c r="H5" s="19">
        <f>Fallas20!AS4*1000</f>
        <v>370.4325979793001</v>
      </c>
      <c r="I5" s="19">
        <f>Fallas20!AY4</f>
        <v>0.2929706124996271</v>
      </c>
      <c r="J5" s="19">
        <f>Fallas20!AZ4*1000</f>
        <v>377.8412499388861</v>
      </c>
      <c r="K5" s="19">
        <f>Fallas20!CI4*1000</f>
        <v>1067.7654316514995</v>
      </c>
      <c r="L5" s="19">
        <f>Fallas20!CO4</f>
        <v>7.483404911776971</v>
      </c>
      <c r="M5" s="19">
        <f>Fallas20!CP4*1000</f>
        <v>1623.0034561102793</v>
      </c>
    </row>
    <row r="6" spans="1:13" ht="12.75">
      <c r="A6" s="16">
        <v>3</v>
      </c>
      <c r="B6" s="19">
        <f>Fallas20!Y5*1000</f>
        <v>364.71669993442924</v>
      </c>
      <c r="C6" s="19">
        <f>Fallas20!AA5</f>
        <v>0.3462010111599818</v>
      </c>
      <c r="D6" s="19">
        <f>Fallas20!AB5*1000</f>
        <v>372.01103393311786</v>
      </c>
      <c r="E6" s="19">
        <f>Fallas20!AG5*1000</f>
        <v>305.1472483987623</v>
      </c>
      <c r="F6" s="19">
        <f>Fallas20!AM5</f>
        <v>0.6541599413062664</v>
      </c>
      <c r="G6" s="19">
        <f>Fallas20!AN5*1000</f>
        <v>311.2501933667376</v>
      </c>
      <c r="H6" s="19">
        <f>Fallas20!AS5*1000</f>
        <v>367.2064627473647</v>
      </c>
      <c r="I6" s="19">
        <f>Fallas20!AY5</f>
        <v>0.311037646545077</v>
      </c>
      <c r="J6" s="19">
        <f>Fallas20!AZ5*1000</f>
        <v>374.550592002312</v>
      </c>
      <c r="K6" s="19">
        <f>Fallas20!CI5*1000</f>
        <v>1045.8042753676627</v>
      </c>
      <c r="L6" s="19">
        <f>Fallas20!CO5</f>
        <v>7.159902832814114</v>
      </c>
      <c r="M6" s="19">
        <f>Fallas20!CP5*1000</f>
        <v>1589.6224985588472</v>
      </c>
    </row>
    <row r="7" spans="1:13" ht="12.75">
      <c r="A7" s="16">
        <v>4</v>
      </c>
      <c r="B7" s="19">
        <f>Fallas20!Y6*1000</f>
        <v>354.8608466381913</v>
      </c>
      <c r="C7" s="19">
        <f>Fallas20!AA6</f>
        <v>0.37170856129407387</v>
      </c>
      <c r="D7" s="19">
        <f>Fallas20!AB6*1000</f>
        <v>361.9580635709551</v>
      </c>
      <c r="E7" s="19">
        <f>Fallas20!AG6*1000</f>
        <v>289.39123598763445</v>
      </c>
      <c r="F7" s="19">
        <f>Fallas20!AM6</f>
        <v>0.6906233631562156</v>
      </c>
      <c r="G7" s="19">
        <f>Fallas20!AN6*1000</f>
        <v>295.1790607073871</v>
      </c>
      <c r="H7" s="19">
        <f>Fallas20!AS6*1000</f>
        <v>351.63190671485637</v>
      </c>
      <c r="I7" s="19">
        <f>Fallas20!AY6</f>
        <v>0.39394591198222534</v>
      </c>
      <c r="J7" s="19">
        <f>Fallas20!AZ6*1000</f>
        <v>358.6645448491535</v>
      </c>
      <c r="K7" s="19">
        <f>Fallas20!CI6*1000</f>
        <v>952.559875523893</v>
      </c>
      <c r="L7" s="19">
        <f>Fallas20!CO6</f>
        <v>6.116099559029229</v>
      </c>
      <c r="M7" s="19">
        <f>Fallas20!CP6*1000</f>
        <v>1438.3654120410786</v>
      </c>
    </row>
    <row r="8" spans="1:13" ht="12.75">
      <c r="A8" s="16">
        <v>5</v>
      </c>
      <c r="B8" s="19">
        <f>Fallas20!Y7*1000</f>
        <v>354.1295251393046</v>
      </c>
      <c r="C8" s="19">
        <f>Fallas20!AA7</f>
        <v>0.37359920562458654</v>
      </c>
      <c r="D8" s="19">
        <f>Fallas20!AB7*1000</f>
        <v>361.2121156420907</v>
      </c>
      <c r="E8" s="19">
        <f>Fallas20!AG7*1000</f>
        <v>288.2579275189555</v>
      </c>
      <c r="F8" s="19">
        <f>Fallas20!AM7</f>
        <v>0.6932776272807306</v>
      </c>
      <c r="G8" s="19">
        <f>Fallas20!AN7*1000</f>
        <v>294.0230860693346</v>
      </c>
      <c r="H8" s="19">
        <f>Fallas20!AS7*1000</f>
        <v>350.43320608811536</v>
      </c>
      <c r="I8" s="19">
        <f>Fallas20!AY7</f>
        <v>0.4001037518305093</v>
      </c>
      <c r="J8" s="19">
        <f>Fallas20!AZ7*1000</f>
        <v>357.44187020987766</v>
      </c>
      <c r="K8" s="19">
        <f>Fallas20!CI7*1000</f>
        <v>946.0906399406697</v>
      </c>
      <c r="L8" s="19">
        <f>Fallas20!CO7</f>
        <v>6.05891084934552</v>
      </c>
      <c r="M8" s="19">
        <f>Fallas20!CP7*1000</f>
        <v>1428.596866310411</v>
      </c>
    </row>
    <row r="9" spans="1:13" ht="12.75">
      <c r="A9" s="16">
        <v>6</v>
      </c>
      <c r="B9" s="19">
        <f>Fallas20!Y8*1000</f>
        <v>353.29611651501745</v>
      </c>
      <c r="C9" s="19">
        <f>Fallas20!AA8</f>
        <v>0.37575355655102527</v>
      </c>
      <c r="D9" s="19">
        <f>Fallas20!AB8*1000</f>
        <v>360.3620388453178</v>
      </c>
      <c r="E9" s="19">
        <f>Fallas20!AG8*1000</f>
        <v>286.97225053747763</v>
      </c>
      <c r="F9" s="19">
        <f>Fallas20!AM8</f>
        <v>0.696294115762156</v>
      </c>
      <c r="G9" s="19">
        <f>Fallas20!AN8*1000</f>
        <v>292.7116955482272</v>
      </c>
      <c r="H9" s="19">
        <f>Fallas20!AS8*1000</f>
        <v>349.0610889701742</v>
      </c>
      <c r="I9" s="19">
        <f>Fallas20!AY8</f>
        <v>0.4071226098270338</v>
      </c>
      <c r="J9" s="19">
        <f>Fallas20!AZ8*1000</f>
        <v>356.04231074957767</v>
      </c>
      <c r="K9" s="19">
        <f>Fallas20!CI8*1000</f>
        <v>938.7885878084614</v>
      </c>
      <c r="L9" s="19">
        <f>Fallas20!CO8</f>
        <v>5.996259009725773</v>
      </c>
      <c r="M9" s="19">
        <f>Fallas20!CP8*1000</f>
        <v>1417.5707675907768</v>
      </c>
    </row>
    <row r="10" spans="1:13" ht="12.75">
      <c r="A10" s="16">
        <v>7</v>
      </c>
      <c r="B10" s="19">
        <f>Fallas20!Y9*1000</f>
        <v>346.8123979682796</v>
      </c>
      <c r="C10" s="19">
        <f>Fallas20!AA9</f>
        <v>0.39250944569436735</v>
      </c>
      <c r="D10" s="19">
        <f>Fallas20!AB9*1000</f>
        <v>353.74864592764516</v>
      </c>
      <c r="E10" s="19">
        <f>Fallas20!AG9*1000</f>
        <v>277.17727877064664</v>
      </c>
      <c r="F10" s="19">
        <f>Fallas20!AM9</f>
        <v>0.7194687717769503</v>
      </c>
      <c r="G10" s="19">
        <f>Fallas20!AN9*1000</f>
        <v>282.72082434605954</v>
      </c>
      <c r="H10" s="19">
        <f>Fallas20!AS9*1000</f>
        <v>338.1934342773244</v>
      </c>
      <c r="I10" s="19">
        <f>Fallas20!AY9</f>
        <v>0.46179051912454266</v>
      </c>
      <c r="J10" s="19">
        <f>Fallas20!AZ9*1000</f>
        <v>344.9573029628709</v>
      </c>
      <c r="K10" s="19">
        <f>Fallas20!CI9*1000</f>
        <v>884.410686114415</v>
      </c>
      <c r="L10" s="19">
        <f>Fallas20!CO9</f>
        <v>5.58568299192411</v>
      </c>
      <c r="M10" s="19">
        <f>Fallas20!CP9*1000</f>
        <v>1335.4601360327667</v>
      </c>
    </row>
    <row r="11" spans="1:13" ht="12.75">
      <c r="A11" s="16">
        <v>8</v>
      </c>
      <c r="B11" s="19">
        <f>Fallas20!Y10*1000</f>
        <v>345.6704499728311</v>
      </c>
      <c r="C11" s="19">
        <f>Fallas20!AA10</f>
        <v>0.39546040172478214</v>
      </c>
      <c r="D11" s="19">
        <f>Fallas20!AB10*1000</f>
        <v>352.5838589722877</v>
      </c>
      <c r="E11" s="19">
        <f>Fallas20!AG10*1000</f>
        <v>275.48925102884294</v>
      </c>
      <c r="F11" s="19">
        <f>Fallas20!AM10</f>
        <v>0.7234982929218631</v>
      </c>
      <c r="G11" s="19">
        <f>Fallas20!AN10*1000</f>
        <v>280.9990360494198</v>
      </c>
      <c r="H11" s="19">
        <f>Fallas20!AS10*1000</f>
        <v>336.24930121846035</v>
      </c>
      <c r="I11" s="19">
        <f>Fallas20!AY10</f>
        <v>0.4714325547714374</v>
      </c>
      <c r="J11" s="19">
        <f>Fallas20!AZ10*1000</f>
        <v>342.9742872428296</v>
      </c>
      <c r="K11" s="19">
        <f>Fallas20!CI10*1000</f>
        <v>875.256728193753</v>
      </c>
      <c r="L11" s="19">
        <f>Fallas20!CO10</f>
        <v>5.525115617321709</v>
      </c>
      <c r="M11" s="19">
        <f>Fallas20!CP10*1000</f>
        <v>1321.637659572567</v>
      </c>
    </row>
    <row r="12" spans="1:13" ht="12.75">
      <c r="A12" s="16">
        <v>9</v>
      </c>
      <c r="B12" s="19">
        <f>Fallas20!Y11*1000</f>
        <v>340.73187650205415</v>
      </c>
      <c r="C12" s="19">
        <f>Fallas20!AA11</f>
        <v>0.4082249261692038</v>
      </c>
      <c r="D12" s="19">
        <f>Fallas20!AB11*1000</f>
        <v>347.5465140320952</v>
      </c>
      <c r="E12" s="19">
        <f>Fallas20!AG11*1000</f>
        <v>268.31240817493017</v>
      </c>
      <c r="F12" s="19">
        <f>Fallas20!AM11</f>
        <v>0.7407529923909989</v>
      </c>
      <c r="G12" s="19">
        <f>Fallas20!AN11*1000</f>
        <v>273.6786563384288</v>
      </c>
      <c r="H12" s="19">
        <f>Fallas20!AS11*1000</f>
        <v>327.76397357561217</v>
      </c>
      <c r="I12" s="19">
        <f>Fallas20!AY11</f>
        <v>0.5131888903373399</v>
      </c>
      <c r="J12" s="19">
        <f>Fallas20!AZ11*1000</f>
        <v>334.3192530471244</v>
      </c>
      <c r="K12" s="19">
        <f>Fallas20!CI11*1000</f>
        <v>837.0221905138446</v>
      </c>
      <c r="L12" s="19">
        <f>Fallas20!CO11</f>
        <v>5.294427852107037</v>
      </c>
      <c r="M12" s="19">
        <f>Fallas20!CP11*1000</f>
        <v>1263.9035076759053</v>
      </c>
    </row>
    <row r="13" spans="1:13" ht="12.75">
      <c r="A13" s="16">
        <v>10</v>
      </c>
      <c r="B13" s="19">
        <f>Fallas20!Y12*1000</f>
        <v>339.3835843311624</v>
      </c>
      <c r="C13" s="19">
        <f>Fallas20!AA12</f>
        <v>0.41171104064102526</v>
      </c>
      <c r="D13" s="19">
        <f>Fallas20!AB12*1000</f>
        <v>346.17125601778565</v>
      </c>
      <c r="E13" s="19">
        <f>Fallas20!AG12*1000</f>
        <v>266.3871114919784</v>
      </c>
      <c r="F13" s="19">
        <f>Fallas20!AM12</f>
        <v>0.7454165399264147</v>
      </c>
      <c r="G13" s="19">
        <f>Fallas20!AN12*1000</f>
        <v>271.7148537218179</v>
      </c>
      <c r="H13" s="19">
        <f>Fallas20!AS12*1000</f>
        <v>325.42960311409587</v>
      </c>
      <c r="I13" s="19">
        <f>Fallas20!AY12</f>
        <v>0.5246068546967312</v>
      </c>
      <c r="J13" s="19">
        <f>Fallas20!AZ12*1000</f>
        <v>331.9381951763778</v>
      </c>
      <c r="K13" s="19">
        <f>Fallas20!CI12*1000</f>
        <v>826.9495613266139</v>
      </c>
      <c r="L13" s="19">
        <f>Fallas20!CO12</f>
        <v>5.239088259598216</v>
      </c>
      <c r="M13" s="19">
        <f>Fallas20!CP12*1000</f>
        <v>1248.6938376031871</v>
      </c>
    </row>
    <row r="14" spans="1:13" ht="12.75">
      <c r="A14" s="16">
        <v>11</v>
      </c>
      <c r="B14" s="19">
        <f>Fallas20!Y13*1000</f>
        <v>334.95984115997464</v>
      </c>
      <c r="C14" s="19">
        <f>Fallas20!AA13</f>
        <v>0.423154937587486</v>
      </c>
      <c r="D14" s="19">
        <f>Fallas20!AB13*1000</f>
        <v>341.6590379831741</v>
      </c>
      <c r="E14" s="19">
        <f>Fallas20!AG13*1000</f>
        <v>260.16967916846176</v>
      </c>
      <c r="F14" s="19">
        <f>Fallas20!AM13</f>
        <v>0.7605807831844433</v>
      </c>
      <c r="G14" s="19">
        <f>Fallas20!AN13*1000</f>
        <v>265.373072751831</v>
      </c>
      <c r="H14" s="19">
        <f>Fallas20!AS13*1000</f>
        <v>317.7339659271519</v>
      </c>
      <c r="I14" s="19">
        <f>Fallas20!AY13</f>
        <v>0.5621307317997148</v>
      </c>
      <c r="J14" s="19">
        <f>Fallas20!AZ13*1000</f>
        <v>324.088645245695</v>
      </c>
      <c r="K14" s="19">
        <f>Fallas20!CI13*1000</f>
        <v>794.9383811128203</v>
      </c>
      <c r="L14" s="19">
        <f>Fallas20!CO13</f>
        <v>5.076370519220557</v>
      </c>
      <c r="M14" s="19">
        <f>Fallas20!CP13*1000</f>
        <v>1200.3569554803587</v>
      </c>
    </row>
    <row r="15" spans="1:13" ht="12.75">
      <c r="A15" s="16">
        <v>12</v>
      </c>
      <c r="B15" s="19">
        <f>Fallas20!Y14*1000</f>
        <v>354.70808309868136</v>
      </c>
      <c r="C15" s="19">
        <f>Fallas20!AA14</f>
        <v>0.3721035078495019</v>
      </c>
      <c r="D15" s="19">
        <f>Fallas20!AB14*1000</f>
        <v>361.80224476065496</v>
      </c>
      <c r="E15" s="19">
        <f>Fallas20!AG14*1000</f>
        <v>289.1541056338731</v>
      </c>
      <c r="F15" s="19">
        <f>Fallas20!AM14</f>
        <v>0.6911783692655078</v>
      </c>
      <c r="G15" s="19">
        <f>Fallas20!AN14*1000</f>
        <v>294.9371877465506</v>
      </c>
      <c r="H15" s="19">
        <f>Fallas20!AS14*1000</f>
        <v>351.3819358135366</v>
      </c>
      <c r="I15" s="19">
        <f>Fallas20!AY14</f>
        <v>0.39523211131234787</v>
      </c>
      <c r="J15" s="19">
        <f>Fallas20!AZ14*1000</f>
        <v>358.40957452980734</v>
      </c>
      <c r="K15" s="19">
        <f>Fallas20!CI14*1000</f>
        <v>951.2037327840045</v>
      </c>
      <c r="L15" s="19">
        <f>Fallas20!CO14</f>
        <v>6.103977051609517</v>
      </c>
      <c r="M15" s="19">
        <f>Fallas20!CP14*1000</f>
        <v>1436.3176365038469</v>
      </c>
    </row>
    <row r="16" spans="1:13" ht="12.75">
      <c r="A16" s="16">
        <v>13</v>
      </c>
      <c r="B16" s="19">
        <f>Fallas20!Y15*1000</f>
        <v>353.1442651886042</v>
      </c>
      <c r="C16" s="19">
        <f>Fallas20!AA15</f>
        <v>0.3761460681037868</v>
      </c>
      <c r="D16" s="19">
        <f>Fallas20!AB15*1000</f>
        <v>360.2071504923763</v>
      </c>
      <c r="E16" s="19">
        <f>Fallas20!AG15*1000</f>
        <v>286.73865945958903</v>
      </c>
      <c r="F16" s="19">
        <f>Fallas20!AM15</f>
        <v>0.6968427901789167</v>
      </c>
      <c r="G16" s="19">
        <f>Fallas20!AN15*1000</f>
        <v>292.47343264878083</v>
      </c>
      <c r="H16" s="19">
        <f>Fallas20!AS15*1000</f>
        <v>348.81040341046884</v>
      </c>
      <c r="I16" s="19">
        <f>Fallas20!AY15</f>
        <v>0.40840165306969056</v>
      </c>
      <c r="J16" s="19">
        <f>Fallas20!AZ15*1000</f>
        <v>355.7866114786782</v>
      </c>
      <c r="K16" s="19">
        <f>Fallas20!CI15*1000</f>
        <v>937.4660874641685</v>
      </c>
      <c r="L16" s="19">
        <f>Fallas20!CO15</f>
        <v>5.985121244074267</v>
      </c>
      <c r="M16" s="19">
        <f>Fallas20!CP15*1000</f>
        <v>1415.5737920708943</v>
      </c>
    </row>
    <row r="17" spans="1:13" ht="12.75">
      <c r="A17" s="16">
        <v>14</v>
      </c>
      <c r="B17" s="19">
        <f>Fallas20!Y16*1000</f>
        <v>350.61385187430596</v>
      </c>
      <c r="C17" s="19">
        <f>Fallas20!AA16</f>
        <v>0.3826859841225232</v>
      </c>
      <c r="D17" s="19">
        <f>Fallas20!AB16*1000</f>
        <v>357.6261289117921</v>
      </c>
      <c r="E17" s="19">
        <f>Fallas20!AG16*1000</f>
        <v>282.8760530386726</v>
      </c>
      <c r="F17" s="19">
        <f>Fallas20!AM16</f>
        <v>0.7059434349018576</v>
      </c>
      <c r="G17" s="19">
        <f>Fallas20!AN16*1000</f>
        <v>288.533574099446</v>
      </c>
      <c r="H17" s="19">
        <f>Fallas20!AS16*1000</f>
        <v>344.60404128026994</v>
      </c>
      <c r="I17" s="19">
        <f>Fallas20!AY16</f>
        <v>0.4297237709220818</v>
      </c>
      <c r="J17" s="19">
        <f>Fallas20!AZ16*1000</f>
        <v>351.4961221058753</v>
      </c>
      <c r="K17" s="19">
        <f>Fallas20!CI16*1000</f>
        <v>915.7819506546185</v>
      </c>
      <c r="L17" s="19">
        <f>Fallas20!CO16</f>
        <v>5.811159749709157</v>
      </c>
      <c r="M17" s="19">
        <f>Fallas20!CP16*1000</f>
        <v>1382.8307454884741</v>
      </c>
    </row>
    <row r="18" spans="1:13" ht="12.75">
      <c r="A18" s="16">
        <v>15</v>
      </c>
      <c r="B18" s="19">
        <f>Fallas20!Y17*1000</f>
        <v>350.1928850647253</v>
      </c>
      <c r="C18" s="19">
        <f>Fallas20!AA17</f>
        <v>0.38377387025180487</v>
      </c>
      <c r="D18" s="19">
        <f>Fallas20!AB17*1000</f>
        <v>357.19674276601984</v>
      </c>
      <c r="E18" s="19">
        <f>Fallas20!AG17*1000</f>
        <v>282.23888222507</v>
      </c>
      <c r="F18" s="19">
        <f>Fallas20!AM17</f>
        <v>0.7074497830564273</v>
      </c>
      <c r="G18" s="19">
        <f>Fallas20!AN17*1000</f>
        <v>287.8836598695714</v>
      </c>
      <c r="H18" s="19">
        <f>Fallas20!AS17*1000</f>
        <v>343.89923692081453</v>
      </c>
      <c r="I18" s="19">
        <f>Fallas20!AY17</f>
        <v>0.4332726370192084</v>
      </c>
      <c r="J18" s="19">
        <f>Fallas20!AZ17*1000</f>
        <v>350.7772216592308</v>
      </c>
      <c r="K18" s="19">
        <f>Fallas20!CI17*1000</f>
        <v>912.2380119698975</v>
      </c>
      <c r="L18" s="19">
        <f>Fallas20!CO17</f>
        <v>5.784206147902832</v>
      </c>
      <c r="M18" s="19">
        <f>Fallas20!CP17*1000</f>
        <v>1377.4793980745453</v>
      </c>
    </row>
    <row r="19" spans="1:13" ht="12.75">
      <c r="A19" s="16">
        <v>16</v>
      </c>
      <c r="B19" s="19">
        <f>Fallas20!Y18*1000</f>
        <v>350.13921916814775</v>
      </c>
      <c r="C19" s="19">
        <f>Fallas20!AA18</f>
        <v>0.3839125550269343</v>
      </c>
      <c r="D19" s="19">
        <f>Fallas20!AB18*1000</f>
        <v>357.1420035515107</v>
      </c>
      <c r="E19" s="19">
        <f>Fallas20!AG18*1000</f>
        <v>282.1577643158377</v>
      </c>
      <c r="F19" s="19">
        <f>Fallas20!AM18</f>
        <v>0.7076416607271253</v>
      </c>
      <c r="G19" s="19">
        <f>Fallas20!AN18*1000</f>
        <v>287.80091960215447</v>
      </c>
      <c r="H19" s="19">
        <f>Fallas20!AS18*1000</f>
        <v>343.80928938570986</v>
      </c>
      <c r="I19" s="19">
        <f>Fallas20!AY18</f>
        <v>0.4337250914550451</v>
      </c>
      <c r="J19" s="19">
        <f>Fallas20!AZ18*1000</f>
        <v>350.6854751734241</v>
      </c>
      <c r="K19" s="19">
        <f>Fallas20!CI18*1000</f>
        <v>911.7874993664855</v>
      </c>
      <c r="L19" s="19">
        <f>Fallas20!CO18</f>
        <v>5.780808127173581</v>
      </c>
      <c r="M19" s="19">
        <f>Fallas20!CP18*1000</f>
        <v>1376.7991240433932</v>
      </c>
    </row>
    <row r="20" spans="1:13" ht="12.75">
      <c r="A20" s="16">
        <v>17</v>
      </c>
      <c r="B20" s="19">
        <f>Fallas20!Y19*1000</f>
        <v>349.896250774865</v>
      </c>
      <c r="C20" s="19">
        <f>Fallas20!AA19</f>
        <v>0.3845404358882418</v>
      </c>
      <c r="D20" s="19">
        <f>Fallas20!AB19*1000</f>
        <v>356.8941757903623</v>
      </c>
      <c r="E20" s="19">
        <f>Fallas20!AG19*1000</f>
        <v>281.79082015064495</v>
      </c>
      <c r="F20" s="19">
        <f>Fallas20!AM19</f>
        <v>0.7085099343549801</v>
      </c>
      <c r="G20" s="19">
        <f>Fallas20!AN19*1000</f>
        <v>287.42663655365783</v>
      </c>
      <c r="H20" s="19">
        <f>Fallas20!AS19*1000</f>
        <v>343.4017869413922</v>
      </c>
      <c r="I20" s="19">
        <f>Fallas20!AY19</f>
        <v>0.43577364934215423</v>
      </c>
      <c r="J20" s="19">
        <f>Fallas20!AZ19*1000</f>
        <v>350.26982268022</v>
      </c>
      <c r="K20" s="19">
        <f>Fallas20!CI19*1000</f>
        <v>909.7514355008424</v>
      </c>
      <c r="L20" s="19">
        <f>Fallas20!CO19</f>
        <v>5.765529952125493</v>
      </c>
      <c r="M20" s="19">
        <f>Fallas20!CP19*1000</f>
        <v>1373.724667606272</v>
      </c>
    </row>
    <row r="21" spans="1:13" ht="12.75">
      <c r="A21" s="16">
        <v>18</v>
      </c>
      <c r="B21" s="19">
        <f>Fallas20!Y20*1000</f>
        <v>350.3064906320678</v>
      </c>
      <c r="C21" s="19">
        <f>Fallas20!AA20</f>
        <v>0.38348028666938777</v>
      </c>
      <c r="D21" s="19">
        <f>Fallas20!AB20*1000</f>
        <v>357.3126204447091</v>
      </c>
      <c r="E21" s="19">
        <f>Fallas20!AG20*1000</f>
        <v>282.4106832251198</v>
      </c>
      <c r="F21" s="19">
        <f>Fallas20!AM20</f>
        <v>0.7070434806286205</v>
      </c>
      <c r="G21" s="19">
        <f>Fallas20!AN20*1000</f>
        <v>288.0588968896222</v>
      </c>
      <c r="H21" s="19">
        <f>Fallas20!AS20*1000</f>
        <v>344.0895750648876</v>
      </c>
      <c r="I21" s="19">
        <f>Fallas20!AY20</f>
        <v>0.43231486141487496</v>
      </c>
      <c r="J21" s="19">
        <f>Fallas20!AZ20*1000</f>
        <v>350.97136656618534</v>
      </c>
      <c r="K21" s="19">
        <f>Fallas20!CI20*1000</f>
        <v>913.1926553113661</v>
      </c>
      <c r="L21" s="19">
        <f>Fallas20!CO20</f>
        <v>5.791427660641452</v>
      </c>
      <c r="M21" s="19">
        <f>Fallas20!CP20*1000</f>
        <v>1378.920909520163</v>
      </c>
    </row>
    <row r="22" spans="1:13" ht="12.75">
      <c r="A22" s="16">
        <v>19</v>
      </c>
      <c r="B22" s="19">
        <f>Fallas20!Y21*1000</f>
        <v>351.91155369315726</v>
      </c>
      <c r="C22" s="19">
        <f>Fallas20!AA21</f>
        <v>0.3793322109218839</v>
      </c>
      <c r="D22" s="19">
        <f>Fallas20!AB21*1000</f>
        <v>358.9497847670204</v>
      </c>
      <c r="E22" s="19">
        <f>Fallas20!AG21*1000</f>
        <v>284.84994105260597</v>
      </c>
      <c r="F22" s="19">
        <f>Fallas20!AM21</f>
        <v>0.7012861699417272</v>
      </c>
      <c r="G22" s="19">
        <f>Fallas20!AN21*1000</f>
        <v>290.5469398736581</v>
      </c>
      <c r="H22" s="19">
        <f>Fallas20!AS21*1000</f>
        <v>346.7679092087089</v>
      </c>
      <c r="I22" s="19">
        <f>Fallas20!AY21</f>
        <v>0.4187868409053612</v>
      </c>
      <c r="J22" s="19">
        <f>Fallas20!AZ21*1000</f>
        <v>353.70326739288305</v>
      </c>
      <c r="K22" s="19">
        <f>Fallas20!CI21*1000</f>
        <v>926.8198474246594</v>
      </c>
      <c r="L22" s="19">
        <f>Fallas20!CO21</f>
        <v>5.897717198447765</v>
      </c>
      <c r="M22" s="19">
        <f>Fallas20!CP21*1000</f>
        <v>1399.4979696112357</v>
      </c>
    </row>
    <row r="23" spans="1:13" ht="12.75">
      <c r="A23" s="16">
        <v>20</v>
      </c>
      <c r="B23" s="19">
        <f>Fallas20!Y22*1000</f>
        <v>351.3466684957097</v>
      </c>
      <c r="C23" s="19">
        <f>Fallas20!AA22</f>
        <v>0.38079213438194776</v>
      </c>
      <c r="D23" s="19">
        <f>Fallas20!AB22*1000</f>
        <v>358.3736018656239</v>
      </c>
      <c r="E23" s="19">
        <f>Fallas20!AG22*1000</f>
        <v>283.98890773813633</v>
      </c>
      <c r="F23" s="19">
        <f>Fallas20!AM22</f>
        <v>0.7033160133385389</v>
      </c>
      <c r="G23" s="19">
        <f>Fallas20!AN22*1000</f>
        <v>289.6686858928991</v>
      </c>
      <c r="H23" s="19">
        <f>Fallas20!AS22*1000</f>
        <v>345.82765544345403</v>
      </c>
      <c r="I23" s="19">
        <f>Fallas20!AY22</f>
        <v>0.4235470962235779</v>
      </c>
      <c r="J23" s="19">
        <f>Fallas20!AZ22*1000</f>
        <v>352.7442085523231</v>
      </c>
      <c r="K23" s="19">
        <f>Fallas20!CI22*1000</f>
        <v>921.9939447979584</v>
      </c>
      <c r="L23" s="19">
        <f>Fallas20!CO22</f>
        <v>5.859378793637059</v>
      </c>
      <c r="M23" s="19">
        <f>Fallas20!CP22*1000</f>
        <v>1392.2108566449172</v>
      </c>
    </row>
    <row r="24" spans="1:13" ht="12.75">
      <c r="A24" s="16">
        <v>21</v>
      </c>
      <c r="B24" s="19">
        <f>Fallas20!Y23*1000</f>
        <v>350.82190889480637</v>
      </c>
      <c r="C24" s="19">
        <f>Fallas20!AA23</f>
        <v>0.38214830217832907</v>
      </c>
      <c r="D24" s="19">
        <f>Fallas20!AB23*1000</f>
        <v>357.8383470727025</v>
      </c>
      <c r="E24" s="19">
        <f>Fallas20!AG23*1000</f>
        <v>283.1915332983314</v>
      </c>
      <c r="F24" s="19">
        <f>Fallas20!AM23</f>
        <v>0.7051981430335692</v>
      </c>
      <c r="G24" s="19">
        <f>Fallas20!AN23*1000</f>
        <v>288.8553639642981</v>
      </c>
      <c r="H24" s="19">
        <f>Fallas20!AS23*1000</f>
        <v>344.95187451677435</v>
      </c>
      <c r="I24" s="19">
        <f>Fallas20!AY23</f>
        <v>0.4279699761873627</v>
      </c>
      <c r="J24" s="19">
        <f>Fallas20!AZ23*1000</f>
        <v>351.85091200710986</v>
      </c>
      <c r="K24" s="19">
        <f>Fallas20!CI23*1000</f>
        <v>917.5400850621495</v>
      </c>
      <c r="L24" s="19">
        <f>Fallas20!CO23</f>
        <v>5.824679846035025</v>
      </c>
      <c r="M24" s="19">
        <f>Fallas20!CP23*1000</f>
        <v>1385.4855284438456</v>
      </c>
    </row>
    <row r="25" spans="1:13" ht="12.75">
      <c r="A25" s="16">
        <v>22</v>
      </c>
      <c r="B25" s="19">
        <f>Fallas20!Y24*1000</f>
        <v>349.2472732355895</v>
      </c>
      <c r="C25" s="19">
        <f>Fallas20!AA24</f>
        <v>0.38621749945693057</v>
      </c>
      <c r="D25" s="19">
        <f>Fallas20!AB24*1000</f>
        <v>356.2322187003013</v>
      </c>
      <c r="E25" s="19">
        <f>Fallas20!AG24*1000</f>
        <v>280.81319118654403</v>
      </c>
      <c r="F25" s="19">
        <f>Fallas20!AM24</f>
        <v>0.7108256164322295</v>
      </c>
      <c r="G25" s="19">
        <f>Fallas20!AN24*1000</f>
        <v>286.42945501027486</v>
      </c>
      <c r="H25" s="19">
        <f>Fallas20!AS24*1000</f>
        <v>342.31119118887904</v>
      </c>
      <c r="I25" s="19">
        <f>Fallas20!AY24</f>
        <v>0.44124627182298254</v>
      </c>
      <c r="J25" s="19">
        <f>Fallas20!AZ24*1000</f>
        <v>349.1574150126566</v>
      </c>
      <c r="K25" s="19">
        <f>Fallas20!CI24*1000</f>
        <v>904.3417691521057</v>
      </c>
      <c r="L25" s="19">
        <f>Fallas20!CO24</f>
        <v>5.725556478727775</v>
      </c>
      <c r="M25" s="19">
        <f>Fallas20!CP24*1000</f>
        <v>1365.5560714196797</v>
      </c>
    </row>
    <row r="26" spans="1:13" ht="12.75">
      <c r="A26" s="16">
        <v>23</v>
      </c>
      <c r="B26" s="19">
        <f>Fallas20!Y25*1000</f>
        <v>347.5746785782188</v>
      </c>
      <c r="C26" s="19">
        <f>Fallas20!AA25</f>
        <v>0.3905396443397619</v>
      </c>
      <c r="D26" s="19">
        <f>Fallas20!AB25*1000</f>
        <v>354.52617214978324</v>
      </c>
      <c r="E26" s="19">
        <f>Fallas20!AG25*1000</f>
        <v>278.31016548409497</v>
      </c>
      <c r="F26" s="19">
        <f>Fallas20!AM25</f>
        <v>0.7167704509127807</v>
      </c>
      <c r="G26" s="19">
        <f>Fallas20!AN25*1000</f>
        <v>283.87636879377686</v>
      </c>
      <c r="H26" s="19">
        <f>Fallas20!AS25*1000</f>
        <v>339.48677338276303</v>
      </c>
      <c r="I26" s="19">
        <f>Fallas20!AY25</f>
        <v>0.45535670841689446</v>
      </c>
      <c r="J26" s="19">
        <f>Fallas20!AZ25*1000</f>
        <v>346.2765088504183</v>
      </c>
      <c r="K26" s="19">
        <f>Fallas20!CI25*1000</f>
        <v>890.5893181436847</v>
      </c>
      <c r="L26" s="19">
        <f>Fallas20!CO25</f>
        <v>5.627839856610469</v>
      </c>
      <c r="M26" s="19">
        <f>Fallas20!CP25*1000</f>
        <v>1344.789870396964</v>
      </c>
    </row>
    <row r="27" spans="1:13" ht="12.75">
      <c r="A27" s="16">
        <v>24</v>
      </c>
      <c r="B27" s="19">
        <f>Fallas20!Y26*1000</f>
        <v>346.5903169911859</v>
      </c>
      <c r="C27" s="19">
        <f>Fallas20!AA26</f>
        <v>0.3930833271787398</v>
      </c>
      <c r="D27" s="19">
        <f>Fallas20!AB26*1000</f>
        <v>353.5221233310096</v>
      </c>
      <c r="E27" s="19">
        <f>Fallas20!AG26*1000</f>
        <v>276.8481449552875</v>
      </c>
      <c r="F27" s="19">
        <f>Fallas20!AM26</f>
        <v>0.7202536083364233</v>
      </c>
      <c r="G27" s="19">
        <f>Fallas20!AN26*1000</f>
        <v>282.3851078543933</v>
      </c>
      <c r="H27" s="19">
        <f>Fallas20!AS26*1000</f>
        <v>337.8159562097689</v>
      </c>
      <c r="I27" s="19">
        <f>Fallas20!AY26</f>
        <v>0.4636653013938741</v>
      </c>
      <c r="J27" s="19">
        <f>Fallas20!AZ26*1000</f>
        <v>344.5722753339643</v>
      </c>
      <c r="K27" s="19">
        <f>Fallas20!CI26*1000</f>
        <v>882.6209345606194</v>
      </c>
      <c r="L27" s="19">
        <f>Fallas20!CO26</f>
        <v>5.573666005079906</v>
      </c>
      <c r="M27" s="19">
        <f>Fallas20!CP26*1000</f>
        <v>1332.7576111865353</v>
      </c>
    </row>
    <row r="28" spans="1:13" ht="12.75">
      <c r="A28" s="16">
        <v>25</v>
      </c>
      <c r="B28" s="19">
        <f>Fallas20!Y27*1000</f>
        <v>346.35916708058033</v>
      </c>
      <c r="C28" s="19">
        <f>Fallas20!AA27</f>
        <v>0.39368064693721555</v>
      </c>
      <c r="D28" s="19">
        <f>Fallas20!AB27*1000</f>
        <v>353.28635042219196</v>
      </c>
      <c r="E28" s="19">
        <f>Fallas20!AG27*1000</f>
        <v>276.5060092568352</v>
      </c>
      <c r="F28" s="19">
        <f>Fallas20!AM27</f>
        <v>0.7210698811779203</v>
      </c>
      <c r="G28" s="19">
        <f>Fallas20!AN27*1000</f>
        <v>282.0361294419719</v>
      </c>
      <c r="H28" s="19">
        <f>Fallas20!AS27*1000</f>
        <v>337.42274645430734</v>
      </c>
      <c r="I28" s="19">
        <f>Fallas20!AY27</f>
        <v>0.4656168241625271</v>
      </c>
      <c r="J28" s="19">
        <f>Fallas20!AZ27*1000</f>
        <v>344.1712013833935</v>
      </c>
      <c r="K28" s="19">
        <f>Fallas20!CI27*1000</f>
        <v>880.7630041566102</v>
      </c>
      <c r="L28" s="19">
        <f>Fallas20!CO27</f>
        <v>5.5612821097768546</v>
      </c>
      <c r="M28" s="19">
        <f>Fallas20!CP27*1000</f>
        <v>1329.9521362764815</v>
      </c>
    </row>
    <row r="29" spans="1:13" ht="12.75">
      <c r="A29" s="16">
        <v>26</v>
      </c>
      <c r="B29" s="19">
        <f>Fallas20!Y28*1000</f>
        <v>346.161394843489</v>
      </c>
      <c r="C29" s="19">
        <f>Fallas20!AA28</f>
        <v>0.3941917177114408</v>
      </c>
      <c r="D29" s="19">
        <f>Fallas20!AB28*1000</f>
        <v>353.0846227403588</v>
      </c>
      <c r="E29" s="19">
        <f>Fallas20!AG28*1000</f>
        <v>276.2136319247343</v>
      </c>
      <c r="F29" s="19">
        <f>Fallas20!AM28</f>
        <v>0.721767790011593</v>
      </c>
      <c r="G29" s="19">
        <f>Fallas20!AN28*1000</f>
        <v>281.73790456322894</v>
      </c>
      <c r="H29" s="19">
        <f>Fallas20!AS28*1000</f>
        <v>337.0860627433557</v>
      </c>
      <c r="I29" s="19">
        <f>Fallas20!AY28</f>
        <v>0.4672866987771792</v>
      </c>
      <c r="J29" s="19">
        <f>Fallas20!AZ28*1000</f>
        <v>343.8277839982228</v>
      </c>
      <c r="K29" s="19">
        <f>Fallas20!CI28*1000</f>
        <v>879.1773142442435</v>
      </c>
      <c r="L29" s="19">
        <f>Fallas20!CO28</f>
        <v>5.550785368065969</v>
      </c>
      <c r="M29" s="19">
        <f>Fallas20!CP28*1000</f>
        <v>1327.5577445088077</v>
      </c>
    </row>
    <row r="30" spans="1:13" ht="12.75">
      <c r="A30" s="16">
        <v>27</v>
      </c>
      <c r="B30" s="19">
        <f>Fallas20!Y29*1000</f>
        <v>352.4664210855738</v>
      </c>
      <c r="C30" s="19">
        <f>Fallas20!AA29</f>
        <v>0.37789811201782186</v>
      </c>
      <c r="D30" s="19">
        <f>Fallas20!AB29*1000</f>
        <v>359.51574950728525</v>
      </c>
      <c r="E30" s="19">
        <f>Fallas20!AG29*1000</f>
        <v>285.6984308496666</v>
      </c>
      <c r="F30" s="19">
        <f>Fallas20!AM29</f>
        <v>0.6992884681585505</v>
      </c>
      <c r="G30" s="19">
        <f>Fallas20!AN29*1000</f>
        <v>291.4123994666599</v>
      </c>
      <c r="H30" s="19">
        <f>Fallas20!AS29*1000</f>
        <v>347.68889554754145</v>
      </c>
      <c r="I30" s="19">
        <f>Fallas20!AY29</f>
        <v>0.41411180260484015</v>
      </c>
      <c r="J30" s="19">
        <f>Fallas20!AZ29*1000</f>
        <v>354.64267345849225</v>
      </c>
      <c r="K30" s="19">
        <f>Fallas20!CI29*1000</f>
        <v>931.5922711703671</v>
      </c>
      <c r="L30" s="19">
        <f>Fallas20!CO29</f>
        <v>5.9364084043877705</v>
      </c>
      <c r="M30" s="19">
        <f>Fallas20!CP29*1000</f>
        <v>1406.7043294672544</v>
      </c>
    </row>
    <row r="31" spans="1:13" ht="12.75">
      <c r="A31" s="16">
        <v>28</v>
      </c>
      <c r="B31" s="19">
        <f>Fallas20!Y30*1000</f>
        <v>343.5763344515474</v>
      </c>
      <c r="C31" s="19">
        <f>Fallas20!AA30</f>
        <v>0.4008723088575337</v>
      </c>
      <c r="D31" s="19">
        <f>Fallas20!AB30*1000</f>
        <v>350.44786114057837</v>
      </c>
      <c r="E31" s="19">
        <f>Fallas20!AG30*1000</f>
        <v>272.4217989767254</v>
      </c>
      <c r="F31" s="19">
        <f>Fallas20!AM30</f>
        <v>0.7308485158674528</v>
      </c>
      <c r="G31" s="19">
        <f>Fallas20!AN30*1000</f>
        <v>277.87023495625994</v>
      </c>
      <c r="H31" s="19">
        <f>Fallas20!AS30*1000</f>
        <v>332.6653456015529</v>
      </c>
      <c r="I31" s="19">
        <f>Fallas20!AY30</f>
        <v>0.48912665878334416</v>
      </c>
      <c r="J31" s="19">
        <f>Fallas20!AZ30*1000</f>
        <v>339.31865251358397</v>
      </c>
      <c r="K31" s="19">
        <f>Fallas20!CI30*1000</f>
        <v>858.7806512142092</v>
      </c>
      <c r="L31" s="19">
        <f>Fallas20!CO30</f>
        <v>5.42148687995372</v>
      </c>
      <c r="M31" s="19">
        <f>Fallas20!CP30*1000</f>
        <v>1296.758783333456</v>
      </c>
    </row>
    <row r="32" spans="1:13" ht="12.75">
      <c r="A32" s="16">
        <v>29</v>
      </c>
      <c r="B32" s="19">
        <f>Fallas20!Y31*1000</f>
        <v>343.0243630554789</v>
      </c>
      <c r="C32" s="19">
        <f>Fallas20!AA31</f>
        <v>0.4022989263169049</v>
      </c>
      <c r="D32" s="19">
        <f>Fallas20!AB31*1000</f>
        <v>349.8848503165885</v>
      </c>
      <c r="E32" s="19">
        <f>Fallas20!AG31*1000</f>
        <v>271.61925646419365</v>
      </c>
      <c r="F32" s="19">
        <f>Fallas20!AM31</f>
        <v>0.7327775792757427</v>
      </c>
      <c r="G32" s="19">
        <f>Fallas20!AN31*1000</f>
        <v>277.05164159347754</v>
      </c>
      <c r="H32" s="19">
        <f>Fallas20!AS31*1000</f>
        <v>331.71700243032575</v>
      </c>
      <c r="I32" s="19">
        <f>Fallas20!AY31</f>
        <v>0.4937933432130411</v>
      </c>
      <c r="J32" s="19">
        <f>Fallas20!AZ31*1000</f>
        <v>338.3513424789323</v>
      </c>
      <c r="K32" s="19">
        <f>Fallas20!CI31*1000</f>
        <v>854.503298272584</v>
      </c>
      <c r="L32" s="19">
        <f>Fallas20!CO31</f>
        <v>5.395659607343244</v>
      </c>
      <c r="M32" s="19">
        <f>Fallas20!CP31*1000</f>
        <v>1290.2999803916018</v>
      </c>
    </row>
    <row r="33" spans="1:13" ht="12.75">
      <c r="A33" s="16">
        <v>30</v>
      </c>
      <c r="B33" s="19">
        <f>Fallas20!Y32*1000</f>
        <v>342.76798867942085</v>
      </c>
      <c r="C33" s="19">
        <f>Fallas20!AA32</f>
        <v>0.40296157212184835</v>
      </c>
      <c r="D33" s="19">
        <f>Fallas20!AB32*1000</f>
        <v>349.62334845300927</v>
      </c>
      <c r="E33" s="19">
        <f>Fallas20!AG32*1000</f>
        <v>271.24734094186493</v>
      </c>
      <c r="F33" s="19">
        <f>Fallas20!AM32</f>
        <v>0.7336724033520221</v>
      </c>
      <c r="G33" s="19">
        <f>Fallas20!AN32*1000</f>
        <v>276.67228776070226</v>
      </c>
      <c r="H33" s="19">
        <f>Fallas20!AS32*1000</f>
        <v>331.2760432139318</v>
      </c>
      <c r="I33" s="19">
        <f>Fallas20!AY32</f>
        <v>0.49596129886055257</v>
      </c>
      <c r="J33" s="19">
        <f>Fallas20!AZ32*1000</f>
        <v>337.90156407821047</v>
      </c>
      <c r="K33" s="19">
        <f>Fallas20!CI32*1000</f>
        <v>852.525723531375</v>
      </c>
      <c r="L33" s="19">
        <f>Fallas20!CO32</f>
        <v>5.383862940819359</v>
      </c>
      <c r="M33" s="19">
        <f>Fallas20!CP32*1000</f>
        <v>1287.3138425323762</v>
      </c>
    </row>
    <row r="34" spans="1:13" ht="12.75">
      <c r="A34" s="16">
        <v>31</v>
      </c>
      <c r="B34" s="19">
        <f>Fallas20!Y33*1000</f>
        <v>342.5067944289289</v>
      </c>
      <c r="C34" s="19">
        <f>Fallas20!AA33</f>
        <v>0.4036366927553049</v>
      </c>
      <c r="D34" s="19">
        <f>Fallas20!AB33*1000</f>
        <v>349.3569303175075</v>
      </c>
      <c r="E34" s="19">
        <f>Fallas20!AG33*1000</f>
        <v>270.86898070612637</v>
      </c>
      <c r="F34" s="19">
        <f>Fallas20!AM33</f>
        <v>0.7345832907554357</v>
      </c>
      <c r="G34" s="19">
        <f>Fallas20!AN33*1000</f>
        <v>276.2863603202489</v>
      </c>
      <c r="H34" s="19">
        <f>Fallas20!AS33*1000</f>
        <v>330.8264889954909</v>
      </c>
      <c r="I34" s="19">
        <f>Fallas20!AY33</f>
        <v>0.4981702895831844</v>
      </c>
      <c r="J34" s="19">
        <f>Fallas20!AZ33*1000</f>
        <v>337.44301877540073</v>
      </c>
      <c r="K34" s="19">
        <f>Fallas20!CI33*1000</f>
        <v>850.5168882198222</v>
      </c>
      <c r="L34" s="19">
        <f>Fallas20!CO33</f>
        <v>5.3719718711398</v>
      </c>
      <c r="M34" s="19">
        <f>Fallas20!CP33*1000</f>
        <v>1284.2805012119316</v>
      </c>
    </row>
    <row r="35" spans="1:13" ht="12.75">
      <c r="A35" s="16">
        <v>32</v>
      </c>
      <c r="B35" s="19">
        <f>Fallas20!Y34*1000</f>
        <v>342.49470207370615</v>
      </c>
      <c r="C35" s="19">
        <f>Fallas20!AA34</f>
        <v>0.4036679488445193</v>
      </c>
      <c r="D35" s="19">
        <f>Fallas20!AB34*1000</f>
        <v>349.34459611518025</v>
      </c>
      <c r="E35" s="19">
        <f>Fallas20!AG34*1000</f>
        <v>270.8514773462752</v>
      </c>
      <c r="F35" s="19">
        <f>Fallas20!AM34</f>
        <v>0.7346254430382172</v>
      </c>
      <c r="G35" s="19">
        <f>Fallas20!AN34*1000</f>
        <v>276.2685068932007</v>
      </c>
      <c r="H35" s="19">
        <f>Fallas20!AS34*1000</f>
        <v>330.80566891070555</v>
      </c>
      <c r="I35" s="19">
        <f>Fallas20!AY34</f>
        <v>0.49827256474029213</v>
      </c>
      <c r="J35" s="19">
        <f>Fallas20!AZ34*1000</f>
        <v>337.42178228891964</v>
      </c>
      <c r="K35" s="19">
        <f>Fallas20!CI34*1000</f>
        <v>850.4240305899599</v>
      </c>
      <c r="L35" s="19">
        <f>Fallas20!CO34</f>
        <v>5.371424439575113</v>
      </c>
      <c r="M35" s="19">
        <f>Fallas20!CP34*1000</f>
        <v>1284.1402861908393</v>
      </c>
    </row>
    <row r="36" spans="1:13" ht="12.75">
      <c r="A36" s="16">
        <v>33</v>
      </c>
      <c r="B36" s="19">
        <f>Fallas20!Y35*1000</f>
        <v>342.1498482050617</v>
      </c>
      <c r="C36" s="19">
        <f>Fallas20!AA35</f>
        <v>0.40455933718761</v>
      </c>
      <c r="D36" s="19">
        <f>Fallas20!AB35*1000</f>
        <v>348.9928451691629</v>
      </c>
      <c r="E36" s="19">
        <f>Fallas20!AG35*1000</f>
        <v>270.352807339903</v>
      </c>
      <c r="F36" s="19">
        <f>Fallas20!AM35</f>
        <v>0.7358268673540347</v>
      </c>
      <c r="G36" s="19">
        <f>Fallas20!AN35*1000</f>
        <v>275.7598634867011</v>
      </c>
      <c r="H36" s="19">
        <f>Fallas20!AS35*1000</f>
        <v>330.21164622618596</v>
      </c>
      <c r="I36" s="19">
        <f>Fallas20!AY35</f>
        <v>0.501189538487542</v>
      </c>
      <c r="J36" s="19">
        <f>Fallas20!AZ35*1000</f>
        <v>336.8158791507097</v>
      </c>
      <c r="K36" s="19">
        <f>Fallas20!CI35*1000</f>
        <v>847.7812383687399</v>
      </c>
      <c r="L36" s="19">
        <f>Fallas20!CO35</f>
        <v>5.355926060775149</v>
      </c>
      <c r="M36" s="19">
        <f>Fallas20!CP35*1000</f>
        <v>1280.1496699367972</v>
      </c>
    </row>
    <row r="37" spans="1:13" ht="12.75">
      <c r="A37" s="16">
        <v>34</v>
      </c>
      <c r="B37" s="19">
        <f>Fallas20!Y36*1000</f>
        <v>341.6158167314833</v>
      </c>
      <c r="C37" s="19">
        <f>Fallas20!AA36</f>
        <v>0.40593978420822263</v>
      </c>
      <c r="D37" s="19">
        <f>Fallas20!AB36*1000</f>
        <v>348.4481330661129</v>
      </c>
      <c r="E37" s="19">
        <f>Fallas20!AG36*1000</f>
        <v>269.58246933829054</v>
      </c>
      <c r="F37" s="19">
        <f>Fallas20!AM36</f>
        <v>0.7376847432405126</v>
      </c>
      <c r="G37" s="19">
        <f>Fallas20!AN36*1000</f>
        <v>274.97411872505637</v>
      </c>
      <c r="H37" s="19">
        <f>Fallas20!AS36*1000</f>
        <v>329.2907618139056</v>
      </c>
      <c r="I37" s="19">
        <f>Fallas20!AY36</f>
        <v>0.5057076746655296</v>
      </c>
      <c r="J37" s="19">
        <f>Fallas20!AZ36*1000</f>
        <v>335.8765770501837</v>
      </c>
      <c r="K37" s="19">
        <f>Fallas20!CI36*1000</f>
        <v>843.7089870937751</v>
      </c>
      <c r="L37" s="19">
        <f>Fallas20!CO36</f>
        <v>5.332351036854336</v>
      </c>
      <c r="M37" s="19">
        <f>Fallas20!CP36*1000</f>
        <v>1274.0005705116005</v>
      </c>
    </row>
    <row r="38" spans="1:13" ht="12.75">
      <c r="A38" s="16">
        <v>35</v>
      </c>
      <c r="B38" s="19">
        <f>Fallas20!Y37*1000</f>
        <v>341.91857973896253</v>
      </c>
      <c r="C38" s="19">
        <f>Fallas20!AA37</f>
        <v>0.4051571453227394</v>
      </c>
      <c r="D38" s="19">
        <f>Fallas20!AB37*1000</f>
        <v>348.75695133374177</v>
      </c>
      <c r="E38" s="19">
        <f>Fallas20!AG37*1000</f>
        <v>270.01892228092646</v>
      </c>
      <c r="F38" s="19">
        <f>Fallas20!AM37</f>
        <v>0.7366318315602416</v>
      </c>
      <c r="G38" s="19">
        <f>Fallas20!AN37*1000</f>
        <v>275.419300726545</v>
      </c>
      <c r="H38" s="19">
        <f>Fallas20!AS37*1000</f>
        <v>329.8129927627925</v>
      </c>
      <c r="I38" s="19">
        <f>Fallas20!AY37</f>
        <v>0.5031460206757609</v>
      </c>
      <c r="J38" s="19">
        <f>Fallas20!AZ37*1000</f>
        <v>336.4092526180483</v>
      </c>
      <c r="K38" s="19">
        <f>Fallas20!CI37*1000</f>
        <v>846.0146839028629</v>
      </c>
      <c r="L38" s="19">
        <f>Fallas20!CO37</f>
        <v>5.345653863986484</v>
      </c>
      <c r="M38" s="19">
        <f>Fallas20!CP37*1000</f>
        <v>1277.482172693323</v>
      </c>
    </row>
    <row r="39" spans="1:13" ht="12.75">
      <c r="A39" s="16">
        <v>36</v>
      </c>
      <c r="B39" s="19">
        <f>Fallas20!Y38*1000</f>
        <v>340.6792882560066</v>
      </c>
      <c r="C39" s="19">
        <f>Fallas20!AA38</f>
        <v>0.4083608844184049</v>
      </c>
      <c r="D39" s="19">
        <f>Fallas20!AB38*1000</f>
        <v>347.49287402112674</v>
      </c>
      <c r="E39" s="19">
        <f>Fallas20!AG38*1000</f>
        <v>268.23704479173796</v>
      </c>
      <c r="F39" s="19">
        <f>Fallas20!AM38</f>
        <v>0.7409352601873652</v>
      </c>
      <c r="G39" s="19">
        <f>Fallas20!AN38*1000</f>
        <v>273.6017856875727</v>
      </c>
      <c r="H39" s="19">
        <f>Fallas20!AS38*1000</f>
        <v>327.6730459149559</v>
      </c>
      <c r="I39" s="19">
        <f>Fallas20!AY38</f>
        <v>0.5136340783193472</v>
      </c>
      <c r="J39" s="19">
        <f>Fallas20!AZ38*1000</f>
        <v>334.226506833255</v>
      </c>
      <c r="K39" s="19">
        <f>Fallas20!CI38*1000</f>
        <v>836.6264645588703</v>
      </c>
      <c r="L39" s="19">
        <f>Fallas20!CO38</f>
        <v>5.29221367884654</v>
      </c>
      <c r="M39" s="19">
        <f>Fallas20!CP38*1000</f>
        <v>1263.3059614838942</v>
      </c>
    </row>
    <row r="40" spans="1:13" ht="12.75">
      <c r="A40" s="16">
        <v>37</v>
      </c>
      <c r="B40" s="19">
        <f>Fallas20!Y39*1000</f>
        <v>340.08929696136863</v>
      </c>
      <c r="C40" s="19">
        <f>Fallas20!AA39</f>
        <v>0.409886278551067</v>
      </c>
      <c r="D40" s="19">
        <f>Fallas20!AB39*1000</f>
        <v>346.891082900596</v>
      </c>
      <c r="E40" s="19">
        <f>Fallas20!AG39*1000</f>
        <v>267.3930423162331</v>
      </c>
      <c r="F40" s="19">
        <f>Fallas20!AM39</f>
        <v>0.7429780569612432</v>
      </c>
      <c r="G40" s="19">
        <f>Fallas20!AN39*1000</f>
        <v>272.7409031625578</v>
      </c>
      <c r="H40" s="19">
        <f>Fallas20!AS39*1000</f>
        <v>326.6522311121019</v>
      </c>
      <c r="I40" s="19">
        <f>Fallas20!AY39</f>
        <v>0.5186295220830273</v>
      </c>
      <c r="J40" s="19">
        <f>Fallas20!AZ39*1000</f>
        <v>333.1852757343439</v>
      </c>
      <c r="K40" s="19">
        <f>Fallas20!CI39*1000</f>
        <v>832.2027473619306</v>
      </c>
      <c r="L40" s="19">
        <f>Fallas20!CO39</f>
        <v>5.267686836316741</v>
      </c>
      <c r="M40" s="19">
        <f>Fallas20!CP39*1000</f>
        <v>1256.6261485165153</v>
      </c>
    </row>
    <row r="41" spans="1:13" ht="12.75">
      <c r="A41" s="16">
        <v>38</v>
      </c>
      <c r="B41" s="19">
        <f>Fallas20!Y40*1000</f>
        <v>339.48128653413187</v>
      </c>
      <c r="C41" s="19">
        <f>Fallas20!AA40</f>
        <v>0.41145839991094774</v>
      </c>
      <c r="D41" s="19">
        <f>Fallas20!AB40*1000</f>
        <v>346.2709122648145</v>
      </c>
      <c r="E41" s="19">
        <f>Fallas20!AG40*1000</f>
        <v>266.5261433032627</v>
      </c>
      <c r="F41" s="19">
        <f>Fallas20!AM40</f>
        <v>0.7450792675423361</v>
      </c>
      <c r="G41" s="19">
        <f>Fallas20!AN40*1000</f>
        <v>271.856666169328</v>
      </c>
      <c r="H41" s="19">
        <f>Fallas20!AS40*1000</f>
        <v>325.5989684244052</v>
      </c>
      <c r="I41" s="19">
        <f>Fallas20!AY40</f>
        <v>0.5237791874410239</v>
      </c>
      <c r="J41" s="19">
        <f>Fallas20!AZ40*1000</f>
        <v>332.11094779289334</v>
      </c>
      <c r="K41" s="19">
        <f>Fallas20!CI40*1000</f>
        <v>827.6743722657354</v>
      </c>
      <c r="L41" s="19">
        <f>Fallas20!CO40</f>
        <v>5.2430006286858895</v>
      </c>
      <c r="M41" s="19">
        <f>Fallas20!CP40*1000</f>
        <v>1249.7883021212606</v>
      </c>
    </row>
    <row r="42" spans="1:13" ht="12.75">
      <c r="A42" s="16">
        <v>39</v>
      </c>
      <c r="B42" s="19">
        <f>Fallas20!Y41*1000</f>
        <v>338.48501239544845</v>
      </c>
      <c r="C42" s="19">
        <f>Fallas20!AA41</f>
        <v>0.41403478248340914</v>
      </c>
      <c r="D42" s="19">
        <f>Fallas20!AB41*1000</f>
        <v>345.2547126433574</v>
      </c>
      <c r="E42" s="19">
        <f>Fallas20!AG41*1000</f>
        <v>265.1119393384384</v>
      </c>
      <c r="F42" s="19">
        <f>Fallas20!AM41</f>
        <v>0.7485136142212402</v>
      </c>
      <c r="G42" s="19">
        <f>Fallas20!AN41*1000</f>
        <v>270.4141781252072</v>
      </c>
      <c r="H42" s="19">
        <f>Fallas20!AS41*1000</f>
        <v>323.87053941379116</v>
      </c>
      <c r="I42" s="19">
        <f>Fallas20!AY41</f>
        <v>0.5322210542993947</v>
      </c>
      <c r="J42" s="19">
        <f>Fallas20!AZ41*1000</f>
        <v>330.347950202067</v>
      </c>
      <c r="K42" s="19">
        <f>Fallas20!CI41*1000</f>
        <v>820.3202543128366</v>
      </c>
      <c r="L42" s="19">
        <f>Fallas20!CO41</f>
        <v>5.203793099243513</v>
      </c>
      <c r="M42" s="19">
        <f>Fallas20!CP41*1000</f>
        <v>1238.6835840123833</v>
      </c>
    </row>
    <row r="43" spans="1:13" ht="12.75">
      <c r="A43" s="16">
        <v>40</v>
      </c>
      <c r="B43" s="19">
        <f>Fallas20!Y42*1000</f>
        <v>338.0864635853762</v>
      </c>
      <c r="C43" s="19">
        <f>Fallas20!AA42</f>
        <v>0.4150655622665742</v>
      </c>
      <c r="D43" s="19">
        <f>Fallas20!AB42*1000</f>
        <v>344.84819285708375</v>
      </c>
      <c r="E43" s="19">
        <f>Fallas20!AG42*1000</f>
        <v>264.5483736388442</v>
      </c>
      <c r="F43" s="19">
        <f>Fallas20!AM42</f>
        <v>0.7498844985134528</v>
      </c>
      <c r="G43" s="19">
        <f>Fallas20!AN42*1000</f>
        <v>269.83934111162114</v>
      </c>
      <c r="H43" s="19">
        <f>Fallas20!AS42*1000</f>
        <v>323.17827245096987</v>
      </c>
      <c r="I43" s="19">
        <f>Fallas20!AY42</f>
        <v>0.5355994585269817</v>
      </c>
      <c r="J43" s="19">
        <f>Fallas20!AZ42*1000</f>
        <v>329.64183789998924</v>
      </c>
      <c r="K43" s="19">
        <f>Fallas20!CI42*1000</f>
        <v>817.4010133356988</v>
      </c>
      <c r="L43" s="19">
        <f>Fallas20!CO42</f>
        <v>5.188525252490614</v>
      </c>
      <c r="M43" s="19">
        <f>Fallas20!CP42*1000</f>
        <v>1234.2755301369052</v>
      </c>
    </row>
    <row r="44" spans="1:13" ht="12.75">
      <c r="A44" s="16">
        <v>41</v>
      </c>
      <c r="B44" s="19">
        <f>Fallas20!Y43*1000</f>
        <v>337.82859422546585</v>
      </c>
      <c r="C44" s="19">
        <f>Fallas20!AA43</f>
        <v>0.4157325386758128</v>
      </c>
      <c r="D44" s="19">
        <f>Fallas20!AB43*1000</f>
        <v>344.5851661099752</v>
      </c>
      <c r="E44" s="19">
        <f>Fallas20!AG43*1000</f>
        <v>264.1843929298332</v>
      </c>
      <c r="F44" s="19">
        <f>Fallas20!AM43</f>
        <v>0.7507705842296407</v>
      </c>
      <c r="G44" s="19">
        <f>Fallas20!AN43*1000</f>
        <v>269.46808078842986</v>
      </c>
      <c r="H44" s="19">
        <f>Fallas20!AS43*1000</f>
        <v>322.73012617292744</v>
      </c>
      <c r="I44" s="19">
        <f>Fallas20!AY43</f>
        <v>0.5377857675020893</v>
      </c>
      <c r="J44" s="19">
        <f>Fallas20!AZ43*1000</f>
        <v>329.184728696386</v>
      </c>
      <c r="K44" s="19">
        <f>Fallas20!CI43*1000</f>
        <v>815.5190508120204</v>
      </c>
      <c r="L44" s="19">
        <f>Fallas20!CO43</f>
        <v>5.178769760038568</v>
      </c>
      <c r="M44" s="19">
        <f>Fallas20!CP43*1000</f>
        <v>1231.4337667261507</v>
      </c>
    </row>
    <row r="45" spans="1:13" ht="12.75">
      <c r="A45" s="16">
        <v>42</v>
      </c>
      <c r="B45" s="19">
        <f>Fallas20!Y44*1000</f>
        <v>337.82526605174644</v>
      </c>
      <c r="C45" s="19">
        <f>Fallas20!AA44</f>
        <v>0.41574114717491095</v>
      </c>
      <c r="D45" s="19">
        <f>Fallas20!AB44*1000</f>
        <v>344.5817713727814</v>
      </c>
      <c r="E45" s="19">
        <f>Fallas20!AG44*1000</f>
        <v>264.17969860981833</v>
      </c>
      <c r="F45" s="19">
        <f>Fallas20!AM44</f>
        <v>0.750782015799569</v>
      </c>
      <c r="G45" s="19">
        <f>Fallas20!AN44*1000</f>
        <v>269.4632925820147</v>
      </c>
      <c r="H45" s="19">
        <f>Fallas20!AS44*1000</f>
        <v>322.7243410291889</v>
      </c>
      <c r="I45" s="19">
        <f>Fallas20!AY44</f>
        <v>0.5378139870808464</v>
      </c>
      <c r="J45" s="19">
        <f>Fallas20!AZ44*1000</f>
        <v>329.1788278497727</v>
      </c>
      <c r="K45" s="19">
        <f>Fallas20!CI44*1000</f>
        <v>815.4947964231044</v>
      </c>
      <c r="L45" s="19">
        <f>Fallas20!CO44</f>
        <v>5.17864447622835</v>
      </c>
      <c r="M45" s="19">
        <f>Fallas20!CP44*1000</f>
        <v>1231.3971425988877</v>
      </c>
    </row>
    <row r="46" spans="1:13" ht="12.75">
      <c r="A46" s="16">
        <v>43</v>
      </c>
      <c r="B46" s="25">
        <f>Fallas20!Y45</f>
        <v>0</v>
      </c>
      <c r="C46" s="25">
        <f>Fallas20!AA45</f>
        <v>0</v>
      </c>
      <c r="D46" s="25">
        <f>Fallas20!AB45</f>
        <v>0</v>
      </c>
      <c r="E46" s="19">
        <f>Fallas20!AG45*1000</f>
        <v>274.25390748904414</v>
      </c>
      <c r="F46" s="19">
        <f>Fallas20!AM45</f>
        <v>0.7265428935992138</v>
      </c>
      <c r="G46" s="19">
        <f>Fallas20!AN45*1000</f>
        <v>279.73898563882506</v>
      </c>
      <c r="H46" s="19">
        <f>Fallas20!AS45*1000</f>
        <v>334.8322408234991</v>
      </c>
      <c r="I46" s="19">
        <f>Fallas20!AY45</f>
        <v>0.47853062953369735</v>
      </c>
      <c r="J46" s="19">
        <f>Fallas20!AZ45*1000</f>
        <v>341.5288856399691</v>
      </c>
      <c r="K46" s="19">
        <f>Fallas20!CI45*1000</f>
        <v>868.5566007877198</v>
      </c>
      <c r="L46" s="19">
        <f>Fallas20!CO45</f>
        <v>5.484556090401676</v>
      </c>
      <c r="M46" s="19">
        <f>Fallas20!CP45*1000</f>
        <v>1311.520467189457</v>
      </c>
    </row>
    <row r="47" spans="1:13" ht="12.75">
      <c r="A47" s="16">
        <v>44</v>
      </c>
      <c r="B47" s="25">
        <f>Fallas20!Y46</f>
        <v>0</v>
      </c>
      <c r="C47" s="25">
        <f>Fallas20!AA46</f>
        <v>0</v>
      </c>
      <c r="D47" s="25">
        <f>Fallas20!AB46</f>
        <v>0</v>
      </c>
      <c r="E47" s="25">
        <f>Fallas20!AG46</f>
        <v>0</v>
      </c>
      <c r="F47" s="25">
        <f>Fallas20!AM46</f>
        <v>0</v>
      </c>
      <c r="G47" s="25">
        <f>Fallas20!AN46</f>
        <v>0</v>
      </c>
      <c r="H47" s="19">
        <f>Fallas20!AS46*1000</f>
        <v>369.4032077116225</v>
      </c>
      <c r="I47" s="19">
        <f>Fallas20!AY46</f>
        <v>0.29890647246512414</v>
      </c>
      <c r="J47" s="19">
        <f>Fallas20!AZ46*1000</f>
        <v>376.7912718658549</v>
      </c>
      <c r="K47" s="25">
        <f>Fallas20!CI46</f>
        <v>0</v>
      </c>
      <c r="L47" s="25">
        <f>Fallas20!CO46</f>
        <v>0</v>
      </c>
      <c r="M47" s="25">
        <f>Fallas20!CP46</f>
        <v>0</v>
      </c>
    </row>
    <row r="48" spans="1:13" ht="12.75">
      <c r="A48" s="16">
        <v>45</v>
      </c>
      <c r="B48" s="25">
        <f>Fallas20!Y47</f>
        <v>0</v>
      </c>
      <c r="C48" s="25">
        <f>Fallas20!AA47</f>
        <v>0</v>
      </c>
      <c r="D48" s="25">
        <f>Fallas20!AB47</f>
        <v>0</v>
      </c>
      <c r="E48" s="25">
        <f>Fallas20!AG47</f>
        <v>0</v>
      </c>
      <c r="F48" s="25">
        <f>Fallas20!AM47</f>
        <v>0</v>
      </c>
      <c r="G48" s="25">
        <f>Fallas20!AN47</f>
        <v>0</v>
      </c>
      <c r="H48" s="19">
        <f>Fallas20!AS47*1000</f>
        <v>366.1976498161502</v>
      </c>
      <c r="I48" s="19">
        <f>Fallas20!AY47</f>
        <v>0.3171218132258633</v>
      </c>
      <c r="J48" s="19">
        <f>Fallas20!AZ47*1000</f>
        <v>373.5216028124732</v>
      </c>
      <c r="K48" s="25">
        <f>Fallas20!CI47</f>
        <v>0</v>
      </c>
      <c r="L48" s="25">
        <f>Fallas20!CO47</f>
        <v>0</v>
      </c>
      <c r="M48" s="25">
        <f>Fallas20!CP47</f>
        <v>0</v>
      </c>
    </row>
    <row r="49" spans="1:13" ht="12.75">
      <c r="A49" s="16">
        <v>46</v>
      </c>
      <c r="B49" s="25">
        <f>Fallas20!Y48</f>
        <v>0</v>
      </c>
      <c r="C49" s="25">
        <f>Fallas20!AA48</f>
        <v>0</v>
      </c>
      <c r="D49" s="25">
        <f>Fallas20!AB48</f>
        <v>0</v>
      </c>
      <c r="E49" s="25">
        <f>Fallas20!AG48</f>
        <v>0</v>
      </c>
      <c r="F49" s="25">
        <f>Fallas20!AM48</f>
        <v>0</v>
      </c>
      <c r="G49" s="25">
        <f>Fallas20!AN48</f>
        <v>0</v>
      </c>
      <c r="H49" s="19">
        <f>Fallas20!AS48*1000</f>
        <v>365.871430062679</v>
      </c>
      <c r="I49" s="19">
        <f>Fallas20!AY48</f>
        <v>0.31856540469789546</v>
      </c>
      <c r="J49" s="19">
        <f>Fallas20!AZ48*1000</f>
        <v>373.18885866393254</v>
      </c>
      <c r="K49" s="25">
        <f>Fallas20!CI48</f>
        <v>0</v>
      </c>
      <c r="L49" s="25">
        <f>Fallas20!CO48</f>
        <v>0</v>
      </c>
      <c r="M49" s="25">
        <f>Fallas20!CP48</f>
        <v>0</v>
      </c>
    </row>
    <row r="50" spans="1:13" ht="12.75">
      <c r="A50" s="16">
        <v>47</v>
      </c>
      <c r="B50" s="25">
        <f>Fallas20!Y49</f>
        <v>0</v>
      </c>
      <c r="C50" s="25">
        <f>Fallas20!AA49</f>
        <v>0</v>
      </c>
      <c r="D50" s="25">
        <f>Fallas20!AB49</f>
        <v>0</v>
      </c>
      <c r="E50" s="25">
        <f>Fallas20!AG49</f>
        <v>0</v>
      </c>
      <c r="F50" s="25">
        <f>Fallas20!AM49</f>
        <v>0</v>
      </c>
      <c r="G50" s="25">
        <f>Fallas20!AN49</f>
        <v>0</v>
      </c>
      <c r="H50" s="19">
        <f>Fallas20!AS49*1000</f>
        <v>349.41057163087805</v>
      </c>
      <c r="I50" s="19">
        <f>Fallas20!AY49</f>
        <v>0.40544186506826174</v>
      </c>
      <c r="J50" s="19">
        <f>Fallas20!AZ49*1000</f>
        <v>356.39878306349567</v>
      </c>
      <c r="K50" s="25">
        <f>Fallas20!CI49</f>
        <v>0</v>
      </c>
      <c r="L50" s="25">
        <f>Fallas20!CO49</f>
        <v>0</v>
      </c>
      <c r="M50" s="25">
        <f>Fallas20!CP49</f>
        <v>0</v>
      </c>
    </row>
    <row r="51" spans="1:13" ht="12.75">
      <c r="A51" s="16">
        <v>48</v>
      </c>
      <c r="B51" s="25">
        <f>Fallas20!Y50</f>
        <v>0</v>
      </c>
      <c r="C51" s="25">
        <f>Fallas20!AA50</f>
        <v>0</v>
      </c>
      <c r="D51" s="25">
        <f>Fallas20!AB50</f>
        <v>0</v>
      </c>
      <c r="E51" s="25">
        <f>Fallas20!AG50</f>
        <v>0</v>
      </c>
      <c r="F51" s="25">
        <f>Fallas20!AM50</f>
        <v>0</v>
      </c>
      <c r="G51" s="25">
        <f>Fallas20!AN50</f>
        <v>0</v>
      </c>
      <c r="H51" s="19">
        <f>Fallas20!AS50*1000</f>
        <v>348.0662197941978</v>
      </c>
      <c r="I51" s="19">
        <f>Fallas20!AY50</f>
        <v>0.41229308511044716</v>
      </c>
      <c r="J51" s="19">
        <f>Fallas20!AZ50*1000</f>
        <v>355.0275441900818</v>
      </c>
      <c r="K51" s="25">
        <f>Fallas20!CI50</f>
        <v>0</v>
      </c>
      <c r="L51" s="25">
        <f>Fallas20!CO50</f>
        <v>0</v>
      </c>
      <c r="M51" s="25">
        <f>Fallas20!CP50</f>
        <v>0</v>
      </c>
    </row>
    <row r="52" spans="1:13" ht="12.75">
      <c r="A52" s="16">
        <v>49</v>
      </c>
      <c r="B52" s="25">
        <f>Fallas20!Y51</f>
        <v>0</v>
      </c>
      <c r="C52" s="25">
        <f>Fallas20!AA51</f>
        <v>0</v>
      </c>
      <c r="D52" s="25">
        <f>Fallas20!AB51</f>
        <v>0</v>
      </c>
      <c r="E52" s="25">
        <f>Fallas20!AG51</f>
        <v>0</v>
      </c>
      <c r="F52" s="25">
        <f>Fallas20!AM51</f>
        <v>0</v>
      </c>
      <c r="G52" s="25">
        <f>Fallas20!AN51</f>
        <v>0</v>
      </c>
      <c r="H52" s="19">
        <f>Fallas20!AS51*1000</f>
        <v>336.34418781540035</v>
      </c>
      <c r="I52" s="19">
        <f>Fallas20!AY51</f>
        <v>0.47113724217251857</v>
      </c>
      <c r="J52" s="19">
        <f>Fallas20!AZ51*1000</f>
        <v>343.07107157170833</v>
      </c>
      <c r="K52" s="25">
        <f>Fallas20!CI51</f>
        <v>0</v>
      </c>
      <c r="L52" s="25">
        <f>Fallas20!CO51</f>
        <v>0</v>
      </c>
      <c r="M52" s="25">
        <f>Fallas20!CP51</f>
        <v>0</v>
      </c>
    </row>
    <row r="53" spans="1:13" ht="12.75">
      <c r="A53" s="16">
        <v>50</v>
      </c>
      <c r="B53" s="25">
        <f>Fallas20!Y52</f>
        <v>0</v>
      </c>
      <c r="C53" s="25">
        <f>Fallas20!AA52</f>
        <v>0</v>
      </c>
      <c r="D53" s="25">
        <f>Fallas20!AB52</f>
        <v>0</v>
      </c>
      <c r="E53" s="25">
        <f>Fallas20!AG52</f>
        <v>0</v>
      </c>
      <c r="F53" s="25">
        <f>Fallas20!AM52</f>
        <v>0</v>
      </c>
      <c r="G53" s="25">
        <f>Fallas20!AN52</f>
        <v>0</v>
      </c>
      <c r="H53" s="19">
        <f>Fallas20!AS52*1000</f>
        <v>330.74733524350324</v>
      </c>
      <c r="I53" s="19">
        <f>Fallas20!AY52</f>
        <v>0.49860793775089385</v>
      </c>
      <c r="J53" s="19">
        <f>Fallas20!AZ52*1000</f>
        <v>337.3622819483733</v>
      </c>
      <c r="K53" s="25">
        <f>Fallas20!CI52</f>
        <v>0</v>
      </c>
      <c r="L53" s="25">
        <f>Fallas20!CO52</f>
        <v>0</v>
      </c>
      <c r="M53" s="25">
        <f>Fallas20!CP52</f>
        <v>0</v>
      </c>
    </row>
    <row r="54" spans="1:13" ht="12.75">
      <c r="A54" s="16">
        <v>51</v>
      </c>
      <c r="B54" s="25">
        <f>Fallas20!Y53</f>
        <v>0</v>
      </c>
      <c r="C54" s="25">
        <f>Fallas20!AA53</f>
        <v>0</v>
      </c>
      <c r="D54" s="25">
        <f>Fallas20!AB53</f>
        <v>0</v>
      </c>
      <c r="E54" s="25">
        <f>Fallas20!AG53</f>
        <v>0</v>
      </c>
      <c r="F54" s="25">
        <f>Fallas20!AM53</f>
        <v>0</v>
      </c>
      <c r="G54" s="25">
        <f>Fallas20!AN53</f>
        <v>0</v>
      </c>
      <c r="H54" s="19">
        <f>Fallas20!AS53*1000</f>
        <v>330.218832488175</v>
      </c>
      <c r="I54" s="19">
        <f>Fallas20!AY53</f>
        <v>0.50125170970962</v>
      </c>
      <c r="J54" s="19">
        <f>Fallas20!AZ53*1000</f>
        <v>336.82320913793853</v>
      </c>
      <c r="K54" s="25">
        <f>Fallas20!CI53</f>
        <v>0</v>
      </c>
      <c r="L54" s="25">
        <f>Fallas20!CO53</f>
        <v>0</v>
      </c>
      <c r="M54" s="25">
        <f>Fallas20!CP53</f>
        <v>0</v>
      </c>
    </row>
    <row r="55" spans="1:13" ht="12.75">
      <c r="A55" s="16">
        <v>52</v>
      </c>
      <c r="B55" s="25">
        <f>Fallas20!Y54</f>
        <v>0</v>
      </c>
      <c r="C55" s="25">
        <f>Fallas20!AA54</f>
        <v>0</v>
      </c>
      <c r="D55" s="25">
        <f>Fallas20!AB54</f>
        <v>0</v>
      </c>
      <c r="E55" s="25">
        <f>Fallas20!AG54</f>
        <v>0</v>
      </c>
      <c r="F55" s="25">
        <f>Fallas20!AM54</f>
        <v>0</v>
      </c>
      <c r="G55" s="25">
        <f>Fallas20!AN54</f>
        <v>0</v>
      </c>
      <c r="H55" s="19">
        <f>Fallas20!AS54*1000</f>
        <v>326.73465982172405</v>
      </c>
      <c r="I55" s="19">
        <f>Fallas20!AY54</f>
        <v>0.5183118997968817</v>
      </c>
      <c r="J55" s="19">
        <f>Fallas20!AZ54*1000</f>
        <v>333.26935301815854</v>
      </c>
      <c r="K55" s="25">
        <f>Fallas20!CI54</f>
        <v>0</v>
      </c>
      <c r="L55" s="25">
        <f>Fallas20!CO54</f>
        <v>0</v>
      </c>
      <c r="M55" s="25">
        <f>Fallas20!CP54</f>
        <v>0</v>
      </c>
    </row>
    <row r="56" spans="1:13" ht="12.75">
      <c r="A56" s="16">
        <v>53</v>
      </c>
      <c r="B56" s="25">
        <f>Fallas20!Y55</f>
        <v>0</v>
      </c>
      <c r="C56" s="25">
        <f>Fallas20!AA55</f>
        <v>0</v>
      </c>
      <c r="D56" s="25">
        <f>Fallas20!AB55</f>
        <v>0</v>
      </c>
      <c r="E56" s="25">
        <f>Fallas20!AG55</f>
        <v>0</v>
      </c>
      <c r="F56" s="25">
        <f>Fallas20!AM55</f>
        <v>0</v>
      </c>
      <c r="G56" s="25">
        <f>Fallas20!AN55</f>
        <v>0</v>
      </c>
      <c r="H56" s="19">
        <f>Fallas20!AS55*1000</f>
        <v>326.26902923739453</v>
      </c>
      <c r="I56" s="19">
        <f>Fallas20!AY55</f>
        <v>0.5206314519497585</v>
      </c>
      <c r="J56" s="19">
        <f>Fallas20!AZ55*1000</f>
        <v>332.7944098221424</v>
      </c>
      <c r="K56" s="25">
        <f>Fallas20!CI55</f>
        <v>0</v>
      </c>
      <c r="L56" s="25">
        <f>Fallas20!CO55</f>
        <v>0</v>
      </c>
      <c r="M56" s="25">
        <f>Fallas20!CP55</f>
        <v>0</v>
      </c>
    </row>
    <row r="57" spans="1:13" ht="12.75">
      <c r="A57" s="16">
        <v>54</v>
      </c>
      <c r="B57" s="25">
        <f>Fallas20!Y56</f>
        <v>0</v>
      </c>
      <c r="C57" s="25">
        <f>Fallas20!AA56</f>
        <v>0</v>
      </c>
      <c r="D57" s="25">
        <f>Fallas20!AB56</f>
        <v>0</v>
      </c>
      <c r="E57" s="25">
        <f>Fallas20!AG56</f>
        <v>0</v>
      </c>
      <c r="F57" s="25">
        <f>Fallas20!AM56</f>
        <v>0</v>
      </c>
      <c r="G57" s="25">
        <f>Fallas20!AN56</f>
        <v>0</v>
      </c>
      <c r="H57" s="19">
        <f>Fallas20!AS56*1000</f>
        <v>325.63474244737523</v>
      </c>
      <c r="I57" s="19">
        <f>Fallas20!AY56</f>
        <v>0.5237895635328447</v>
      </c>
      <c r="J57" s="19">
        <f>Fallas20!AZ56*1000</f>
        <v>332.1474372963227</v>
      </c>
      <c r="K57" s="25">
        <f>Fallas20!CI56</f>
        <v>0</v>
      </c>
      <c r="L57" s="25">
        <f>Fallas20!CO56</f>
        <v>0</v>
      </c>
      <c r="M57" s="25">
        <f>Fallas20!CP56</f>
        <v>0</v>
      </c>
    </row>
    <row r="58" spans="1:13" ht="12.75">
      <c r="A58" s="16">
        <v>55</v>
      </c>
      <c r="B58" s="25">
        <f>Fallas20!Y57</f>
        <v>0</v>
      </c>
      <c r="C58" s="25">
        <f>Fallas20!AA57</f>
        <v>0</v>
      </c>
      <c r="D58" s="25">
        <f>Fallas20!AB57</f>
        <v>0</v>
      </c>
      <c r="E58" s="25">
        <f>Fallas20!AG57</f>
        <v>0</v>
      </c>
      <c r="F58" s="25">
        <f>Fallas20!AM57</f>
        <v>0</v>
      </c>
      <c r="G58" s="25">
        <f>Fallas20!AN57</f>
        <v>0</v>
      </c>
      <c r="H58" s="19">
        <f>Fallas20!AS57*1000</f>
        <v>325.34678421360724</v>
      </c>
      <c r="I58" s="19">
        <f>Fallas20!AY57</f>
        <v>0.5250190711155892</v>
      </c>
      <c r="J58" s="19">
        <f>Fallas20!AZ57*1000</f>
        <v>331.8537198978794</v>
      </c>
      <c r="K58" s="25">
        <f>Fallas20!CI57</f>
        <v>0</v>
      </c>
      <c r="L58" s="25">
        <f>Fallas20!CO57</f>
        <v>0</v>
      </c>
      <c r="M58" s="25">
        <f>Fallas20!CP57</f>
        <v>0</v>
      </c>
    </row>
    <row r="59" spans="1:13" ht="12.75">
      <c r="A59" s="16">
        <v>56</v>
      </c>
      <c r="B59" s="25">
        <f>Fallas20!Y58</f>
        <v>0</v>
      </c>
      <c r="C59" s="25">
        <f>Fallas20!AA58</f>
        <v>0</v>
      </c>
      <c r="D59" s="25">
        <f>Fallas20!AB58</f>
        <v>0</v>
      </c>
      <c r="E59" s="25">
        <f>Fallas20!AG58</f>
        <v>0</v>
      </c>
      <c r="F59" s="25">
        <f>Fallas20!AM58</f>
        <v>0</v>
      </c>
      <c r="G59" s="25">
        <f>Fallas20!AN58</f>
        <v>0</v>
      </c>
      <c r="H59" s="19">
        <f>Fallas20!AS58*1000</f>
        <v>325.6613885413976</v>
      </c>
      <c r="I59" s="19">
        <f>Fallas20!AY58</f>
        <v>0.5235642220284372</v>
      </c>
      <c r="J59" s="19">
        <f>Fallas20!AZ58*1000</f>
        <v>332.1746163122256</v>
      </c>
      <c r="K59" s="25">
        <f>Fallas20!CI58</f>
        <v>0</v>
      </c>
      <c r="L59" s="25">
        <f>Fallas20!CO58</f>
        <v>0</v>
      </c>
      <c r="M59" s="25">
        <f>Fallas20!CP58</f>
        <v>0</v>
      </c>
    </row>
    <row r="60" spans="1:13" ht="12.75">
      <c r="A60" s="16">
        <v>57</v>
      </c>
      <c r="B60" s="25">
        <f>Fallas20!Y59</f>
        <v>0</v>
      </c>
      <c r="C60" s="25">
        <f>Fallas20!AA59</f>
        <v>0</v>
      </c>
      <c r="D60" s="25">
        <f>Fallas20!AB59</f>
        <v>0</v>
      </c>
      <c r="E60" s="25">
        <f>Fallas20!AG59</f>
        <v>0</v>
      </c>
      <c r="F60" s="25">
        <f>Fallas20!AM59</f>
        <v>0</v>
      </c>
      <c r="G60" s="25">
        <f>Fallas20!AN59</f>
        <v>0</v>
      </c>
      <c r="H60" s="19">
        <f>Fallas20!AS59*1000</f>
        <v>324.1717986244515</v>
      </c>
      <c r="I60" s="19">
        <f>Fallas20!AY59</f>
        <v>0.5309748693393288</v>
      </c>
      <c r="J60" s="19">
        <f>Fallas20!AZ59*1000</f>
        <v>330.65523459694055</v>
      </c>
      <c r="K60" s="25">
        <f>Fallas20!CI59</f>
        <v>0</v>
      </c>
      <c r="L60" s="25">
        <f>Fallas20!CO59</f>
        <v>0</v>
      </c>
      <c r="M60" s="25">
        <f>Fallas20!CP59</f>
        <v>0</v>
      </c>
    </row>
    <row r="61" spans="1:13" ht="12.75">
      <c r="A61" s="16">
        <v>58</v>
      </c>
      <c r="B61" s="25">
        <f>Fallas20!Y60</f>
        <v>0</v>
      </c>
      <c r="C61" s="25">
        <f>Fallas20!AA60</f>
        <v>0</v>
      </c>
      <c r="D61" s="25">
        <f>Fallas20!AB60</f>
        <v>0</v>
      </c>
      <c r="E61" s="25">
        <f>Fallas20!AG60</f>
        <v>0</v>
      </c>
      <c r="F61" s="25">
        <f>Fallas20!AM60</f>
        <v>0</v>
      </c>
      <c r="G61" s="25">
        <f>Fallas20!AN60</f>
        <v>0</v>
      </c>
      <c r="H61" s="19">
        <f>Fallas20!AS60*1000</f>
        <v>325.204139261227</v>
      </c>
      <c r="I61" s="19">
        <f>Fallas20!AY60</f>
        <v>0.5258399884631391</v>
      </c>
      <c r="J61" s="19">
        <f>Fallas20!AZ60*1000</f>
        <v>331.7082220464515</v>
      </c>
      <c r="K61" s="25">
        <f>Fallas20!CI60</f>
        <v>0</v>
      </c>
      <c r="L61" s="25">
        <f>Fallas20!CO60</f>
        <v>0</v>
      </c>
      <c r="M61" s="25">
        <f>Fallas20!CP60</f>
        <v>0</v>
      </c>
    </row>
    <row r="62" spans="1:13" ht="12.75">
      <c r="A62" s="16">
        <v>59</v>
      </c>
      <c r="B62" s="25">
        <f>Fallas20!Y61</f>
        <v>0</v>
      </c>
      <c r="C62" s="25">
        <f>Fallas20!AA61</f>
        <v>0</v>
      </c>
      <c r="D62" s="25">
        <f>Fallas20!AB61</f>
        <v>0</v>
      </c>
      <c r="E62" s="25">
        <f>Fallas20!AG61</f>
        <v>0</v>
      </c>
      <c r="F62" s="25">
        <f>Fallas20!AM61</f>
        <v>0</v>
      </c>
      <c r="G62" s="25">
        <f>Fallas20!AN61</f>
        <v>0</v>
      </c>
      <c r="H62" s="19">
        <f>Fallas20!AS61*1000</f>
        <v>324.38182319447077</v>
      </c>
      <c r="I62" s="19">
        <f>Fallas20!AY61</f>
        <v>0.5298352393962257</v>
      </c>
      <c r="J62" s="19">
        <f>Fallas20!AZ61*1000</f>
        <v>330.86945965836026</v>
      </c>
      <c r="K62" s="25">
        <f>Fallas20!CI61</f>
        <v>0</v>
      </c>
      <c r="L62" s="25">
        <f>Fallas20!CO61</f>
        <v>0</v>
      </c>
      <c r="M62" s="25">
        <f>Fallas20!CP61</f>
        <v>0</v>
      </c>
    </row>
    <row r="63" spans="1:13" ht="12.75">
      <c r="A63" s="16">
        <v>60</v>
      </c>
      <c r="B63" s="25">
        <f>Fallas20!Y62</f>
        <v>0</v>
      </c>
      <c r="C63" s="25">
        <f>Fallas20!AA62</f>
        <v>0</v>
      </c>
      <c r="D63" s="25">
        <f>Fallas20!AB62</f>
        <v>0</v>
      </c>
      <c r="E63" s="25">
        <f>Fallas20!AG62</f>
        <v>0</v>
      </c>
      <c r="F63" s="25">
        <f>Fallas20!AM62</f>
        <v>0</v>
      </c>
      <c r="G63" s="25">
        <f>Fallas20!AN62</f>
        <v>0</v>
      </c>
      <c r="H63" s="19">
        <f>Fallas20!AS62*1000</f>
        <v>324.5987044936694</v>
      </c>
      <c r="I63" s="19">
        <f>Fallas20!AY62</f>
        <v>0.528756560577319</v>
      </c>
      <c r="J63" s="19">
        <f>Fallas20!AZ62*1000</f>
        <v>331.0906785835428</v>
      </c>
      <c r="K63" s="25">
        <f>Fallas20!CI62</f>
        <v>0</v>
      </c>
      <c r="L63" s="25">
        <f>Fallas20!CO62</f>
        <v>0</v>
      </c>
      <c r="M63" s="25">
        <f>Fallas20!CP62</f>
        <v>0</v>
      </c>
    </row>
    <row r="64" spans="1:13" ht="12.75">
      <c r="A64" s="16">
        <v>61</v>
      </c>
      <c r="B64" s="25">
        <f>Fallas20!Y63</f>
        <v>0</v>
      </c>
      <c r="C64" s="25">
        <f>Fallas20!AA63</f>
        <v>0</v>
      </c>
      <c r="D64" s="25">
        <f>Fallas20!AB63</f>
        <v>0</v>
      </c>
      <c r="E64" s="25">
        <f>Fallas20!AG63</f>
        <v>0</v>
      </c>
      <c r="F64" s="25">
        <f>Fallas20!AM63</f>
        <v>0</v>
      </c>
      <c r="G64" s="25">
        <f>Fallas20!AN63</f>
        <v>0</v>
      </c>
      <c r="H64" s="19">
        <f>Fallas20!AS63*1000</f>
        <v>324.10097714319716</v>
      </c>
      <c r="I64" s="19">
        <f>Fallas20!AY63</f>
        <v>0.5312317834670347</v>
      </c>
      <c r="J64" s="19">
        <f>Fallas20!AZ63*1000</f>
        <v>330.58299668606105</v>
      </c>
      <c r="K64" s="25">
        <f>Fallas20!CI63</f>
        <v>0</v>
      </c>
      <c r="L64" s="25">
        <f>Fallas20!CO63</f>
        <v>0</v>
      </c>
      <c r="M64" s="25">
        <f>Fallas20!CP63</f>
        <v>0</v>
      </c>
    </row>
    <row r="65" spans="1:13" ht="12.75">
      <c r="A65" s="16">
        <v>62</v>
      </c>
      <c r="B65" s="25">
        <f>Fallas20!Y64</f>
        <v>0</v>
      </c>
      <c r="C65" s="25">
        <f>Fallas20!AA64</f>
        <v>0</v>
      </c>
      <c r="D65" s="25">
        <f>Fallas20!AB64</f>
        <v>0</v>
      </c>
      <c r="E65" s="25">
        <f>Fallas20!AG64</f>
        <v>0</v>
      </c>
      <c r="F65" s="25">
        <f>Fallas20!AM64</f>
        <v>0</v>
      </c>
      <c r="G65" s="25">
        <f>Fallas20!AN64</f>
        <v>0</v>
      </c>
      <c r="H65" s="19">
        <f>Fallas20!AS64*1000</f>
        <v>322.00619221164834</v>
      </c>
      <c r="I65" s="19">
        <f>Fallas20!AY64</f>
        <v>0.5416396595702248</v>
      </c>
      <c r="J65" s="19">
        <f>Fallas20!AZ64*1000</f>
        <v>328.4463160558813</v>
      </c>
      <c r="K65" s="25">
        <f>Fallas20!CI64</f>
        <v>0</v>
      </c>
      <c r="L65" s="25">
        <f>Fallas20!CO64</f>
        <v>0</v>
      </c>
      <c r="M65" s="25">
        <f>Fallas20!CP64</f>
        <v>0</v>
      </c>
    </row>
    <row r="66" spans="1:13" ht="12.75">
      <c r="A66" s="16">
        <v>63</v>
      </c>
      <c r="B66" s="25">
        <f>Fallas20!Y65</f>
        <v>0</v>
      </c>
      <c r="C66" s="25">
        <f>Fallas20!AA65</f>
        <v>0</v>
      </c>
      <c r="D66" s="25">
        <f>Fallas20!AB65</f>
        <v>0</v>
      </c>
      <c r="E66" s="25">
        <f>Fallas20!AG65</f>
        <v>0</v>
      </c>
      <c r="F66" s="25">
        <f>Fallas20!AM65</f>
        <v>0</v>
      </c>
      <c r="G66" s="25">
        <f>Fallas20!AN65</f>
        <v>0</v>
      </c>
      <c r="H66" s="19">
        <f>Fallas20!AS65*1000</f>
        <v>320.5908775051326</v>
      </c>
      <c r="I66" s="19">
        <f>Fallas20!AY65</f>
        <v>0.5486641460414383</v>
      </c>
      <c r="J66" s="19">
        <f>Fallas20!AZ65*1000</f>
        <v>327.0026950552353</v>
      </c>
      <c r="K66" s="25">
        <f>Fallas20!CI65</f>
        <v>0</v>
      </c>
      <c r="L66" s="25">
        <f>Fallas20!CO65</f>
        <v>0</v>
      </c>
      <c r="M66" s="25">
        <f>Fallas20!CP65</f>
        <v>0</v>
      </c>
    </row>
    <row r="67" spans="1:13" ht="12.75">
      <c r="A67" s="16">
        <v>64</v>
      </c>
      <c r="B67" s="25">
        <f>Fallas20!Y66</f>
        <v>0</v>
      </c>
      <c r="C67" s="25">
        <f>Fallas20!AA66</f>
        <v>0</v>
      </c>
      <c r="D67" s="25">
        <f>Fallas20!AB66</f>
        <v>0</v>
      </c>
      <c r="E67" s="25">
        <f>Fallas20!AG66</f>
        <v>0</v>
      </c>
      <c r="F67" s="25">
        <f>Fallas20!AM66</f>
        <v>0</v>
      </c>
      <c r="G67" s="25">
        <f>Fallas20!AN66</f>
        <v>0</v>
      </c>
      <c r="H67" s="19">
        <f>Fallas20!AS66*1000</f>
        <v>321.8432926043349</v>
      </c>
      <c r="I67" s="19">
        <f>Fallas20!AY66</f>
        <v>0.5424484389529756</v>
      </c>
      <c r="J67" s="19">
        <f>Fallas20!AZ66*1000</f>
        <v>328.2801584564216</v>
      </c>
      <c r="K67" s="25">
        <f>Fallas20!CI66</f>
        <v>0</v>
      </c>
      <c r="L67" s="25">
        <f>Fallas20!CO66</f>
        <v>0</v>
      </c>
      <c r="M67" s="25">
        <f>Fallas20!CP66</f>
        <v>0</v>
      </c>
    </row>
    <row r="68" spans="1:13" ht="12.75">
      <c r="A68" s="16">
        <v>65</v>
      </c>
      <c r="B68" s="25">
        <f>Fallas20!Y67</f>
        <v>0</v>
      </c>
      <c r="C68" s="25">
        <f>Fallas20!AA67</f>
        <v>0</v>
      </c>
      <c r="D68" s="25">
        <f>Fallas20!AB67</f>
        <v>0</v>
      </c>
      <c r="E68" s="25">
        <f>Fallas20!AG67</f>
        <v>0</v>
      </c>
      <c r="F68" s="25">
        <f>Fallas20!AM67</f>
        <v>0</v>
      </c>
      <c r="G68" s="25">
        <f>Fallas20!AN67</f>
        <v>0</v>
      </c>
      <c r="H68" s="19">
        <f>Fallas20!AS67*1000</f>
        <v>322.2334561486571</v>
      </c>
      <c r="I68" s="19">
        <f>Fallas20!AY67</f>
        <v>0.5402933965861246</v>
      </c>
      <c r="J68" s="19">
        <f>Fallas20!AZ67*1000</f>
        <v>328.6781252716303</v>
      </c>
      <c r="K68" s="25">
        <f>Fallas20!CI67</f>
        <v>0</v>
      </c>
      <c r="L68" s="25">
        <f>Fallas20!CO67</f>
        <v>0</v>
      </c>
      <c r="M68" s="25">
        <f>Fallas20!CP67</f>
        <v>0</v>
      </c>
    </row>
    <row r="69" spans="1:13" ht="12.75">
      <c r="A69" s="16">
        <v>66</v>
      </c>
      <c r="B69" s="25">
        <f>Fallas20!Y68</f>
        <v>0</v>
      </c>
      <c r="C69" s="25">
        <f>Fallas20!AA68</f>
        <v>0</v>
      </c>
      <c r="D69" s="25">
        <f>Fallas20!AB68</f>
        <v>0</v>
      </c>
      <c r="E69" s="25">
        <f>Fallas20!AG68</f>
        <v>0</v>
      </c>
      <c r="F69" s="25">
        <f>Fallas20!AM68</f>
        <v>0</v>
      </c>
      <c r="G69" s="25">
        <f>Fallas20!AN68</f>
        <v>0</v>
      </c>
      <c r="H69" s="19">
        <f>Fallas20!AS68*1000</f>
        <v>350.36850270676234</v>
      </c>
      <c r="I69" s="19">
        <f>Fallas20!AY68</f>
        <v>0.4005392827419804</v>
      </c>
      <c r="J69" s="19">
        <f>Fallas20!AZ68*1000</f>
        <v>357.3758727608976</v>
      </c>
      <c r="K69" s="25">
        <f>Fallas20!CI68</f>
        <v>0</v>
      </c>
      <c r="L69" s="25">
        <f>Fallas20!CO68</f>
        <v>0</v>
      </c>
      <c r="M69" s="25">
        <f>Fallas20!CP68</f>
        <v>0</v>
      </c>
    </row>
    <row r="70" spans="1:13" ht="12.75">
      <c r="A70" s="16">
        <v>67</v>
      </c>
      <c r="B70" s="25">
        <f>Fallas20!Y69</f>
        <v>0</v>
      </c>
      <c r="C70" s="25">
        <f>Fallas20!AA69</f>
        <v>0</v>
      </c>
      <c r="D70" s="25">
        <f>Fallas20!AB69</f>
        <v>0</v>
      </c>
      <c r="E70" s="25">
        <f>Fallas20!AG69</f>
        <v>0</v>
      </c>
      <c r="F70" s="25">
        <f>Fallas20!AM69</f>
        <v>0</v>
      </c>
      <c r="G70" s="25">
        <f>Fallas20!AN69</f>
        <v>0</v>
      </c>
      <c r="H70" s="19">
        <f>Fallas20!AS69*1000</f>
        <v>349.34129164769286</v>
      </c>
      <c r="I70" s="19">
        <f>Fallas20!AY69</f>
        <v>0.40589942588891365</v>
      </c>
      <c r="J70" s="19">
        <f>Fallas20!AZ69*1000</f>
        <v>356.3281174806467</v>
      </c>
      <c r="K70" s="25">
        <f>Fallas20!CI69</f>
        <v>0</v>
      </c>
      <c r="L70" s="25">
        <f>Fallas20!CO69</f>
        <v>0</v>
      </c>
      <c r="M70" s="25">
        <f>Fallas20!CP69</f>
        <v>0</v>
      </c>
    </row>
    <row r="71" spans="1:13" ht="12.75">
      <c r="A71" s="16">
        <v>68</v>
      </c>
      <c r="B71" s="25">
        <f>Fallas20!Y70</f>
        <v>0</v>
      </c>
      <c r="C71" s="25">
        <f>Fallas20!AA70</f>
        <v>0</v>
      </c>
      <c r="D71" s="25">
        <f>Fallas20!AB70</f>
        <v>0</v>
      </c>
      <c r="E71" s="25">
        <f>Fallas20!AG70</f>
        <v>0</v>
      </c>
      <c r="F71" s="25">
        <f>Fallas20!AM70</f>
        <v>0</v>
      </c>
      <c r="G71" s="25">
        <f>Fallas20!AN70</f>
        <v>0</v>
      </c>
      <c r="H71" s="19">
        <f>Fallas20!AS70*1000</f>
        <v>348.2753286117941</v>
      </c>
      <c r="I71" s="19">
        <f>Fallas20!AY70</f>
        <v>0.41144228534138927</v>
      </c>
      <c r="J71" s="19">
        <f>Fallas20!AZ70*1000</f>
        <v>355.24083518403</v>
      </c>
      <c r="K71" s="25">
        <f>Fallas20!CI70</f>
        <v>0</v>
      </c>
      <c r="L71" s="25">
        <f>Fallas20!CO70</f>
        <v>0</v>
      </c>
      <c r="M71" s="25">
        <f>Fallas20!CP70</f>
        <v>0</v>
      </c>
    </row>
    <row r="72" spans="1:13" ht="12.75">
      <c r="A72" s="16">
        <v>69</v>
      </c>
      <c r="B72" s="25">
        <f>Fallas20!Y71</f>
        <v>0</v>
      </c>
      <c r="C72" s="25">
        <f>Fallas20!AA71</f>
        <v>0</v>
      </c>
      <c r="D72" s="25">
        <f>Fallas20!AB71</f>
        <v>0</v>
      </c>
      <c r="E72" s="25">
        <f>Fallas20!AG71</f>
        <v>0</v>
      </c>
      <c r="F72" s="25">
        <f>Fallas20!AM71</f>
        <v>0</v>
      </c>
      <c r="G72" s="25">
        <f>Fallas20!AN71</f>
        <v>0</v>
      </c>
      <c r="H72" s="19">
        <f>Fallas20!AS71*1000</f>
        <v>347.2440046790326</v>
      </c>
      <c r="I72" s="19">
        <f>Fallas20!AY71</f>
        <v>0.41678699041822714</v>
      </c>
      <c r="J72" s="19">
        <f>Fallas20!AZ71*1000</f>
        <v>354.1888847726133</v>
      </c>
      <c r="K72" s="25">
        <f>Fallas20!CI71</f>
        <v>0</v>
      </c>
      <c r="L72" s="25">
        <f>Fallas20!CO71</f>
        <v>0</v>
      </c>
      <c r="M72" s="25">
        <f>Fallas20!CP71</f>
        <v>0</v>
      </c>
    </row>
    <row r="73" spans="1:13" ht="12.75">
      <c r="A73" s="16">
        <v>70</v>
      </c>
      <c r="B73" s="25">
        <f>Fallas20!Y72</f>
        <v>0</v>
      </c>
      <c r="C73" s="25">
        <f>Fallas20!AA72</f>
        <v>0</v>
      </c>
      <c r="D73" s="25">
        <f>Fallas20!AB72</f>
        <v>0</v>
      </c>
      <c r="E73" s="25">
        <f>Fallas20!AG72</f>
        <v>0</v>
      </c>
      <c r="F73" s="25">
        <f>Fallas20!AM72</f>
        <v>0</v>
      </c>
      <c r="G73" s="25">
        <f>Fallas20!AN72</f>
        <v>0</v>
      </c>
      <c r="H73" s="19">
        <f>Fallas20!AS72*1000</f>
        <v>345.0365111438759</v>
      </c>
      <c r="I73" s="19">
        <f>Fallas20!AY72</f>
        <v>0.42817119444491664</v>
      </c>
      <c r="J73" s="19">
        <f>Fallas20!AZ72*1000</f>
        <v>351.9372413667534</v>
      </c>
      <c r="K73" s="25">
        <f>Fallas20!CI72</f>
        <v>0</v>
      </c>
      <c r="L73" s="25">
        <f>Fallas20!CO72</f>
        <v>0</v>
      </c>
      <c r="M73" s="25">
        <f>Fallas20!CP72</f>
        <v>0</v>
      </c>
    </row>
    <row r="74" spans="1:13" ht="12.75">
      <c r="A74" s="16">
        <v>71</v>
      </c>
      <c r="B74" s="25">
        <f>Fallas20!Y73</f>
        <v>0</v>
      </c>
      <c r="C74" s="25">
        <f>Fallas20!AA73</f>
        <v>0</v>
      </c>
      <c r="D74" s="25">
        <f>Fallas20!AB73</f>
        <v>0</v>
      </c>
      <c r="E74" s="25">
        <f>Fallas20!AG73</f>
        <v>0</v>
      </c>
      <c r="F74" s="25">
        <f>Fallas20!AM73</f>
        <v>0</v>
      </c>
      <c r="G74" s="25">
        <f>Fallas20!AN73</f>
        <v>0</v>
      </c>
      <c r="H74" s="19">
        <f>Fallas20!AS73*1000</f>
        <v>346.47559720596837</v>
      </c>
      <c r="I74" s="19">
        <f>Fallas20!AY73</f>
        <v>0.42029721836585066</v>
      </c>
      <c r="J74" s="19">
        <f>Fallas20!AZ73*1000</f>
        <v>353.40510915008775</v>
      </c>
      <c r="K74" s="25">
        <f>Fallas20!CI73</f>
        <v>0</v>
      </c>
      <c r="L74" s="25">
        <f>Fallas20!CO73</f>
        <v>0</v>
      </c>
      <c r="M74" s="25">
        <f>Fallas20!CP73</f>
        <v>0</v>
      </c>
    </row>
    <row r="75" spans="1:13" ht="12.75">
      <c r="A75" s="16">
        <v>72</v>
      </c>
      <c r="B75" s="25">
        <f>Fallas20!Y74</f>
        <v>0</v>
      </c>
      <c r="C75" s="25">
        <f>Fallas20!AA74</f>
        <v>0</v>
      </c>
      <c r="D75" s="25">
        <f>Fallas20!AB74</f>
        <v>0</v>
      </c>
      <c r="E75" s="25">
        <f>Fallas20!AG74</f>
        <v>0</v>
      </c>
      <c r="F75" s="25">
        <f>Fallas20!AM74</f>
        <v>0</v>
      </c>
      <c r="G75" s="25">
        <f>Fallas20!AN74</f>
        <v>0</v>
      </c>
      <c r="H75" s="19">
        <f>Fallas20!AS74*1000</f>
        <v>345.4536070702383</v>
      </c>
      <c r="I75" s="19">
        <f>Fallas20!AY74</f>
        <v>0.4254744380447565</v>
      </c>
      <c r="J75" s="19">
        <f>Fallas20!AZ74*1000</f>
        <v>352.3626792116431</v>
      </c>
      <c r="K75" s="25">
        <f>Fallas20!CI74</f>
        <v>0</v>
      </c>
      <c r="L75" s="25">
        <f>Fallas20!CO74</f>
        <v>0</v>
      </c>
      <c r="M75" s="25">
        <f>Fallas20!CP74</f>
        <v>0</v>
      </c>
    </row>
    <row r="76" spans="1:13" ht="12.75">
      <c r="A76" s="16">
        <v>73</v>
      </c>
      <c r="B76" s="25">
        <f>Fallas20!Y75</f>
        <v>0</v>
      </c>
      <c r="C76" s="25">
        <f>Fallas20!AA75</f>
        <v>0</v>
      </c>
      <c r="D76" s="25">
        <f>Fallas20!AB75</f>
        <v>0</v>
      </c>
      <c r="E76" s="25">
        <f>Fallas20!AG75</f>
        <v>0</v>
      </c>
      <c r="F76" s="25">
        <f>Fallas20!AM75</f>
        <v>0</v>
      </c>
      <c r="G76" s="25">
        <f>Fallas20!AN75</f>
        <v>0</v>
      </c>
      <c r="H76" s="19">
        <f>Fallas20!AS75*1000</f>
        <v>344.5758007219133</v>
      </c>
      <c r="I76" s="19">
        <f>Fallas20!AY75</f>
        <v>0.429903142316201</v>
      </c>
      <c r="J76" s="19">
        <f>Fallas20!AZ75*1000</f>
        <v>351.46731673635156</v>
      </c>
      <c r="K76" s="25">
        <f>Fallas20!CI75</f>
        <v>0</v>
      </c>
      <c r="L76" s="25">
        <f>Fallas20!CO75</f>
        <v>0</v>
      </c>
      <c r="M76" s="25">
        <f>Fallas20!CP75</f>
        <v>0</v>
      </c>
    </row>
    <row r="77" spans="1:13" ht="12.75">
      <c r="A77" s="16">
        <v>74</v>
      </c>
      <c r="B77" s="25">
        <f>Fallas20!Y76</f>
        <v>0</v>
      </c>
      <c r="C77" s="25">
        <f>Fallas20!AA76</f>
        <v>0</v>
      </c>
      <c r="D77" s="25">
        <f>Fallas20!AB76</f>
        <v>0</v>
      </c>
      <c r="E77" s="25">
        <f>Fallas20!AG76</f>
        <v>0</v>
      </c>
      <c r="F77" s="25">
        <f>Fallas20!AM76</f>
        <v>0</v>
      </c>
      <c r="G77" s="25">
        <f>Fallas20!AN76</f>
        <v>0</v>
      </c>
      <c r="H77" s="19">
        <f>Fallas20!AS76*1000</f>
        <v>341.93114198038467</v>
      </c>
      <c r="I77" s="19">
        <f>Fallas20!AY76</f>
        <v>0.44318694886420945</v>
      </c>
      <c r="J77" s="19">
        <f>Fallas20!AZ76*1000</f>
        <v>348.76976481999236</v>
      </c>
      <c r="K77" s="25">
        <f>Fallas20!CI76</f>
        <v>0</v>
      </c>
      <c r="L77" s="25">
        <f>Fallas20!CO76</f>
        <v>0</v>
      </c>
      <c r="M77" s="25">
        <f>Fallas20!CP76</f>
        <v>0</v>
      </c>
    </row>
    <row r="78" spans="1:13" ht="12.75">
      <c r="A78" s="16">
        <v>75</v>
      </c>
      <c r="B78" s="25">
        <f>Fallas20!Y77</f>
        <v>0</v>
      </c>
      <c r="C78" s="25">
        <f>Fallas20!AA77</f>
        <v>0</v>
      </c>
      <c r="D78" s="25">
        <f>Fallas20!AB77</f>
        <v>0</v>
      </c>
      <c r="E78" s="25">
        <f>Fallas20!AG77</f>
        <v>0</v>
      </c>
      <c r="F78" s="25">
        <f>Fallas20!AM77</f>
        <v>0</v>
      </c>
      <c r="G78" s="25">
        <f>Fallas20!AN77</f>
        <v>0</v>
      </c>
      <c r="H78" s="19">
        <f>Fallas20!AS77*1000</f>
        <v>339.1042185928667</v>
      </c>
      <c r="I78" s="19">
        <f>Fallas20!AY77</f>
        <v>0.4572980354720346</v>
      </c>
      <c r="J78" s="19">
        <f>Fallas20!AZ77*1000</f>
        <v>345.88630296472405</v>
      </c>
      <c r="K78" s="25">
        <f>Fallas20!CI77</f>
        <v>0</v>
      </c>
      <c r="L78" s="25">
        <f>Fallas20!CO77</f>
        <v>0</v>
      </c>
      <c r="M78" s="25">
        <f>Fallas20!CP77</f>
        <v>0</v>
      </c>
    </row>
    <row r="79" spans="1:13" ht="12.75">
      <c r="A79" s="16">
        <v>76</v>
      </c>
      <c r="B79" s="25">
        <f>Fallas20!Y78</f>
        <v>0</v>
      </c>
      <c r="C79" s="25">
        <f>Fallas20!AA78</f>
        <v>0</v>
      </c>
      <c r="D79" s="25">
        <f>Fallas20!AB78</f>
        <v>0</v>
      </c>
      <c r="E79" s="25">
        <f>Fallas20!AG78</f>
        <v>0</v>
      </c>
      <c r="F79" s="25">
        <f>Fallas20!AM78</f>
        <v>0</v>
      </c>
      <c r="G79" s="25">
        <f>Fallas20!AN78</f>
        <v>0</v>
      </c>
      <c r="H79" s="19">
        <f>Fallas20!AS78*1000</f>
        <v>332.7032290219629</v>
      </c>
      <c r="I79" s="19">
        <f>Fallas20!AY78</f>
        <v>0.4892274653795813</v>
      </c>
      <c r="J79" s="19">
        <f>Fallas20!AZ78*1000</f>
        <v>339.3572936024022</v>
      </c>
      <c r="K79" s="25">
        <f>Fallas20!CI78</f>
        <v>0</v>
      </c>
      <c r="L79" s="25">
        <f>Fallas20!CO78</f>
        <v>0</v>
      </c>
      <c r="M79" s="25">
        <f>Fallas20!CP78</f>
        <v>0</v>
      </c>
    </row>
    <row r="80" spans="1:13" ht="12.75">
      <c r="A80" s="16">
        <v>77</v>
      </c>
      <c r="B80" s="25">
        <f>Fallas20!Y79</f>
        <v>0</v>
      </c>
      <c r="C80" s="25">
        <f>Fallas20!AA79</f>
        <v>0</v>
      </c>
      <c r="D80" s="25">
        <f>Fallas20!AB79</f>
        <v>0</v>
      </c>
      <c r="E80" s="25">
        <f>Fallas20!AG79</f>
        <v>0</v>
      </c>
      <c r="F80" s="25">
        <f>Fallas20!AM79</f>
        <v>0</v>
      </c>
      <c r="G80" s="25">
        <f>Fallas20!AN79</f>
        <v>0</v>
      </c>
      <c r="H80" s="19">
        <f>Fallas20!AS79*1000</f>
        <v>333.90012264151613</v>
      </c>
      <c r="I80" s="19">
        <f>Fallas20!AY79</f>
        <v>0.48321836343833696</v>
      </c>
      <c r="J80" s="19">
        <f>Fallas20!AZ79*1000</f>
        <v>340.5781250943465</v>
      </c>
      <c r="K80" s="25">
        <f>Fallas20!CI79</f>
        <v>0</v>
      </c>
      <c r="L80" s="25">
        <f>Fallas20!CO79</f>
        <v>0</v>
      </c>
      <c r="M80" s="25">
        <f>Fallas20!CP79</f>
        <v>0</v>
      </c>
    </row>
    <row r="81" spans="1:13" ht="12.75">
      <c r="A81" s="16">
        <v>78</v>
      </c>
      <c r="B81" s="25">
        <f>Fallas20!Y80</f>
        <v>0</v>
      </c>
      <c r="C81" s="25">
        <f>Fallas20!AA80</f>
        <v>0</v>
      </c>
      <c r="D81" s="25">
        <f>Fallas20!AB80</f>
        <v>0</v>
      </c>
      <c r="E81" s="25">
        <f>Fallas20!AG80</f>
        <v>0</v>
      </c>
      <c r="F81" s="25">
        <f>Fallas20!AM80</f>
        <v>0</v>
      </c>
      <c r="G81" s="25">
        <f>Fallas20!AN80</f>
        <v>0</v>
      </c>
      <c r="H81" s="19">
        <f>Fallas20!AS80*1000</f>
        <v>333.07059275739596</v>
      </c>
      <c r="I81" s="19">
        <f>Fallas20!AY80</f>
        <v>0.48738426340176</v>
      </c>
      <c r="J81" s="19">
        <f>Fallas20!AZ80*1000</f>
        <v>339.7320046125439</v>
      </c>
      <c r="K81" s="25">
        <f>Fallas20!CI80</f>
        <v>0</v>
      </c>
      <c r="L81" s="25">
        <f>Fallas20!CO80</f>
        <v>0</v>
      </c>
      <c r="M81" s="25">
        <f>Fallas20!CP80</f>
        <v>0</v>
      </c>
    </row>
    <row r="82" spans="1:13" ht="12.75">
      <c r="A82" s="16">
        <v>79</v>
      </c>
      <c r="B82" s="25">
        <f>Fallas20!Y81</f>
        <v>0</v>
      </c>
      <c r="C82" s="25">
        <f>Fallas20!AA81</f>
        <v>0</v>
      </c>
      <c r="D82" s="25">
        <f>Fallas20!AB81</f>
        <v>0</v>
      </c>
      <c r="E82" s="25">
        <f>Fallas20!AG81</f>
        <v>0</v>
      </c>
      <c r="F82" s="25">
        <f>Fallas20!AM81</f>
        <v>0</v>
      </c>
      <c r="G82" s="25">
        <f>Fallas20!AN81</f>
        <v>0</v>
      </c>
      <c r="H82" s="19">
        <f>Fallas20!AS81*1000</f>
        <v>333.37767878166267</v>
      </c>
      <c r="I82" s="19">
        <f>Fallas20!AY81</f>
        <v>0.4858427059193363</v>
      </c>
      <c r="J82" s="19">
        <f>Fallas20!AZ81*1000</f>
        <v>340.04523235729596</v>
      </c>
      <c r="K82" s="25">
        <f>Fallas20!CI81</f>
        <v>0</v>
      </c>
      <c r="L82" s="25">
        <f>Fallas20!CO81</f>
        <v>0</v>
      </c>
      <c r="M82" s="25">
        <f>Fallas20!CP81</f>
        <v>0</v>
      </c>
    </row>
    <row r="83" spans="1:13" ht="12.75">
      <c r="A83" s="16">
        <v>80</v>
      </c>
      <c r="B83" s="25">
        <f>Fallas20!Y82</f>
        <v>0</v>
      </c>
      <c r="C83" s="25">
        <f>Fallas20!AA82</f>
        <v>0</v>
      </c>
      <c r="D83" s="25">
        <f>Fallas20!AB82</f>
        <v>0</v>
      </c>
      <c r="E83" s="25">
        <f>Fallas20!AG82</f>
        <v>0</v>
      </c>
      <c r="F83" s="25">
        <f>Fallas20!AM82</f>
        <v>0</v>
      </c>
      <c r="G83" s="25">
        <f>Fallas20!AN82</f>
        <v>0</v>
      </c>
      <c r="H83" s="19">
        <f>Fallas20!AS82*1000</f>
        <v>333.06495025789343</v>
      </c>
      <c r="I83" s="19">
        <f>Fallas20!AY82</f>
        <v>0.4874125816902594</v>
      </c>
      <c r="J83" s="19">
        <f>Fallas20!AZ82*1000</f>
        <v>339.72624926305133</v>
      </c>
      <c r="K83" s="25">
        <f>Fallas20!CI82</f>
        <v>0</v>
      </c>
      <c r="L83" s="25">
        <f>Fallas20!CO82</f>
        <v>0</v>
      </c>
      <c r="M83" s="25">
        <f>Fallas20!CP82</f>
        <v>0</v>
      </c>
    </row>
    <row r="84" spans="1:13" ht="12.75">
      <c r="A84" s="16">
        <v>81</v>
      </c>
      <c r="B84" s="25">
        <f>Fallas20!Y83</f>
        <v>0</v>
      </c>
      <c r="C84" s="25">
        <f>Fallas20!AA83</f>
        <v>0</v>
      </c>
      <c r="D84" s="25">
        <f>Fallas20!AB83</f>
        <v>0</v>
      </c>
      <c r="E84" s="25">
        <f>Fallas20!AG83</f>
        <v>0</v>
      </c>
      <c r="F84" s="25">
        <f>Fallas20!AM83</f>
        <v>0</v>
      </c>
      <c r="G84" s="25">
        <f>Fallas20!AN83</f>
        <v>0</v>
      </c>
      <c r="H84" s="19">
        <f>Fallas20!AS83*1000</f>
        <v>333.3647536266133</v>
      </c>
      <c r="I84" s="19">
        <f>Fallas20!AY83</f>
        <v>0.4859076043282798</v>
      </c>
      <c r="J84" s="19">
        <f>Fallas20!AZ83*1000</f>
        <v>340.0320486991456</v>
      </c>
      <c r="K84" s="25">
        <f>Fallas20!CI83</f>
        <v>0</v>
      </c>
      <c r="L84" s="25">
        <f>Fallas20!CO83</f>
        <v>0</v>
      </c>
      <c r="M84" s="25">
        <f>Fallas20!CP83</f>
        <v>0</v>
      </c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</sheetData>
  <mergeCells count="6">
    <mergeCell ref="L2:L3"/>
    <mergeCell ref="A1:A2"/>
    <mergeCell ref="B1:M1"/>
    <mergeCell ref="C2:C3"/>
    <mergeCell ref="F2:F3"/>
    <mergeCell ref="I2:I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3">
      <selection activeCell="A1" sqref="A1:IV16384"/>
    </sheetView>
  </sheetViews>
  <sheetFormatPr defaultColWidth="11.421875" defaultRowHeight="12.75"/>
  <cols>
    <col min="1" max="1" width="9.28125" style="15" customWidth="1"/>
    <col min="2" max="2" width="7.421875" style="15" customWidth="1"/>
    <col min="3" max="3" width="6.57421875" style="15" customWidth="1"/>
    <col min="4" max="4" width="17.7109375" style="15" customWidth="1"/>
    <col min="5" max="5" width="9.00390625" style="15" customWidth="1"/>
    <col min="6" max="6" width="7.57421875" style="15" customWidth="1"/>
    <col min="7" max="7" width="7.7109375" style="15" customWidth="1"/>
    <col min="8" max="8" width="17.8515625" style="15" customWidth="1"/>
    <col min="9" max="9" width="9.140625" style="15" customWidth="1"/>
    <col min="10" max="10" width="7.421875" style="15" customWidth="1"/>
    <col min="11" max="11" width="6.421875" style="15" customWidth="1"/>
    <col min="12" max="12" width="18.00390625" style="15" customWidth="1"/>
    <col min="13" max="13" width="9.421875" style="15" customWidth="1"/>
    <col min="14" max="14" width="8.00390625" style="15" customWidth="1"/>
    <col min="15" max="15" width="6.57421875" style="15" customWidth="1"/>
    <col min="16" max="16" width="20.7109375" style="15" customWidth="1"/>
    <col min="17" max="16384" width="11.421875" style="15" customWidth="1"/>
  </cols>
  <sheetData>
    <row r="1" spans="1:16" ht="12.75">
      <c r="A1" s="21" t="str">
        <f>Fallas0!M1</f>
        <v>Distancia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1" t="str">
        <f>Fallas0!M2</f>
        <v>Km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>
        <f>Fallas0!M3</f>
        <v>0</v>
      </c>
      <c r="B3" s="21">
        <f>Resulatdos0!E4</f>
        <v>564.5440393741094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1">
        <f>Fallas0!M4</f>
        <v>0.08367</v>
      </c>
      <c r="B4" s="21">
        <f>Resulatdos0!E5</f>
        <v>561.7422962199789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1">
        <f>Fallas0!M5</f>
        <v>0.45431999999999995</v>
      </c>
      <c r="B5" s="21">
        <f>Resulatdos0!E6</f>
        <v>549.6334270763286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1">
        <f>Fallas0!M6</f>
        <v>2.19152</v>
      </c>
      <c r="B6" s="21">
        <f>Resulatdos0!E7</f>
        <v>498.80807372626873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1">
        <f>Fallas0!M14</f>
        <v>2.21895</v>
      </c>
      <c r="B7" s="21">
        <f>Resulatdos0!E15</f>
        <v>498.07625895423604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21">
        <f>Fallas0!M7</f>
        <v>2.3229800000000003</v>
      </c>
      <c r="B8" s="21">
        <f>Resulatdos0!E8</f>
        <v>495.3190631379686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2.75">
      <c r="A9" s="21">
        <f>Fallas0!M8</f>
        <v>2.47324</v>
      </c>
      <c r="B9" s="21">
        <f>Resulatdos0!E9</f>
        <v>491.3869416902361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2.75">
      <c r="A10" s="21">
        <f>Fallas0!M15</f>
        <v>2.50067</v>
      </c>
      <c r="B10" s="21">
        <f>Resulatdos0!E16</f>
        <v>490.6754707074606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2.75">
      <c r="A11" s="21">
        <f>Fallas0!M29</f>
        <v>2.62331</v>
      </c>
      <c r="B11" s="21">
        <f>Resulatdos0!E30</f>
        <v>487.5180763525383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>
        <f>Fallas0!M21</f>
        <v>2.72394</v>
      </c>
      <c r="B12" s="21">
        <f>Resulatdos0!E22</f>
        <v>484.95581854956976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1">
        <f>Fallas0!M22</f>
        <v>2.8266099999999996</v>
      </c>
      <c r="B13" s="21">
        <f>Resulatdos0!E23</f>
        <v>482.3676856537433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>
        <f>Fallas0!M23</f>
        <v>2.9221899999999996</v>
      </c>
      <c r="B14" s="21">
        <f>Resulatdos0!E24</f>
        <v>479.9816215036057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1">
        <f>Fallas0!M16</f>
        <v>2.96014</v>
      </c>
      <c r="B15" s="21">
        <f>Resulatdos0!E17</f>
        <v>479.040410858559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1">
        <f>Fallas0!M20</f>
        <v>3.01626</v>
      </c>
      <c r="B16" s="21">
        <f>Resulatdos0!E21</f>
        <v>477.6549375899427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1">
        <f>Fallas0!M17</f>
        <v>3.03702</v>
      </c>
      <c r="B17" s="21">
        <f>Resulatdos0!E18</f>
        <v>477.14433913144273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1">
        <f>Fallas0!M18</f>
        <v>3.04683</v>
      </c>
      <c r="B18" s="21">
        <f>Resulatdos0!E19</f>
        <v>476.9034181958336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>
        <f>Fallas0!M19</f>
        <v>3.09127</v>
      </c>
      <c r="B19" s="21">
        <f>Resulatdos0!E20</f>
        <v>475.8149051480311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1">
        <f>Fallas0!M24</f>
        <v>3.21018</v>
      </c>
      <c r="B20" s="21">
        <f>Resulatdos0!E25</f>
        <v>472.9253141445647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>
        <f>Fallas0!M25</f>
        <v>3.5180599999999997</v>
      </c>
      <c r="B21" s="21">
        <f>Resulatdos0!E26</f>
        <v>465.5958734850047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21">
        <f>Fallas0!M9</f>
        <v>3.65906</v>
      </c>
      <c r="B22" s="21">
        <f>Resulatdos0!E10</f>
        <v>462.310683576766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>
        <f>Fallas0!M26</f>
        <v>3.70022</v>
      </c>
      <c r="B23" s="21">
        <f>Resulatdos0!E27</f>
        <v>461.35997040592287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>
        <f>Fallas0!M27</f>
        <v>3.7430999999999996</v>
      </c>
      <c r="B24" s="21">
        <f>Resulatdos0!E28</f>
        <v>460.3734697206245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>
        <f>Fallas0!M28</f>
        <v>3.7798199999999995</v>
      </c>
      <c r="B25" s="21">
        <f>Resulatdos0!E29</f>
        <v>459.5318658734859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>
        <f>Fallas0!M10</f>
        <v>3.8711</v>
      </c>
      <c r="B26" s="21">
        <f>Resulatdos0!E11</f>
        <v>457.45238712658136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>
        <f>Fallas0!M45</f>
        <v>4.02563</v>
      </c>
      <c r="B27" s="21">
        <f>Resulatdos0!E46</f>
        <v>453.89610379660945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>
        <f>Fallas0!M30</f>
        <v>4.26251</v>
      </c>
      <c r="B28" s="21">
        <f>Resulatdos0!E31</f>
        <v>448.7348744356689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21">
        <f>Fallas0!M31</f>
        <v>4.3662399999999995</v>
      </c>
      <c r="B29" s="21">
        <f>Resulatdos0!E32</f>
        <v>446.47739416905563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1">
        <f>Fallas0!M32</f>
        <v>4.414499999999999</v>
      </c>
      <c r="B30" s="21">
        <f>Resulatdos0!E33</f>
        <v>445.43447216003943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1">
        <f>Fallas0!M33</f>
        <v>4.4637199999999995</v>
      </c>
      <c r="B31" s="21">
        <f>Resulatdos0!E34</f>
        <v>444.3755777290438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21">
        <f>Fallas0!M34</f>
        <v>4.465999999999999</v>
      </c>
      <c r="B32" s="21">
        <f>Resulatdos0!E35</f>
        <v>444.32664326787847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21">
        <f>Fallas0!M35</f>
        <v>4.53107</v>
      </c>
      <c r="B33" s="21">
        <f>Resulatdos0!E36</f>
        <v>442.93439880360404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1">
        <f>Fallas0!M37</f>
        <v>4.5747599999999995</v>
      </c>
      <c r="B34" s="21">
        <f>Resulatdos0!E38</f>
        <v>442.00426370522956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>
        <f>Fallas0!M36</f>
        <v>4.63202</v>
      </c>
      <c r="B35" s="21">
        <f>Resulatdos0!E37</f>
        <v>440.79085993099244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>
        <f>Fallas0!M11</f>
        <v>4.79961</v>
      </c>
      <c r="B36" s="21">
        <f>Resulatdos0!E12</f>
        <v>437.2757099873993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1">
        <f>Fallas0!M38</f>
        <v>4.8096000000000005</v>
      </c>
      <c r="B37" s="21">
        <f>Resulatdos0!E39</f>
        <v>437.06786301716863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21">
        <f>Fallas0!M39</f>
        <v>4.92183</v>
      </c>
      <c r="B38" s="21">
        <f>Resulatdos0!E40</f>
        <v>434.74576825260914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21">
        <f>Fallas0!M40</f>
        <v>5.03778</v>
      </c>
      <c r="B39" s="21">
        <f>Resulatdos0!E41</f>
        <v>432.3713466500635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21">
        <f>Fallas0!M12</f>
        <v>5.05644</v>
      </c>
      <c r="B40" s="21">
        <f>Resulatdos0!E13</f>
        <v>431.99154234812806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21">
        <f>Fallas0!M41</f>
        <v>5.22842</v>
      </c>
      <c r="B41" s="21">
        <f>Resulatdos0!E42</f>
        <v>428.52089470311773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21">
        <f>Fallas0!M42</f>
        <v>5.30491</v>
      </c>
      <c r="B42" s="21">
        <f>Resulatdos0!E43</f>
        <v>426.99437683006374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21">
        <f>Fallas0!M43</f>
        <v>5.35447</v>
      </c>
      <c r="B43" s="21">
        <f>Resulatdos0!E44</f>
        <v>426.01085030158833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21">
        <f>Fallas0!M44</f>
        <v>5.35511</v>
      </c>
      <c r="B44" s="21">
        <f>Resulatdos0!E45</f>
        <v>425.9981777682087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21">
        <f>Fallas0!M13</f>
        <v>5.90954</v>
      </c>
      <c r="B45" s="21">
        <f>Resulatdos0!E14</f>
        <v>415.284982397285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3">
      <selection activeCell="D20" sqref="C20:D20"/>
    </sheetView>
  </sheetViews>
  <sheetFormatPr defaultColWidth="11.421875" defaultRowHeight="12.75"/>
  <cols>
    <col min="1" max="1" width="9.28125" style="15" customWidth="1"/>
    <col min="2" max="2" width="7.421875" style="15" customWidth="1"/>
    <col min="3" max="3" width="6.57421875" style="15" customWidth="1"/>
    <col min="4" max="4" width="17.7109375" style="15" customWidth="1"/>
    <col min="5" max="5" width="9.00390625" style="15" customWidth="1"/>
    <col min="6" max="6" width="7.57421875" style="15" customWidth="1"/>
    <col min="7" max="7" width="7.7109375" style="15" customWidth="1"/>
    <col min="8" max="8" width="17.8515625" style="15" customWidth="1"/>
    <col min="9" max="9" width="9.140625" style="15" customWidth="1"/>
    <col min="10" max="10" width="7.421875" style="15" customWidth="1"/>
    <col min="11" max="11" width="6.421875" style="15" customWidth="1"/>
    <col min="12" max="12" width="18.00390625" style="15" customWidth="1"/>
    <col min="13" max="13" width="9.421875" style="15" customWidth="1"/>
    <col min="14" max="14" width="8.00390625" style="15" customWidth="1"/>
    <col min="15" max="15" width="6.57421875" style="15" customWidth="1"/>
    <col min="16" max="16" width="20.7109375" style="15" customWidth="1"/>
    <col min="17" max="16384" width="11.421875" style="15" customWidth="1"/>
  </cols>
  <sheetData>
    <row r="1" spans="1:16" ht="12.75">
      <c r="A1" s="21" t="str">
        <f>Fallas0!M1</f>
        <v>Distancia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1" t="str">
        <f>Fallas0!M2</f>
        <v>Km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>
        <f>Fallas20!M3</f>
        <v>0</v>
      </c>
      <c r="B3" s="21">
        <f>Resultados20!K4</f>
        <v>1072.8339841054608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1">
        <f>Fallas20!M4</f>
        <v>0.08367</v>
      </c>
      <c r="B4" s="21">
        <f>Resultados20!K5</f>
        <v>1067.7654316514995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1">
        <f>Fallas20!M5</f>
        <v>0.45431999999999995</v>
      </c>
      <c r="B5" s="21">
        <f>Resultados20!K6</f>
        <v>1045.8042753676627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1">
        <f>Fallas20!M6</f>
        <v>2.19152</v>
      </c>
      <c r="B6" s="21">
        <f>Resultados20!K7</f>
        <v>952.559875523893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1">
        <f>Fallas20!M14</f>
        <v>2.21895</v>
      </c>
      <c r="B7" s="21">
        <f>Resultados20!K15</f>
        <v>951.2037327840045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21">
        <f>Fallas20!M7</f>
        <v>2.3229800000000003</v>
      </c>
      <c r="B8" s="21">
        <f>Resultados20!K8</f>
        <v>946.0906399406697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2.75">
      <c r="A9" s="21">
        <f>Fallas20!M8</f>
        <v>2.47324</v>
      </c>
      <c r="B9" s="21">
        <f>Resultados20!K9</f>
        <v>938.7885878084614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2.75">
      <c r="A10" s="21">
        <f>Fallas20!M15</f>
        <v>2.50067</v>
      </c>
      <c r="B10" s="21">
        <f>Resultados20!K16</f>
        <v>937.4660874641685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2.75">
      <c r="A11" s="21">
        <f>Fallas20!M29</f>
        <v>2.62331</v>
      </c>
      <c r="B11" s="21">
        <f>Resultados20!K30</f>
        <v>931.5922711703671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>
        <f>Fallas20!M21</f>
        <v>2.72394</v>
      </c>
      <c r="B12" s="21">
        <f>Resultados20!K22</f>
        <v>926.8198474246594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1">
        <f>Fallas20!M22</f>
        <v>2.8266099999999996</v>
      </c>
      <c r="B13" s="21">
        <f>Resultados20!K23</f>
        <v>921.9939447979584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>
        <f>Fallas20!M23</f>
        <v>2.9221899999999996</v>
      </c>
      <c r="B14" s="21">
        <f>Resultados20!K24</f>
        <v>917.5400850621495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1">
        <f>Fallas20!M16</f>
        <v>2.96014</v>
      </c>
      <c r="B15" s="21">
        <f>Resultados20!K17</f>
        <v>915.7819506546185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1">
        <f>Fallas20!M20</f>
        <v>3.01626</v>
      </c>
      <c r="B16" s="21">
        <f>Resultados20!K21</f>
        <v>913.1926553113661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1">
        <f>Fallas20!M17</f>
        <v>3.03702</v>
      </c>
      <c r="B17" s="21">
        <f>Resultados20!K18</f>
        <v>912.2380119698975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1">
        <f>Fallas20!M18</f>
        <v>3.04683</v>
      </c>
      <c r="B18" s="21">
        <f>Resultados20!K19</f>
        <v>911.7874993664855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>
        <f>Fallas20!M19</f>
        <v>3.09127</v>
      </c>
      <c r="B19" s="21">
        <f>Resultados20!K20</f>
        <v>909.7514355008424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1">
        <f>Fallas20!M24</f>
        <v>3.21018</v>
      </c>
      <c r="B20" s="21">
        <f>Resultados20!K25</f>
        <v>904.3417691521057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>
        <f>Fallas20!M25</f>
        <v>3.5180599999999997</v>
      </c>
      <c r="B21" s="21">
        <f>Resultados20!K26</f>
        <v>890.5893181436847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21">
        <f>Fallas20!M9</f>
        <v>3.65906</v>
      </c>
      <c r="B22" s="21">
        <f>Resultados20!K10</f>
        <v>884.410686114415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>
        <f>Fallas20!M26</f>
        <v>3.70022</v>
      </c>
      <c r="B23" s="21">
        <f>Resultados20!K27</f>
        <v>882.6209345606194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>
        <f>Fallas20!M27</f>
        <v>3.7430999999999996</v>
      </c>
      <c r="B24" s="21">
        <f>Resultados20!K28</f>
        <v>880.7630041566102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>
        <f>Fallas20!M28</f>
        <v>3.7798199999999995</v>
      </c>
      <c r="B25" s="21">
        <f>Resultados20!K29</f>
        <v>879.1773142442435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>
        <f>Fallas20!M10</f>
        <v>3.8711</v>
      </c>
      <c r="B26" s="21">
        <f>Resultados20!K11</f>
        <v>875.256728193753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>
        <f>Fallas20!M45</f>
        <v>4.02563</v>
      </c>
      <c r="B27" s="21">
        <f>Resultados20!K46</f>
        <v>868.5566007877198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>
        <f>Fallas20!M30</f>
        <v>4.26251</v>
      </c>
      <c r="B28" s="21">
        <f>Resultados20!K31</f>
        <v>858.7806512142092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21">
        <f>Fallas20!M31</f>
        <v>4.3662399999999995</v>
      </c>
      <c r="B29" s="21">
        <f>Resultados20!K32</f>
        <v>854.503298272584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1">
        <f>Fallas20!M32</f>
        <v>4.414499999999999</v>
      </c>
      <c r="B30" s="21">
        <f>Resultados20!K33</f>
        <v>852.525723531375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1">
        <f>Fallas20!M33</f>
        <v>4.4637199999999995</v>
      </c>
      <c r="B31" s="21">
        <f>Resultados20!K34</f>
        <v>850.5168882198222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21">
        <f>Fallas20!M34</f>
        <v>4.465999999999999</v>
      </c>
      <c r="B32" s="21">
        <f>Resultados20!K35</f>
        <v>850.4240305899599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21">
        <f>Fallas20!M35</f>
        <v>4.53107</v>
      </c>
      <c r="B33" s="21">
        <f>Resultados20!K36</f>
        <v>847.7812383687399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1">
        <f>Fallas20!M36</f>
        <v>4.63202</v>
      </c>
      <c r="B34" s="21">
        <f>Resultados20!K37</f>
        <v>843.7089870937751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>
        <f>Fallas20!M37</f>
        <v>4.5747599999999995</v>
      </c>
      <c r="B35" s="21">
        <f>Resultados20!K38</f>
        <v>846.0146839028629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>
        <f>Fallas20!M11</f>
        <v>4.79961</v>
      </c>
      <c r="B36" s="21">
        <f>Resultados20!K12</f>
        <v>837.0221905138446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1">
        <f>Fallas20!M38</f>
        <v>4.8096000000000005</v>
      </c>
      <c r="B37" s="21">
        <f>Resultados20!K39</f>
        <v>836.6264645588703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21">
        <f>Fallas20!M39</f>
        <v>4.92183</v>
      </c>
      <c r="B38" s="21">
        <f>Resultados20!K40</f>
        <v>832.2027473619306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21">
        <f>Fallas20!M40</f>
        <v>5.03778</v>
      </c>
      <c r="B39" s="21">
        <f>Resultados20!K41</f>
        <v>827.6743722657354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21">
        <f>Fallas20!M12</f>
        <v>5.05644</v>
      </c>
      <c r="B40" s="21">
        <f>Resultados20!K13</f>
        <v>826.9495613266139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21">
        <f>Fallas20!M41</f>
        <v>5.22842</v>
      </c>
      <c r="B41" s="21">
        <f>Resultados20!K42</f>
        <v>820.3202543128366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21">
        <f>Fallas20!M42</f>
        <v>5.30491</v>
      </c>
      <c r="B42" s="21">
        <f>Resultados20!K43</f>
        <v>817.4010133356988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21">
        <f>Fallas20!M43</f>
        <v>5.35447</v>
      </c>
      <c r="B43" s="21">
        <f>Resultados20!K44</f>
        <v>815.5190508120204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21">
        <f>Fallas20!M44</f>
        <v>5.35511</v>
      </c>
      <c r="B44" s="21">
        <f>Resultados20!K45</f>
        <v>815.4947964231044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21">
        <f>Fallas20!M13</f>
        <v>5.90954</v>
      </c>
      <c r="B45" s="21">
        <f>Resultados20!K14</f>
        <v>794.9383811128203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">
      <selection activeCell="A3" sqref="A3"/>
    </sheetView>
  </sheetViews>
  <sheetFormatPr defaultColWidth="11.421875" defaultRowHeight="12.75"/>
  <sheetData>
    <row r="1" spans="1:5" ht="12.75">
      <c r="A1" s="4" t="str">
        <f>Fallas0!M1</f>
        <v>Distancia</v>
      </c>
      <c r="B1" s="1" t="str">
        <f>Fallas20!N1</f>
        <v>KA</v>
      </c>
      <c r="D1" s="4" t="str">
        <f>A1</f>
        <v>Distancia</v>
      </c>
      <c r="E1" s="5" t="str">
        <f>B1</f>
        <v>KA</v>
      </c>
    </row>
    <row r="2" spans="1:5" ht="12.75">
      <c r="A2" s="4" t="str">
        <f>Fallas0!M2</f>
        <v>Km</v>
      </c>
      <c r="B2" s="1" t="str">
        <f>Fallas20!N2</f>
        <v>Magnitud</v>
      </c>
      <c r="D2" s="4" t="str">
        <f>A2</f>
        <v>Km</v>
      </c>
      <c r="E2" s="5" t="str">
        <f>B2</f>
        <v>Magnitud</v>
      </c>
    </row>
    <row r="3" spans="1:5" ht="12.75">
      <c r="A3" s="4">
        <f>Fallas0!M3</f>
        <v>0</v>
      </c>
      <c r="B3" s="2">
        <f>Fallas20!N3</f>
        <v>0.3673529538121125</v>
      </c>
      <c r="C3" s="3"/>
      <c r="D3" s="10">
        <v>0</v>
      </c>
      <c r="E3" s="3">
        <f>B3</f>
        <v>0.3673529538121125</v>
      </c>
    </row>
    <row r="4" spans="1:5" ht="12.75">
      <c r="A4" s="4">
        <f>Fallas0!M4</f>
        <v>0.08367</v>
      </c>
      <c r="B4" s="2">
        <f>Fallas20!N4</f>
        <v>0.36686562383933335</v>
      </c>
      <c r="C4" s="3"/>
      <c r="D4" s="10">
        <v>0.08367</v>
      </c>
      <c r="E4" s="3">
        <f>B4</f>
        <v>0.36686562383933335</v>
      </c>
    </row>
    <row r="5" spans="1:5" ht="12.75">
      <c r="A5" s="4">
        <f>Fallas0!M5</f>
        <v>0.45431999999999995</v>
      </c>
      <c r="B5" s="2">
        <f>Fallas20!N5</f>
        <v>0.36471669993442923</v>
      </c>
      <c r="C5" s="3"/>
      <c r="D5" s="10">
        <v>0.45432</v>
      </c>
      <c r="E5" s="3">
        <f>B5</f>
        <v>0.36471669993442923</v>
      </c>
    </row>
    <row r="6" spans="1:5" ht="12.75">
      <c r="A6" s="4">
        <f>Fallas0!M6</f>
        <v>2.19152</v>
      </c>
      <c r="B6" s="2">
        <f>Fallas20!N6</f>
        <v>0.3548608466381913</v>
      </c>
      <c r="C6" s="3"/>
      <c r="D6" s="10">
        <v>2.19152</v>
      </c>
      <c r="E6" s="3">
        <f>B6</f>
        <v>0.3548608466381913</v>
      </c>
    </row>
    <row r="7" spans="1:5" ht="12.75">
      <c r="A7" s="4">
        <f>Fallas0!M7</f>
        <v>2.3229800000000003</v>
      </c>
      <c r="B7" s="2">
        <f>Fallas20!N7</f>
        <v>0.35412952513930457</v>
      </c>
      <c r="C7" s="3"/>
      <c r="D7" s="10">
        <v>2.21895</v>
      </c>
      <c r="E7" s="3">
        <f>B14</f>
        <v>0.35470808309868135</v>
      </c>
    </row>
    <row r="8" spans="1:5" ht="12.75">
      <c r="A8" s="4">
        <f>Fallas0!M8</f>
        <v>2.47324</v>
      </c>
      <c r="B8" s="2">
        <f>Fallas20!N8</f>
        <v>0.35329611651501747</v>
      </c>
      <c r="C8" s="3"/>
      <c r="D8" s="10">
        <v>2.32298</v>
      </c>
      <c r="E8" s="3">
        <f>B7</f>
        <v>0.35412952513930457</v>
      </c>
    </row>
    <row r="9" spans="1:5" ht="12.75">
      <c r="A9" s="4">
        <f>Fallas0!M9</f>
        <v>3.65906</v>
      </c>
      <c r="B9" s="2">
        <f>Fallas20!N9</f>
        <v>0.34681239796827956</v>
      </c>
      <c r="C9" s="3"/>
      <c r="D9" s="10">
        <v>2.47324</v>
      </c>
      <c r="E9" s="3">
        <f>B8</f>
        <v>0.35329611651501747</v>
      </c>
    </row>
    <row r="10" spans="1:5" ht="12.75">
      <c r="A10" s="4">
        <f>Fallas0!M10</f>
        <v>3.8711</v>
      </c>
      <c r="B10" s="2">
        <f>Fallas20!N10</f>
        <v>0.3456704499728311</v>
      </c>
      <c r="C10" s="3"/>
      <c r="D10" s="10">
        <v>2.50067</v>
      </c>
      <c r="E10" s="3">
        <f>B15</f>
        <v>0.3531442651886042</v>
      </c>
    </row>
    <row r="11" spans="1:5" ht="12.75">
      <c r="A11" s="4">
        <f>Fallas0!M11</f>
        <v>4.79961</v>
      </c>
      <c r="B11" s="2">
        <f>Fallas20!N11</f>
        <v>0.34073187650205417</v>
      </c>
      <c r="C11" s="3"/>
      <c r="D11" s="10">
        <v>2.62331</v>
      </c>
      <c r="E11" s="3">
        <f>B29</f>
        <v>0.3524664210855738</v>
      </c>
    </row>
    <row r="12" spans="1:5" ht="12.75">
      <c r="A12" s="4">
        <f>Fallas0!M12</f>
        <v>5.05644</v>
      </c>
      <c r="B12" s="2">
        <f>Fallas20!N12</f>
        <v>0.3393835843311624</v>
      </c>
      <c r="C12" s="3"/>
      <c r="D12" s="10">
        <v>2.72394</v>
      </c>
      <c r="E12" s="3">
        <f>B21</f>
        <v>0.35191155369315724</v>
      </c>
    </row>
    <row r="13" spans="1:5" ht="12.75">
      <c r="A13" s="4">
        <f>Fallas0!M13</f>
        <v>5.90954</v>
      </c>
      <c r="B13" s="2">
        <f>Fallas20!N13</f>
        <v>0.3349598411599746</v>
      </c>
      <c r="C13" s="3"/>
      <c r="D13" s="10">
        <v>2.82661</v>
      </c>
      <c r="E13" s="3">
        <f>B22</f>
        <v>0.3513466684957097</v>
      </c>
    </row>
    <row r="14" spans="1:5" ht="12.75">
      <c r="A14" s="4">
        <f>Fallas0!M14</f>
        <v>2.21895</v>
      </c>
      <c r="B14" s="2">
        <f>Fallas20!N14</f>
        <v>0.35470808309868135</v>
      </c>
      <c r="C14" s="3"/>
      <c r="D14" s="10">
        <v>2.92219</v>
      </c>
      <c r="E14" s="3">
        <f>B23</f>
        <v>0.35082190889480636</v>
      </c>
    </row>
    <row r="15" spans="1:5" ht="12.75">
      <c r="A15" s="4">
        <f>Fallas0!M15</f>
        <v>2.50067</v>
      </c>
      <c r="B15" s="2">
        <f>Fallas20!N15</f>
        <v>0.3531442651886042</v>
      </c>
      <c r="C15" s="3"/>
      <c r="D15" s="10">
        <v>2.96014</v>
      </c>
      <c r="E15" s="3">
        <f>B16</f>
        <v>0.35061385187430594</v>
      </c>
    </row>
    <row r="16" spans="1:5" ht="12.75">
      <c r="A16" s="4">
        <f>Fallas0!M16</f>
        <v>2.96014</v>
      </c>
      <c r="B16" s="2">
        <f>Fallas20!N16</f>
        <v>0.35061385187430594</v>
      </c>
      <c r="C16" s="3"/>
      <c r="D16" s="10">
        <v>3.01626</v>
      </c>
      <c r="E16" s="3">
        <f>B20</f>
        <v>0.35030649063206776</v>
      </c>
    </row>
    <row r="17" spans="1:5" ht="12.75">
      <c r="A17" s="4">
        <f>Fallas0!M17</f>
        <v>3.03702</v>
      </c>
      <c r="B17" s="2">
        <f>Fallas20!N17</f>
        <v>0.3501928850647253</v>
      </c>
      <c r="C17" s="3"/>
      <c r="D17" s="10">
        <v>3.03702</v>
      </c>
      <c r="E17" s="3">
        <f>B17</f>
        <v>0.3501928850647253</v>
      </c>
    </row>
    <row r="18" spans="1:5" ht="12.75">
      <c r="A18" s="4">
        <f>Fallas0!M18</f>
        <v>3.04683</v>
      </c>
      <c r="B18" s="2">
        <f>Fallas20!N18</f>
        <v>0.3501392191681478</v>
      </c>
      <c r="C18" s="3"/>
      <c r="D18" s="10">
        <v>3.04683</v>
      </c>
      <c r="E18" s="3">
        <f>B18</f>
        <v>0.3501392191681478</v>
      </c>
    </row>
    <row r="19" spans="1:5" ht="12.75">
      <c r="A19" s="4">
        <f>Fallas0!M19</f>
        <v>3.09127</v>
      </c>
      <c r="B19" s="2">
        <f>Fallas20!N19</f>
        <v>0.34989625077486497</v>
      </c>
      <c r="C19" s="3"/>
      <c r="D19" s="10">
        <v>3.09127</v>
      </c>
      <c r="E19" s="3">
        <f>B19</f>
        <v>0.34989625077486497</v>
      </c>
    </row>
    <row r="20" spans="1:5" ht="12.75">
      <c r="A20" s="4">
        <f>Fallas0!M20</f>
        <v>3.01626</v>
      </c>
      <c r="B20" s="2">
        <f>Fallas20!N20</f>
        <v>0.35030649063206776</v>
      </c>
      <c r="C20" s="3"/>
      <c r="D20" s="10">
        <v>3.21018</v>
      </c>
      <c r="E20" s="3">
        <f>B24</f>
        <v>0.3492472732355895</v>
      </c>
    </row>
    <row r="21" spans="1:5" ht="12.75">
      <c r="A21" s="4">
        <f>Fallas0!M21</f>
        <v>2.72394</v>
      </c>
      <c r="B21" s="2">
        <f>Fallas20!N21</f>
        <v>0.35191155369315724</v>
      </c>
      <c r="C21" s="3"/>
      <c r="D21" s="10">
        <v>3.51806</v>
      </c>
      <c r="E21" s="3">
        <f>B25</f>
        <v>0.34757467857821883</v>
      </c>
    </row>
    <row r="22" spans="1:5" ht="12.75">
      <c r="A22" s="4">
        <f>Fallas0!M22</f>
        <v>2.8266099999999996</v>
      </c>
      <c r="B22" s="2">
        <f>Fallas20!N22</f>
        <v>0.3513466684957097</v>
      </c>
      <c r="C22" s="3"/>
      <c r="D22" s="10">
        <v>3.65906</v>
      </c>
      <c r="E22" s="3">
        <f>B9</f>
        <v>0.34681239796827956</v>
      </c>
    </row>
    <row r="23" spans="1:5" ht="12.75">
      <c r="A23" s="4">
        <f>Fallas0!M23</f>
        <v>2.9221899999999996</v>
      </c>
      <c r="B23" s="2">
        <f>Fallas20!N23</f>
        <v>0.35082190889480636</v>
      </c>
      <c r="C23" s="3"/>
      <c r="D23" s="10">
        <v>3.70022</v>
      </c>
      <c r="E23" s="3">
        <f>B26</f>
        <v>0.34659031699118587</v>
      </c>
    </row>
    <row r="24" spans="1:5" ht="12.75">
      <c r="A24" s="4">
        <f>Fallas0!M24</f>
        <v>3.21018</v>
      </c>
      <c r="B24" s="2">
        <f>Fallas20!N24</f>
        <v>0.3492472732355895</v>
      </c>
      <c r="C24" s="3"/>
      <c r="D24" s="10">
        <v>3.7431</v>
      </c>
      <c r="E24" s="3">
        <f>B27</f>
        <v>0.34635916708058034</v>
      </c>
    </row>
    <row r="25" spans="1:5" ht="12.75">
      <c r="A25" s="4">
        <f>Fallas0!M25</f>
        <v>3.5180599999999997</v>
      </c>
      <c r="B25" s="2">
        <f>Fallas20!N25</f>
        <v>0.34757467857821883</v>
      </c>
      <c r="C25" s="3"/>
      <c r="D25" s="10">
        <v>3.77982</v>
      </c>
      <c r="E25" s="3">
        <f>B28</f>
        <v>0.346161394843489</v>
      </c>
    </row>
    <row r="26" spans="1:5" ht="12.75">
      <c r="A26" s="4">
        <f>Fallas0!M26</f>
        <v>3.70022</v>
      </c>
      <c r="B26" s="2">
        <f>Fallas20!N26</f>
        <v>0.34659031699118587</v>
      </c>
      <c r="C26" s="3"/>
      <c r="D26" s="10">
        <v>3.8711</v>
      </c>
      <c r="E26" s="3">
        <f>B10</f>
        <v>0.3456704499728311</v>
      </c>
    </row>
    <row r="27" spans="1:5" ht="12.75">
      <c r="A27" s="4">
        <f>Fallas0!M27</f>
        <v>3.7430999999999996</v>
      </c>
      <c r="B27" s="2">
        <f>Fallas20!N27</f>
        <v>0.34635916708058034</v>
      </c>
      <c r="C27" s="3"/>
      <c r="D27" s="10">
        <v>4.26251</v>
      </c>
      <c r="E27" s="3">
        <f aca="true" t="shared" si="0" ref="E27:E32">B30</f>
        <v>0.3435763344515474</v>
      </c>
    </row>
    <row r="28" spans="1:5" ht="12.75">
      <c r="A28" s="4">
        <f>Fallas0!M28</f>
        <v>3.7798199999999995</v>
      </c>
      <c r="B28" s="2">
        <f>Fallas20!N28</f>
        <v>0.346161394843489</v>
      </c>
      <c r="C28" s="3"/>
      <c r="D28" s="10">
        <v>4.36624</v>
      </c>
      <c r="E28" s="3">
        <f t="shared" si="0"/>
        <v>0.3430243630554789</v>
      </c>
    </row>
    <row r="29" spans="1:5" ht="12.75">
      <c r="A29" s="4">
        <f>Fallas0!M29</f>
        <v>2.62331</v>
      </c>
      <c r="B29" s="2">
        <f>Fallas20!N29</f>
        <v>0.3524664210855738</v>
      </c>
      <c r="C29" s="3"/>
      <c r="D29" s="10">
        <v>4.4145</v>
      </c>
      <c r="E29" s="3">
        <f t="shared" si="0"/>
        <v>0.3427679886794209</v>
      </c>
    </row>
    <row r="30" spans="1:5" ht="12.75">
      <c r="A30" s="4">
        <f>Fallas0!M30</f>
        <v>4.26251</v>
      </c>
      <c r="B30" s="2">
        <f>Fallas20!N30</f>
        <v>0.3435763344515474</v>
      </c>
      <c r="C30" s="3"/>
      <c r="D30" s="10">
        <v>4.46372</v>
      </c>
      <c r="E30" s="3">
        <f t="shared" si="0"/>
        <v>0.3425067944289289</v>
      </c>
    </row>
    <row r="31" spans="1:5" ht="12.75">
      <c r="A31" s="4">
        <f>Fallas0!M31</f>
        <v>4.3662399999999995</v>
      </c>
      <c r="B31" s="2">
        <f>Fallas20!N31</f>
        <v>0.3430243630554789</v>
      </c>
      <c r="C31" s="3"/>
      <c r="D31" s="10">
        <v>4.466</v>
      </c>
      <c r="E31" s="3">
        <f t="shared" si="0"/>
        <v>0.34249470207370614</v>
      </c>
    </row>
    <row r="32" spans="1:5" ht="12.75">
      <c r="A32" s="4">
        <f>Fallas0!M32</f>
        <v>4.414499999999999</v>
      </c>
      <c r="B32" s="2">
        <f>Fallas20!N32</f>
        <v>0.3427679886794209</v>
      </c>
      <c r="C32" s="3"/>
      <c r="D32" s="10">
        <v>4.53107</v>
      </c>
      <c r="E32" s="3">
        <f t="shared" si="0"/>
        <v>0.34214984820506167</v>
      </c>
    </row>
    <row r="33" spans="1:5" ht="12.75">
      <c r="A33" s="4">
        <f>Fallas0!M33</f>
        <v>4.4637199999999995</v>
      </c>
      <c r="B33" s="2">
        <f>Fallas20!N33</f>
        <v>0.3425067944289289</v>
      </c>
      <c r="C33" s="3"/>
      <c r="D33" s="10">
        <v>4.57476</v>
      </c>
      <c r="E33" s="3">
        <f>B37</f>
        <v>0.34191857973896256</v>
      </c>
    </row>
    <row r="34" spans="1:5" ht="12.75">
      <c r="A34" s="4">
        <f>Fallas0!M34</f>
        <v>4.465999999999999</v>
      </c>
      <c r="B34" s="2">
        <f>Fallas20!N34</f>
        <v>0.34249470207370614</v>
      </c>
      <c r="C34" s="3"/>
      <c r="D34" s="10">
        <v>4.63202</v>
      </c>
      <c r="E34" s="3">
        <f>B36</f>
        <v>0.3416158167314833</v>
      </c>
    </row>
    <row r="35" spans="1:5" ht="12.75">
      <c r="A35" s="4">
        <f>Fallas0!M35</f>
        <v>4.53107</v>
      </c>
      <c r="B35" s="2">
        <f>Fallas20!N35</f>
        <v>0.34214984820506167</v>
      </c>
      <c r="C35" s="3"/>
      <c r="D35" s="10">
        <v>4.79961</v>
      </c>
      <c r="E35" s="3">
        <f>B11</f>
        <v>0.34073187650205417</v>
      </c>
    </row>
    <row r="36" spans="1:5" ht="12.75">
      <c r="A36" s="4">
        <f>Fallas0!M36</f>
        <v>4.63202</v>
      </c>
      <c r="B36" s="2">
        <f>Fallas20!N36</f>
        <v>0.3416158167314833</v>
      </c>
      <c r="C36" s="3"/>
      <c r="D36" s="10">
        <v>4.8096</v>
      </c>
      <c r="E36" s="3">
        <f>B38</f>
        <v>0.3406792882560066</v>
      </c>
    </row>
    <row r="37" spans="1:5" ht="12.75">
      <c r="A37" s="4">
        <f>Fallas0!M37</f>
        <v>4.5747599999999995</v>
      </c>
      <c r="B37" s="2">
        <f>Fallas20!N37</f>
        <v>0.34191857973896256</v>
      </c>
      <c r="C37" s="3"/>
      <c r="D37" s="7">
        <v>4.92183</v>
      </c>
      <c r="E37" s="3">
        <f>B39</f>
        <v>0.34008929696136864</v>
      </c>
    </row>
    <row r="38" spans="1:5" ht="12.75">
      <c r="A38" s="4">
        <f>Fallas0!M38</f>
        <v>4.8096000000000005</v>
      </c>
      <c r="B38" s="2">
        <f>Fallas20!N38</f>
        <v>0.3406792882560066</v>
      </c>
      <c r="C38" s="3"/>
      <c r="D38" s="10">
        <v>5.03778</v>
      </c>
      <c r="E38" s="3">
        <f>B40</f>
        <v>0.33948128653413184</v>
      </c>
    </row>
    <row r="39" spans="1:5" ht="12.75">
      <c r="A39" s="4">
        <f>Fallas0!M39</f>
        <v>4.92183</v>
      </c>
      <c r="B39" s="2">
        <f>Fallas20!N39</f>
        <v>0.34008929696136864</v>
      </c>
      <c r="C39" s="3"/>
      <c r="D39" s="10">
        <v>5.05644</v>
      </c>
      <c r="E39" s="3">
        <f>B12</f>
        <v>0.3393835843311624</v>
      </c>
    </row>
    <row r="40" spans="1:5" ht="12.75">
      <c r="A40" s="4">
        <f>Fallas0!M40</f>
        <v>5.03778</v>
      </c>
      <c r="B40" s="2">
        <f>Fallas20!N40</f>
        <v>0.33948128653413184</v>
      </c>
      <c r="D40" s="10">
        <v>5.22842</v>
      </c>
      <c r="E40" s="3">
        <f>B41</f>
        <v>0.3384850123954484</v>
      </c>
    </row>
    <row r="41" spans="1:5" ht="12.75">
      <c r="A41" s="4">
        <f>Fallas0!M41</f>
        <v>5.22842</v>
      </c>
      <c r="B41" s="2">
        <f>Fallas20!N41</f>
        <v>0.3384850123954484</v>
      </c>
      <c r="D41" s="10">
        <v>5.30491</v>
      </c>
      <c r="E41" s="3">
        <f>B42</f>
        <v>0.3380864635853762</v>
      </c>
    </row>
    <row r="42" spans="1:5" ht="12.75">
      <c r="A42" s="4">
        <f>Fallas0!M42</f>
        <v>5.30491</v>
      </c>
      <c r="B42" s="2">
        <f>Fallas20!N42</f>
        <v>0.3380864635853762</v>
      </c>
      <c r="D42" s="10">
        <v>5.35447</v>
      </c>
      <c r="E42" s="3">
        <f>B43</f>
        <v>0.33782859422546585</v>
      </c>
    </row>
    <row r="43" spans="1:5" ht="12.75">
      <c r="A43" s="4">
        <f>Fallas0!M43</f>
        <v>5.35447</v>
      </c>
      <c r="B43" s="2">
        <f>Fallas20!N43</f>
        <v>0.33782859422546585</v>
      </c>
      <c r="D43" s="10">
        <v>5.35511</v>
      </c>
      <c r="E43" s="3">
        <f>B44</f>
        <v>0.33782526605174645</v>
      </c>
    </row>
    <row r="44" spans="1:5" ht="12.75">
      <c r="A44" s="4">
        <f>Fallas0!M44</f>
        <v>5.35511</v>
      </c>
      <c r="B44" s="2">
        <f>Fallas20!N44</f>
        <v>0.33782526605174645</v>
      </c>
      <c r="D44" s="10">
        <v>5.90954</v>
      </c>
      <c r="E44" s="3">
        <f>B13</f>
        <v>0.3349598411599746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2006-10-31T12:29:18Z</dcterms:created>
  <dcterms:modified xsi:type="dcterms:W3CDTF">2007-05-14T18:53:21Z</dcterms:modified>
  <cp:category/>
  <cp:version/>
  <cp:contentType/>
  <cp:contentStatus/>
</cp:coreProperties>
</file>