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6255" windowHeight="6135" firstSheet="1" activeTab="7"/>
  </bookViews>
  <sheets>
    <sheet name="Gráficomin0" sheetId="1" r:id="rId1"/>
    <sheet name="Gráficomax0" sheetId="2" r:id="rId2"/>
    <sheet name="Fallas0" sheetId="3" r:id="rId3"/>
    <sheet name="Gráficomin20" sheetId="4" r:id="rId4"/>
    <sheet name="Gráficomax20" sheetId="5" r:id="rId5"/>
    <sheet name="Fallas20" sheetId="6" r:id="rId6"/>
    <sheet name="anex0" sheetId="7" r:id="rId7"/>
    <sheet name="anex20" sheetId="8" r:id="rId8"/>
  </sheets>
  <externalReferences>
    <externalReference r:id="rId11"/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<sst xmlns="http://schemas.openxmlformats.org/spreadsheetml/2006/main" count="438" uniqueCount="120">
  <si>
    <t>Seccion</t>
  </si>
  <si>
    <t>Tipo</t>
  </si>
  <si>
    <t>Distancia</t>
  </si>
  <si>
    <t xml:space="preserve">Z1 (ohm/Km)  </t>
  </si>
  <si>
    <t xml:space="preserve">Z0 (ohm/Km)  </t>
  </si>
  <si>
    <t xml:space="preserve">Z1 (ohm)  </t>
  </si>
  <si>
    <t xml:space="preserve">Z0 (ohm)  </t>
  </si>
  <si>
    <t>Punto</t>
  </si>
  <si>
    <t xml:space="preserve">Z1 (ohm)        </t>
  </si>
  <si>
    <t xml:space="preserve">Z0 (ohm)         </t>
  </si>
  <si>
    <t xml:space="preserve">Zfalla (ohm)  </t>
  </si>
  <si>
    <t>Z1+Zfalla (ohm)</t>
  </si>
  <si>
    <t>I falla trifasica</t>
  </si>
  <si>
    <t>X/R</t>
  </si>
  <si>
    <t>I falla asi trifasica</t>
  </si>
  <si>
    <t>Z1+Z2+Zfalla (ohm)</t>
  </si>
  <si>
    <t>I falla linea a linea</t>
  </si>
  <si>
    <t>Z1+Z2+Zfalla/Raiz 3 (ohm)</t>
  </si>
  <si>
    <t>I falla asi linea a linea</t>
  </si>
  <si>
    <t>Z1+Z2+Z0+3Zfalla (ohm)</t>
  </si>
  <si>
    <t>I falla linea a tierra</t>
  </si>
  <si>
    <t>Z1+Z2+Z0+3Zfalla/3 (ohm)</t>
  </si>
  <si>
    <t>I falla asi linea a tierra</t>
  </si>
  <si>
    <t xml:space="preserve">a                   </t>
  </si>
  <si>
    <t xml:space="preserve">Z2                  </t>
  </si>
  <si>
    <t xml:space="preserve">a*Z2               </t>
  </si>
  <si>
    <t>Z0+3Zfalla-a*Z2</t>
  </si>
  <si>
    <t xml:space="preserve">Z1*Z2              </t>
  </si>
  <si>
    <t xml:space="preserve">(Z1+Z2)              </t>
  </si>
  <si>
    <t xml:space="preserve">(Z0+3*Zfalla)              </t>
  </si>
  <si>
    <t xml:space="preserve">(Z1+Z2) *(Z0+3*Zfalla)      </t>
  </si>
  <si>
    <t xml:space="preserve">Z1*Z2+(Z1+Z2) *(Z0+3*Zfalla) </t>
  </si>
  <si>
    <t>Z0+3Zfalla-a*Z2/Z1*Z2+(Z1+Z2) *(Z0+3*Zfalla)</t>
  </si>
  <si>
    <t>I falla doble linea a tierra</t>
  </si>
  <si>
    <t>Z1*Z2+(Z1+Z2) *(Z0+3*Zfalla)/(Raiz 3)*Z0+3Zfalla-a*Z2</t>
  </si>
  <si>
    <t>I falla asi doble linea a tierra</t>
  </si>
  <si>
    <t>Km</t>
  </si>
  <si>
    <t>Real</t>
  </si>
  <si>
    <t>Imaginario</t>
  </si>
  <si>
    <t xml:space="preserve"> </t>
  </si>
  <si>
    <t>Magnitud</t>
  </si>
  <si>
    <t>Angulo</t>
  </si>
  <si>
    <t>1 a 2</t>
  </si>
  <si>
    <t>2 a 3</t>
  </si>
  <si>
    <t>3 a 4</t>
  </si>
  <si>
    <t>4 a 5</t>
  </si>
  <si>
    <t>5 a 6</t>
  </si>
  <si>
    <t>6 a 7</t>
  </si>
  <si>
    <t>7 a 8</t>
  </si>
  <si>
    <t>8 a 9</t>
  </si>
  <si>
    <t>9 a 10</t>
  </si>
  <si>
    <t>10 a 11</t>
  </si>
  <si>
    <t>12 a 13</t>
  </si>
  <si>
    <t>13 a 14</t>
  </si>
  <si>
    <t>16 a 17</t>
  </si>
  <si>
    <t>20 a 21</t>
  </si>
  <si>
    <t>28 a 29</t>
  </si>
  <si>
    <t>22 a 23</t>
  </si>
  <si>
    <t>25 a 26</t>
  </si>
  <si>
    <t>33 a 34</t>
  </si>
  <si>
    <t>2 a 12</t>
  </si>
  <si>
    <t>15 a 16</t>
  </si>
  <si>
    <t>17 a 18</t>
  </si>
  <si>
    <t>17 a 19</t>
  </si>
  <si>
    <t>3 a 20</t>
  </si>
  <si>
    <t>21 a 22</t>
  </si>
  <si>
    <t>21 a 24</t>
  </si>
  <si>
    <t>24 a 25</t>
  </si>
  <si>
    <t>4 a 27</t>
  </si>
  <si>
    <t>27 a 28</t>
  </si>
  <si>
    <t>29 a 30</t>
  </si>
  <si>
    <t>29 a 31</t>
  </si>
  <si>
    <t>31 a 32</t>
  </si>
  <si>
    <t>5 a 33</t>
  </si>
  <si>
    <t>34 a 35</t>
  </si>
  <si>
    <t>34 a 36</t>
  </si>
  <si>
    <t>7 a 37</t>
  </si>
  <si>
    <t>9 a 38</t>
  </si>
  <si>
    <t>38 a 39</t>
  </si>
  <si>
    <t>12 a 40</t>
  </si>
  <si>
    <t>14 a 41</t>
  </si>
  <si>
    <t>15 a 42</t>
  </si>
  <si>
    <t>42 a 43</t>
  </si>
  <si>
    <t>42 a 44</t>
  </si>
  <si>
    <t>16 a 45</t>
  </si>
  <si>
    <t>3 a 46</t>
  </si>
  <si>
    <t>46 a 47</t>
  </si>
  <si>
    <t>46 a 48</t>
  </si>
  <si>
    <t>20 a 49</t>
  </si>
  <si>
    <t>22 a 54</t>
  </si>
  <si>
    <t>54 a 55</t>
  </si>
  <si>
    <t>54 a 56</t>
  </si>
  <si>
    <t>25 a 53</t>
  </si>
  <si>
    <t>24 a 50</t>
  </si>
  <si>
    <t>50 a 51</t>
  </si>
  <si>
    <t>50 a 52</t>
  </si>
  <si>
    <t>27 a 57</t>
  </si>
  <si>
    <t>27 a 58</t>
  </si>
  <si>
    <t>28 a 59</t>
  </si>
  <si>
    <t>29 a 60</t>
  </si>
  <si>
    <t>31 a 61</t>
  </si>
  <si>
    <t>33 a 62</t>
  </si>
  <si>
    <t>36 a 63</t>
  </si>
  <si>
    <t>6 a 64</t>
  </si>
  <si>
    <t>8 a 65</t>
  </si>
  <si>
    <t>8 a 66</t>
  </si>
  <si>
    <t>38 a 67</t>
  </si>
  <si>
    <t>10 a 68</t>
  </si>
  <si>
    <t>11 a 69</t>
  </si>
  <si>
    <t>13 a 15</t>
  </si>
  <si>
    <t>Nodo</t>
  </si>
  <si>
    <r>
      <t xml:space="preserve">CORRIENTES DE FALLA EN KA PARA IMPEDANCIA DE FALLA Zfalla = 0 </t>
    </r>
    <r>
      <rPr>
        <b/>
        <sz val="12"/>
        <rFont val="Symbol"/>
        <family val="1"/>
      </rPr>
      <t xml:space="preserve">W </t>
    </r>
  </si>
  <si>
    <r>
      <t>If 3</t>
    </r>
    <r>
      <rPr>
        <b/>
        <sz val="12"/>
        <rFont val="Symbol"/>
        <family val="1"/>
      </rPr>
      <t>F</t>
    </r>
  </si>
  <si>
    <r>
      <t>If 3</t>
    </r>
    <r>
      <rPr>
        <b/>
        <sz val="12"/>
        <rFont val="Symbol"/>
        <family val="1"/>
      </rPr>
      <t xml:space="preserve">F </t>
    </r>
    <r>
      <rPr>
        <b/>
        <sz val="12"/>
        <rFont val="Times New Roman"/>
        <family val="1"/>
      </rPr>
      <t>Asimetrica</t>
    </r>
  </si>
  <si>
    <t xml:space="preserve"> If L-L</t>
  </si>
  <si>
    <t>If L-L Asimétrica</t>
  </si>
  <si>
    <t>If L-T</t>
  </si>
  <si>
    <t>If L-T Asimétrica</t>
  </si>
  <si>
    <t>If LL-T</t>
  </si>
  <si>
    <t>If LL-T Asimétrica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</si>
</sst>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0"/>
    <numFmt numFmtId="173" formatCode="0.00000"/>
    <numFmt numFmtId="174" formatCode="0.00000000"/>
    <numFmt numFmtId="175" formatCode="0.0000000"/>
    <numFmt numFmtId="176" formatCode="0.000000"/>
    <numFmt numFmtId="177" formatCode="0.000"/>
    <numFmt numFmtId="178" formatCode="0.0"/>
  </numFmts>
  <fonts count="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Symbol"/>
      <family val="1"/>
    </font>
    <font>
      <b/>
      <sz val="12"/>
      <name val="Arial"/>
      <family val="0"/>
    </font>
    <font>
      <b/>
      <sz val="12"/>
      <name val="Times New Roman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 horizontal="center"/>
    </xf>
    <xf numFmtId="173" fontId="0" fillId="0" borderId="0" xfId="0" applyNumberFormat="1" applyAlignment="1">
      <alignment/>
    </xf>
    <xf numFmtId="172" fontId="2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72" fontId="0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0" fillId="0" borderId="0" xfId="0" applyNumberFormat="1" applyAlignment="1">
      <alignment/>
    </xf>
    <xf numFmtId="0" fontId="1" fillId="0" borderId="2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Perfil de Corriente - Alimentadora S3
 (Corriente mínima - Falla Línea a Línea - Zfalla = 0</a:t>
            </a:r>
            <a:r>
              <a:rPr lang="en-US" cap="none" sz="1200" b="1" i="0" u="none" baseline="0"/>
              <a:t>W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Fallas0!$M$3:$M$13</c:f>
              <c:numCache>
                <c:ptCount val="11"/>
                <c:pt idx="0">
                  <c:v>0</c:v>
                </c:pt>
                <c:pt idx="1">
                  <c:v>0.40996</c:v>
                </c:pt>
                <c:pt idx="2">
                  <c:v>1.5630799999999998</c:v>
                </c:pt>
                <c:pt idx="3">
                  <c:v>2.4278699999999995</c:v>
                </c:pt>
                <c:pt idx="4">
                  <c:v>2.4572699999999994</c:v>
                </c:pt>
                <c:pt idx="5">
                  <c:v>3.0231099999999995</c:v>
                </c:pt>
                <c:pt idx="6">
                  <c:v>3.4617799999999996</c:v>
                </c:pt>
                <c:pt idx="7">
                  <c:v>3.6923199999999996</c:v>
                </c:pt>
                <c:pt idx="8">
                  <c:v>3.9785099999999995</c:v>
                </c:pt>
                <c:pt idx="9">
                  <c:v>4.3058</c:v>
                </c:pt>
                <c:pt idx="10">
                  <c:v>4.460699999999999</c:v>
                </c:pt>
              </c:numCache>
            </c:numRef>
          </c:xVal>
          <c:yVal>
            <c:numRef>
              <c:f>Fallas0!$AI$3:$AI$13</c:f>
              <c:numCache>
                <c:ptCount val="11"/>
                <c:pt idx="0">
                  <c:v>562.3560754820975</c:v>
                </c:pt>
                <c:pt idx="1">
                  <c:v>547.7638760108188</c:v>
                </c:pt>
                <c:pt idx="2">
                  <c:v>509.0204031929669</c:v>
                </c:pt>
                <c:pt idx="3">
                  <c:v>482.27398201291464</c:v>
                </c:pt>
                <c:pt idx="4">
                  <c:v>481.39947837353924</c:v>
                </c:pt>
                <c:pt idx="5">
                  <c:v>465.0069614836321</c:v>
                </c:pt>
                <c:pt idx="6">
                  <c:v>452.8621438805991</c:v>
                </c:pt>
                <c:pt idx="7">
                  <c:v>446.67196824317455</c:v>
                </c:pt>
                <c:pt idx="8">
                  <c:v>439.1679381574688</c:v>
                </c:pt>
                <c:pt idx="9">
                  <c:v>430.82592879683176</c:v>
                </c:pt>
                <c:pt idx="10">
                  <c:v>426.9651336418711</c:v>
                </c:pt>
              </c:numCache>
            </c:numRef>
          </c:yVal>
          <c:smooth val="1"/>
        </c:ser>
        <c:axId val="12772885"/>
        <c:axId val="47847102"/>
      </c:scatterChart>
      <c:valAx>
        <c:axId val="127728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Distancia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847102"/>
        <c:crosses val="autoZero"/>
        <c:crossBetween val="midCat"/>
        <c:dispUnits/>
      </c:valAx>
      <c:valAx>
        <c:axId val="478471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Corriente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7728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Perfil de Corriente - Alimentadora S3 
(Corriente máxima - Falla Línea a Tierra - Zfalla = 0</a:t>
            </a:r>
            <a:r>
              <a:rPr lang="en-US" cap="none" sz="1200" b="1" i="0" u="none" baseline="0"/>
              <a:t>W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Fallas0!$M$3:$M$13</c:f>
              <c:numCache>
                <c:ptCount val="11"/>
                <c:pt idx="0">
                  <c:v>0</c:v>
                </c:pt>
                <c:pt idx="1">
                  <c:v>0.40996</c:v>
                </c:pt>
                <c:pt idx="2">
                  <c:v>1.5630799999999998</c:v>
                </c:pt>
                <c:pt idx="3">
                  <c:v>2.4278699999999995</c:v>
                </c:pt>
                <c:pt idx="4">
                  <c:v>2.4572699999999994</c:v>
                </c:pt>
                <c:pt idx="5">
                  <c:v>3.0231099999999995</c:v>
                </c:pt>
                <c:pt idx="6">
                  <c:v>3.4617799999999996</c:v>
                </c:pt>
                <c:pt idx="7">
                  <c:v>3.6923199999999996</c:v>
                </c:pt>
                <c:pt idx="8">
                  <c:v>3.9785099999999995</c:v>
                </c:pt>
                <c:pt idx="9">
                  <c:v>4.3058</c:v>
                </c:pt>
                <c:pt idx="10">
                  <c:v>4.460699999999999</c:v>
                </c:pt>
              </c:numCache>
            </c:numRef>
          </c:xVal>
          <c:yVal>
            <c:numRef>
              <c:f>Fallas0!$AV$3:$AV$13</c:f>
              <c:numCache>
                <c:ptCount val="11"/>
                <c:pt idx="0">
                  <c:v>1307.68614217924</c:v>
                </c:pt>
                <c:pt idx="1">
                  <c:v>1213.887675176951</c:v>
                </c:pt>
                <c:pt idx="2">
                  <c:v>1009.03606977555</c:v>
                </c:pt>
                <c:pt idx="3">
                  <c:v>895.126508154086</c:v>
                </c:pt>
                <c:pt idx="4">
                  <c:v>891.6982056772443</c:v>
                </c:pt>
                <c:pt idx="5">
                  <c:v>830.4259645611497</c:v>
                </c:pt>
                <c:pt idx="6">
                  <c:v>788.3682654458335</c:v>
                </c:pt>
                <c:pt idx="7">
                  <c:v>767.9121423177738</c:v>
                </c:pt>
                <c:pt idx="8">
                  <c:v>743.9356428097008</c:v>
                </c:pt>
                <c:pt idx="9">
                  <c:v>718.272495769991</c:v>
                </c:pt>
                <c:pt idx="10">
                  <c:v>706.7289304562129</c:v>
                </c:pt>
              </c:numCache>
            </c:numRef>
          </c:yVal>
          <c:smooth val="1"/>
        </c:ser>
        <c:axId val="27970735"/>
        <c:axId val="50410024"/>
      </c:scatterChart>
      <c:valAx>
        <c:axId val="279707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Distancia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410024"/>
        <c:crosses val="autoZero"/>
        <c:crossBetween val="midCat"/>
        <c:dispUnits/>
      </c:valAx>
      <c:valAx>
        <c:axId val="504100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Corriente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9707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Perfil de Corriente - Alimentadora S3
 (Corriente mínima - Falla Línea a Línea - Zfalla = 20</a:t>
            </a:r>
            <a:r>
              <a:rPr lang="en-US" cap="none" sz="1200" b="1" i="0" u="none" baseline="0"/>
              <a:t>W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Fallas20!$M$3:$M$13</c:f>
              <c:numCache>
                <c:ptCount val="11"/>
                <c:pt idx="0">
                  <c:v>0</c:v>
                </c:pt>
                <c:pt idx="1">
                  <c:v>0.40996</c:v>
                </c:pt>
                <c:pt idx="2">
                  <c:v>1.5630799999999998</c:v>
                </c:pt>
                <c:pt idx="3">
                  <c:v>2.4278699999999995</c:v>
                </c:pt>
                <c:pt idx="4">
                  <c:v>2.4572699999999994</c:v>
                </c:pt>
                <c:pt idx="5">
                  <c:v>3.0231099999999995</c:v>
                </c:pt>
                <c:pt idx="6">
                  <c:v>3.4617799999999996</c:v>
                </c:pt>
                <c:pt idx="7">
                  <c:v>3.6923199999999996</c:v>
                </c:pt>
                <c:pt idx="8">
                  <c:v>3.9785099999999995</c:v>
                </c:pt>
                <c:pt idx="9">
                  <c:v>4.3058</c:v>
                </c:pt>
                <c:pt idx="10">
                  <c:v>4.460699999999999</c:v>
                </c:pt>
              </c:numCache>
            </c:numRef>
          </c:xVal>
          <c:yVal>
            <c:numRef>
              <c:f>Fallas20!$AI$3:$AI$13</c:f>
              <c:numCache>
                <c:ptCount val="11"/>
                <c:pt idx="0">
                  <c:v>309.15794217282547</c:v>
                </c:pt>
                <c:pt idx="1">
                  <c:v>303.00288541323334</c:v>
                </c:pt>
                <c:pt idx="2">
                  <c:v>286.9327124908356</c:v>
                </c:pt>
                <c:pt idx="3">
                  <c:v>275.95498395734313</c:v>
                </c:pt>
                <c:pt idx="4">
                  <c:v>275.59650083908525</c:v>
                </c:pt>
                <c:pt idx="5">
                  <c:v>268.87383556307077</c:v>
                </c:pt>
                <c:pt idx="6">
                  <c:v>263.8832671324036</c:v>
                </c:pt>
                <c:pt idx="7">
                  <c:v>261.33396004542374</c:v>
                </c:pt>
                <c:pt idx="8">
                  <c:v>258.23690451035606</c:v>
                </c:pt>
                <c:pt idx="9">
                  <c:v>254.78374101298752</c:v>
                </c:pt>
                <c:pt idx="10">
                  <c:v>253.18138156137755</c:v>
                </c:pt>
              </c:numCache>
            </c:numRef>
          </c:yVal>
          <c:smooth val="1"/>
        </c:ser>
        <c:axId val="51037033"/>
        <c:axId val="56680114"/>
      </c:scatterChart>
      <c:valAx>
        <c:axId val="510370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Distancia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680114"/>
        <c:crosses val="autoZero"/>
        <c:crossBetween val="midCat"/>
        <c:dispUnits/>
      </c:valAx>
      <c:valAx>
        <c:axId val="566801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Corriente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0370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Perfil de Corriente - Alimentadora S3 
(Corriente máxima - Falla doble Línea a Tierra - Zfalla = 20</a:t>
            </a:r>
            <a:r>
              <a:rPr lang="en-US" cap="none" sz="1200" b="1" i="0" u="none" baseline="0"/>
              <a:t>W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Fallas20!$M$3:$M$13</c:f>
              <c:numCache>
                <c:ptCount val="11"/>
                <c:pt idx="0">
                  <c:v>0</c:v>
                </c:pt>
                <c:pt idx="1">
                  <c:v>0.40996</c:v>
                </c:pt>
                <c:pt idx="2">
                  <c:v>1.5630799999999998</c:v>
                </c:pt>
                <c:pt idx="3">
                  <c:v>2.4278699999999995</c:v>
                </c:pt>
                <c:pt idx="4">
                  <c:v>2.4572699999999994</c:v>
                </c:pt>
                <c:pt idx="5">
                  <c:v>3.0231099999999995</c:v>
                </c:pt>
                <c:pt idx="6">
                  <c:v>3.4617799999999996</c:v>
                </c:pt>
                <c:pt idx="7">
                  <c:v>3.6923199999999996</c:v>
                </c:pt>
                <c:pt idx="8">
                  <c:v>3.9785099999999995</c:v>
                </c:pt>
                <c:pt idx="9">
                  <c:v>4.3058</c:v>
                </c:pt>
                <c:pt idx="10">
                  <c:v>4.460699999999999</c:v>
                </c:pt>
              </c:numCache>
            </c:numRef>
          </c:xVal>
          <c:yVal>
            <c:numRef>
              <c:f>Fallas20!$CL$3:$CL$13</c:f>
              <c:numCache>
                <c:ptCount val="11"/>
                <c:pt idx="0">
                  <c:v>1069.0523878262966</c:v>
                </c:pt>
                <c:pt idx="1">
                  <c:v>1041.9948780937102</c:v>
                </c:pt>
                <c:pt idx="2">
                  <c:v>969.3995187351433</c:v>
                </c:pt>
                <c:pt idx="3">
                  <c:v>918.6730359046419</c:v>
                </c:pt>
                <c:pt idx="4">
                  <c:v>917.0063428363612</c:v>
                </c:pt>
                <c:pt idx="5">
                  <c:v>885.6709144892088</c:v>
                </c:pt>
                <c:pt idx="6">
                  <c:v>862.3424964761572</c:v>
                </c:pt>
                <c:pt idx="7">
                  <c:v>850.415761333711</c:v>
                </c:pt>
                <c:pt idx="8">
                  <c:v>835.9251462204729</c:v>
                </c:pt>
                <c:pt idx="9">
                  <c:v>819.775106704431</c:v>
                </c:pt>
                <c:pt idx="10">
                  <c:v>812.2861125628502</c:v>
                </c:pt>
              </c:numCache>
            </c:numRef>
          </c:yVal>
          <c:smooth val="1"/>
        </c:ser>
        <c:axId val="40358979"/>
        <c:axId val="27686492"/>
      </c:scatterChart>
      <c:valAx>
        <c:axId val="403589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Distancia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686492"/>
        <c:crosses val="autoZero"/>
        <c:crossBetween val="midCat"/>
        <c:dispUnits/>
      </c:valAx>
      <c:valAx>
        <c:axId val="276864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Corriente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35897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5" right="0.75" top="1" bottom="1" header="0" footer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439400" cy="7019925"/>
    <xdr:graphicFrame>
      <xdr:nvGraphicFramePr>
        <xdr:cNvPr id="1" name="Chart 1"/>
        <xdr:cNvGraphicFramePr/>
      </xdr:nvGraphicFramePr>
      <xdr:xfrm>
        <a:off x="0" y="0"/>
        <a:ext cx="10439400" cy="701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439400" cy="7019925"/>
    <xdr:graphicFrame>
      <xdr:nvGraphicFramePr>
        <xdr:cNvPr id="1" name="Shape 1025"/>
        <xdr:cNvGraphicFramePr/>
      </xdr:nvGraphicFramePr>
      <xdr:xfrm>
        <a:off x="0" y="0"/>
        <a:ext cx="10439400" cy="701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439400" cy="7019925"/>
    <xdr:graphicFrame>
      <xdr:nvGraphicFramePr>
        <xdr:cNvPr id="1" name="Shape 1025"/>
        <xdr:cNvGraphicFramePr/>
      </xdr:nvGraphicFramePr>
      <xdr:xfrm>
        <a:off x="0" y="0"/>
        <a:ext cx="10439400" cy="701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439400" cy="7019925"/>
    <xdr:graphicFrame>
      <xdr:nvGraphicFramePr>
        <xdr:cNvPr id="1" name="Shape 1025"/>
        <xdr:cNvGraphicFramePr/>
      </xdr:nvGraphicFramePr>
      <xdr:xfrm>
        <a:off x="0" y="0"/>
        <a:ext cx="10439400" cy="701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dor\Escritorio\sc\Nueva%20S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llas0"/>
      <sheetName val="anex0"/>
      <sheetName val="anex20"/>
      <sheetName val="Fallas20"/>
      <sheetName val="Voltajes0"/>
      <sheetName val="Curvas0"/>
      <sheetName val="Curvas20"/>
      <sheetName val="Voltajes2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llas0"/>
      <sheetName val="Fallas20"/>
      <sheetName val="Gráficomax0"/>
      <sheetName val="Gráficomin0"/>
      <sheetName val="Gráficomax20"/>
      <sheetName val="Gráficomin20"/>
      <sheetName val="anex0"/>
      <sheetName val="anex2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allas0"/>
      <sheetName val="Fallas20"/>
      <sheetName val="Resultados0"/>
      <sheetName val="Resultados20"/>
      <sheetName val="Gráficomin20"/>
      <sheetName val="Datosmin20"/>
      <sheetName val="Gráficomax20"/>
      <sheetName val="Datosmax20"/>
      <sheetName val="Gráficomax0"/>
      <sheetName val="Gráficomin0"/>
      <sheetName val="Datosmin0"/>
      <sheetName val="Datosmax0"/>
    </sheetNames>
    <sheetDataSet>
      <sheetData sheetId="0">
        <row r="1">
          <cell r="AA1" t="str">
            <v>X/R</v>
          </cell>
          <cell r="AM1" t="str">
            <v>X/R</v>
          </cell>
          <cell r="AY1" t="str">
            <v>X/R</v>
          </cell>
          <cell r="CO1" t="str">
            <v>X/R</v>
          </cell>
        </row>
        <row r="2">
          <cell r="Y2" t="str">
            <v>Magnitud</v>
          </cell>
          <cell r="AB2" t="str">
            <v>Magnitud</v>
          </cell>
          <cell r="AG2" t="str">
            <v>Magnitud</v>
          </cell>
          <cell r="AN2" t="str">
            <v>Magnitud</v>
          </cell>
          <cell r="AS2" t="str">
            <v>Magnitud</v>
          </cell>
          <cell r="BA2" t="str">
            <v>Magnitud</v>
          </cell>
          <cell r="CI2" t="str">
            <v>Magnitud</v>
          </cell>
          <cell r="CP2" t="str">
            <v>Magnitud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72"/>
  <sheetViews>
    <sheetView workbookViewId="0" topLeftCell="A46">
      <selection activeCell="CR3" sqref="CR3"/>
    </sheetView>
  </sheetViews>
  <sheetFormatPr defaultColWidth="11.421875" defaultRowHeight="12.75"/>
  <cols>
    <col min="1" max="1" width="10.00390625" style="0" customWidth="1"/>
    <col min="2" max="2" width="5.00390625" style="0" customWidth="1"/>
    <col min="3" max="3" width="9.140625" style="0" customWidth="1"/>
    <col min="4" max="4" width="9.28125" style="0" customWidth="1"/>
    <col min="5" max="5" width="10.57421875" style="0" customWidth="1"/>
    <col min="6" max="6" width="7.421875" style="0" customWidth="1"/>
    <col min="7" max="7" width="10.421875" style="0" customWidth="1"/>
    <col min="8" max="8" width="8.57421875" style="0" customWidth="1"/>
    <col min="9" max="9" width="8.8515625" style="0" customWidth="1"/>
    <col min="10" max="10" width="8.57421875" style="0" customWidth="1"/>
    <col min="11" max="11" width="9.140625" style="0" customWidth="1"/>
    <col min="12" max="12" width="6.8515625" style="0" customWidth="1"/>
    <col min="13" max="13" width="10.28125" style="0" customWidth="1"/>
    <col min="14" max="14" width="5.28125" style="0" customWidth="1"/>
    <col min="28" max="28" width="16.8515625" style="0" customWidth="1"/>
    <col min="41" max="41" width="21.140625" style="0" customWidth="1"/>
    <col min="46" max="46" width="11.421875" style="4" customWidth="1"/>
    <col min="54" max="54" width="21.140625" style="0" customWidth="1"/>
    <col min="96" max="96" width="27.00390625" style="0" customWidth="1"/>
  </cols>
  <sheetData>
    <row r="1" spans="1:96" ht="12.75">
      <c r="A1" s="1" t="s">
        <v>0</v>
      </c>
      <c r="B1" s="1" t="s">
        <v>1</v>
      </c>
      <c r="C1" t="s">
        <v>2</v>
      </c>
      <c r="D1" t="s">
        <v>3</v>
      </c>
      <c r="F1" t="s">
        <v>4</v>
      </c>
      <c r="H1" t="s">
        <v>5</v>
      </c>
      <c r="J1" t="s">
        <v>6</v>
      </c>
      <c r="L1" s="2" t="s">
        <v>7</v>
      </c>
      <c r="M1" s="2" t="s">
        <v>2</v>
      </c>
      <c r="N1" s="2" t="s">
        <v>1</v>
      </c>
      <c r="O1" t="s">
        <v>8</v>
      </c>
      <c r="Q1" t="s">
        <v>9</v>
      </c>
      <c r="S1" t="s">
        <v>10</v>
      </c>
      <c r="U1" t="s">
        <v>11</v>
      </c>
      <c r="W1" t="s">
        <v>11</v>
      </c>
      <c r="Y1" s="3" t="s">
        <v>12</v>
      </c>
      <c r="Z1" s="3"/>
      <c r="AA1" s="3" t="s">
        <v>13</v>
      </c>
      <c r="AB1" s="3" t="s">
        <v>14</v>
      </c>
      <c r="AC1" t="s">
        <v>15</v>
      </c>
      <c r="AE1" t="s">
        <v>15</v>
      </c>
      <c r="AG1" s="3" t="s">
        <v>16</v>
      </c>
      <c r="AH1" s="3"/>
      <c r="AI1" s="3"/>
      <c r="AJ1" t="s">
        <v>17</v>
      </c>
      <c r="AL1" t="s">
        <v>17</v>
      </c>
      <c r="AN1" s="3" t="s">
        <v>13</v>
      </c>
      <c r="AO1" s="3" t="s">
        <v>18</v>
      </c>
      <c r="AP1" s="4" t="s">
        <v>19</v>
      </c>
      <c r="AQ1" s="4"/>
      <c r="AR1" s="4" t="s">
        <v>19</v>
      </c>
      <c r="AS1" s="4"/>
      <c r="AT1" s="3" t="s">
        <v>20</v>
      </c>
      <c r="AU1" s="3"/>
      <c r="AV1" s="3"/>
      <c r="AW1" s="4" t="s">
        <v>21</v>
      </c>
      <c r="AX1" s="4"/>
      <c r="AY1" s="4" t="s">
        <v>21</v>
      </c>
      <c r="AZ1" s="4"/>
      <c r="BA1" t="s">
        <v>13</v>
      </c>
      <c r="BB1" s="3" t="s">
        <v>22</v>
      </c>
      <c r="BC1" t="s">
        <v>23</v>
      </c>
      <c r="BE1" t="s">
        <v>24</v>
      </c>
      <c r="BG1" t="s">
        <v>25</v>
      </c>
      <c r="BI1" t="s">
        <v>25</v>
      </c>
      <c r="BK1" t="s">
        <v>26</v>
      </c>
      <c r="BM1" t="s">
        <v>26</v>
      </c>
      <c r="BO1" t="s">
        <v>27</v>
      </c>
      <c r="BQ1" t="s">
        <v>27</v>
      </c>
      <c r="BS1" t="s">
        <v>28</v>
      </c>
      <c r="BU1" t="s">
        <v>28</v>
      </c>
      <c r="BW1" t="s">
        <v>29</v>
      </c>
      <c r="BY1" t="s">
        <v>29</v>
      </c>
      <c r="CA1" t="s">
        <v>30</v>
      </c>
      <c r="CC1" t="s">
        <v>30</v>
      </c>
      <c r="CE1" t="s">
        <v>31</v>
      </c>
      <c r="CG1" t="s">
        <v>31</v>
      </c>
      <c r="CI1" t="s">
        <v>32</v>
      </c>
      <c r="CK1" s="3" t="s">
        <v>33</v>
      </c>
      <c r="CL1" s="3"/>
      <c r="CM1" t="s">
        <v>34</v>
      </c>
      <c r="CO1" t="s">
        <v>34</v>
      </c>
      <c r="CQ1" t="s">
        <v>13</v>
      </c>
      <c r="CR1" s="3" t="s">
        <v>35</v>
      </c>
    </row>
    <row r="2" spans="1:96" ht="12.75">
      <c r="A2" s="1"/>
      <c r="B2" s="1"/>
      <c r="C2" t="s">
        <v>36</v>
      </c>
      <c r="D2" t="s">
        <v>37</v>
      </c>
      <c r="E2" t="s">
        <v>38</v>
      </c>
      <c r="F2" t="s">
        <v>37</v>
      </c>
      <c r="G2" t="s">
        <v>38</v>
      </c>
      <c r="H2" t="s">
        <v>37</v>
      </c>
      <c r="I2" t="s">
        <v>38</v>
      </c>
      <c r="J2" t="s">
        <v>37</v>
      </c>
      <c r="K2" t="s">
        <v>38</v>
      </c>
      <c r="L2" s="3" t="s">
        <v>39</v>
      </c>
      <c r="M2" s="2" t="s">
        <v>36</v>
      </c>
      <c r="N2" s="2"/>
      <c r="O2" t="s">
        <v>37</v>
      </c>
      <c r="P2" t="s">
        <v>38</v>
      </c>
      <c r="Q2" t="s">
        <v>37</v>
      </c>
      <c r="R2" t="s">
        <v>38</v>
      </c>
      <c r="S2" t="s">
        <v>37</v>
      </c>
      <c r="T2" t="s">
        <v>38</v>
      </c>
      <c r="U2" t="s">
        <v>37</v>
      </c>
      <c r="V2" t="s">
        <v>38</v>
      </c>
      <c r="W2" t="s">
        <v>40</v>
      </c>
      <c r="X2" t="s">
        <v>41</v>
      </c>
      <c r="Y2" s="3" t="s">
        <v>40</v>
      </c>
      <c r="Z2" s="3" t="s">
        <v>41</v>
      </c>
      <c r="AA2" s="3"/>
      <c r="AB2" s="3" t="s">
        <v>40</v>
      </c>
      <c r="AC2" t="s">
        <v>37</v>
      </c>
      <c r="AD2" t="s">
        <v>38</v>
      </c>
      <c r="AE2" t="s">
        <v>40</v>
      </c>
      <c r="AF2" t="s">
        <v>41</v>
      </c>
      <c r="AG2" s="3" t="s">
        <v>40</v>
      </c>
      <c r="AH2" s="3" t="s">
        <v>41</v>
      </c>
      <c r="AI2" s="3"/>
      <c r="AJ2" t="s">
        <v>40</v>
      </c>
      <c r="AK2" t="s">
        <v>41</v>
      </c>
      <c r="AL2" t="s">
        <v>37</v>
      </c>
      <c r="AM2" t="s">
        <v>38</v>
      </c>
      <c r="AN2" s="3"/>
      <c r="AO2" s="3" t="s">
        <v>40</v>
      </c>
      <c r="AP2" t="s">
        <v>37</v>
      </c>
      <c r="AQ2" t="s">
        <v>38</v>
      </c>
      <c r="AR2" t="s">
        <v>40</v>
      </c>
      <c r="AS2" t="s">
        <v>41</v>
      </c>
      <c r="AT2" s="3" t="s">
        <v>40</v>
      </c>
      <c r="AU2" s="3" t="s">
        <v>41</v>
      </c>
      <c r="AV2" s="3"/>
      <c r="AW2" t="s">
        <v>40</v>
      </c>
      <c r="AX2" t="s">
        <v>41</v>
      </c>
      <c r="AY2" t="s">
        <v>37</v>
      </c>
      <c r="AZ2" t="s">
        <v>38</v>
      </c>
      <c r="BB2" s="3" t="s">
        <v>40</v>
      </c>
      <c r="BC2" t="s">
        <v>40</v>
      </c>
      <c r="BD2" t="s">
        <v>41</v>
      </c>
      <c r="BE2" t="s">
        <v>40</v>
      </c>
      <c r="BF2" t="s">
        <v>41</v>
      </c>
      <c r="BG2" t="s">
        <v>40</v>
      </c>
      <c r="BH2" t="s">
        <v>41</v>
      </c>
      <c r="BI2" t="s">
        <v>37</v>
      </c>
      <c r="BJ2" t="s">
        <v>38</v>
      </c>
      <c r="BK2" t="s">
        <v>37</v>
      </c>
      <c r="BL2" t="s">
        <v>38</v>
      </c>
      <c r="BM2" t="s">
        <v>40</v>
      </c>
      <c r="BN2" t="s">
        <v>41</v>
      </c>
      <c r="BO2" t="s">
        <v>40</v>
      </c>
      <c r="BP2" t="s">
        <v>41</v>
      </c>
      <c r="BQ2" t="s">
        <v>37</v>
      </c>
      <c r="BR2" t="s">
        <v>38</v>
      </c>
      <c r="BS2" t="s">
        <v>37</v>
      </c>
      <c r="BT2" t="s">
        <v>38</v>
      </c>
      <c r="BU2" t="s">
        <v>40</v>
      </c>
      <c r="BV2" t="s">
        <v>41</v>
      </c>
      <c r="BW2" t="s">
        <v>37</v>
      </c>
      <c r="BX2" t="s">
        <v>38</v>
      </c>
      <c r="BY2" t="s">
        <v>40</v>
      </c>
      <c r="BZ2" t="s">
        <v>41</v>
      </c>
      <c r="CA2" t="s">
        <v>40</v>
      </c>
      <c r="CB2" t="s">
        <v>41</v>
      </c>
      <c r="CC2" t="s">
        <v>37</v>
      </c>
      <c r="CD2" t="s">
        <v>38</v>
      </c>
      <c r="CE2" t="s">
        <v>37</v>
      </c>
      <c r="CF2" t="s">
        <v>38</v>
      </c>
      <c r="CG2" t="s">
        <v>40</v>
      </c>
      <c r="CH2" t="s">
        <v>41</v>
      </c>
      <c r="CI2" t="s">
        <v>40</v>
      </c>
      <c r="CJ2" t="s">
        <v>41</v>
      </c>
      <c r="CK2" s="3" t="s">
        <v>40</v>
      </c>
      <c r="CL2" s="3" t="s">
        <v>41</v>
      </c>
      <c r="CM2" t="s">
        <v>40</v>
      </c>
      <c r="CN2" t="s">
        <v>41</v>
      </c>
      <c r="CO2" t="s">
        <v>37</v>
      </c>
      <c r="CP2" t="s">
        <v>38</v>
      </c>
      <c r="CR2" s="3" t="s">
        <v>40</v>
      </c>
    </row>
    <row r="3" spans="1:96" ht="12.75">
      <c r="A3" s="1" t="s">
        <v>42</v>
      </c>
      <c r="B3" s="1">
        <v>3</v>
      </c>
      <c r="C3">
        <v>0.40996</v>
      </c>
      <c r="D3">
        <v>0.5301</v>
      </c>
      <c r="E3">
        <v>0.3901</v>
      </c>
      <c r="F3">
        <v>0.4751</v>
      </c>
      <c r="G3">
        <v>2.5215</v>
      </c>
      <c r="H3" s="5">
        <f>C3*D3</f>
        <v>0.217319796</v>
      </c>
      <c r="I3" s="5">
        <f>C3*E3</f>
        <v>0.159925396</v>
      </c>
      <c r="J3" s="5">
        <f>C3*F3</f>
        <v>0.194771996</v>
      </c>
      <c r="K3" s="5">
        <f>C3*G3</f>
        <v>1.03371414</v>
      </c>
      <c r="L3" s="2">
        <v>1</v>
      </c>
      <c r="M3" s="2">
        <v>0</v>
      </c>
      <c r="N3" s="2">
        <v>3</v>
      </c>
      <c r="O3" s="5">
        <f>0.180918+0.1857+0.767</f>
        <v>1.133618</v>
      </c>
      <c r="P3" s="5">
        <f>1.99962+3.985+1.216</f>
        <v>7.20062</v>
      </c>
      <c r="Q3">
        <f>0.14283+0.0333+1.2201</f>
        <v>1.39623</v>
      </c>
      <c r="R3" s="5">
        <f>1.675876+1.2521+1.11867</f>
        <v>4.046646</v>
      </c>
      <c r="S3">
        <v>0</v>
      </c>
      <c r="T3">
        <v>0</v>
      </c>
      <c r="U3" s="5">
        <f>O3+S3</f>
        <v>1.133618</v>
      </c>
      <c r="V3" s="5">
        <f>P3+T3</f>
        <v>7.20062</v>
      </c>
      <c r="W3" s="5">
        <f>SQRT(U3*U3+V3*V3)</f>
        <v>7.289308482587631</v>
      </c>
      <c r="X3" s="5">
        <f>DEGREES(ATAN(V3/U3))</f>
        <v>81.0531656027081</v>
      </c>
      <c r="Y3" s="5">
        <f>14.2/((SQRT(3))*W3)</f>
        <v>1.1247121509641949</v>
      </c>
      <c r="Z3" s="5">
        <f>0-X3</f>
        <v>-81.0531656027081</v>
      </c>
      <c r="AA3" s="5">
        <f>V3/U3</f>
        <v>6.3518927892817505</v>
      </c>
      <c r="AB3" s="5">
        <f>1.47*Y3</f>
        <v>1.6533268619173664</v>
      </c>
      <c r="AC3" s="5">
        <f>O3+O3+S3</f>
        <v>2.267236</v>
      </c>
      <c r="AD3" s="5">
        <f>P3+P3+T3</f>
        <v>14.40124</v>
      </c>
      <c r="AE3" s="5">
        <f>SQRT(AC3*AC3+AD3*AD3)</f>
        <v>14.578616965175263</v>
      </c>
      <c r="AF3" s="5">
        <f>DEGREES(ATAN(AD3/AC3))</f>
        <v>81.0531656027081</v>
      </c>
      <c r="AG3" s="5">
        <f>14.2/(SQRT(3)*AE3)</f>
        <v>0.5623560754820974</v>
      </c>
      <c r="AH3" s="5">
        <f>0-AF3</f>
        <v>-81.0531656027081</v>
      </c>
      <c r="AI3" s="11">
        <f>1000*AG3</f>
        <v>562.3560754820975</v>
      </c>
      <c r="AJ3" s="5">
        <f>AE3/SQRT(3)</f>
        <v>8.416968429256384</v>
      </c>
      <c r="AK3" s="5">
        <f>AF3</f>
        <v>81.0531656027081</v>
      </c>
      <c r="AL3" s="5">
        <f>AJ3*COS(AK3*PI()/180)</f>
        <v>1.3089893149164102</v>
      </c>
      <c r="AM3" s="5">
        <f>AJ3*SIN(AK3*PI()/180)</f>
        <v>8.314559790664406</v>
      </c>
      <c r="AN3" s="5">
        <f>AM3/AL3</f>
        <v>6.351892789281751</v>
      </c>
      <c r="AO3" s="5">
        <f>1.48*AG3</f>
        <v>0.8322869917135042</v>
      </c>
      <c r="AP3" s="5">
        <f>O3+O3+Q3+(3*S3)</f>
        <v>3.663466</v>
      </c>
      <c r="AQ3" s="5">
        <f>P3+P3+R3+(3*T3)</f>
        <v>18.447886</v>
      </c>
      <c r="AR3" s="7">
        <f>SQRT(AP3*AP3+AQ3*AQ3)</f>
        <v>18.80812273997998</v>
      </c>
      <c r="AS3" s="5">
        <f>DEGREES(ATAN(AQ3/AP3))</f>
        <v>78.76806624636458</v>
      </c>
      <c r="AT3" s="10">
        <f>((SQRT(3))*14.2)/AR3</f>
        <v>1.30768614217924</v>
      </c>
      <c r="AU3" s="5">
        <f>0-AS3</f>
        <v>-78.76806624636458</v>
      </c>
      <c r="AV3" s="11">
        <f>1000*AT3</f>
        <v>1307.68614217924</v>
      </c>
      <c r="AW3" s="5">
        <f>AR3/3</f>
        <v>6.269374246659993</v>
      </c>
      <c r="AX3" s="5">
        <f>AS3</f>
        <v>78.76806624636458</v>
      </c>
      <c r="AY3" s="5">
        <f>AW3*COS(AX3*PI()/180)</f>
        <v>1.2211553333333327</v>
      </c>
      <c r="AZ3" s="5">
        <f>AW3*SIN(AX3*PI()/180)</f>
        <v>6.149295333333333</v>
      </c>
      <c r="BA3" s="5">
        <f>AZ3/AY3</f>
        <v>5.0356372899325414</v>
      </c>
      <c r="BB3" s="5">
        <f>1.47*AT3</f>
        <v>1.922298629003483</v>
      </c>
      <c r="BC3" s="1">
        <v>1</v>
      </c>
      <c r="BD3" s="1">
        <v>120</v>
      </c>
      <c r="BE3" s="5">
        <f>SQRT(O3*O3+P3*P3)</f>
        <v>7.289308482587631</v>
      </c>
      <c r="BF3" s="5">
        <f>DEGREES(ATAN(P3/O3))</f>
        <v>81.0531656027081</v>
      </c>
      <c r="BG3" s="5">
        <f>BC3*BE3</f>
        <v>7.289308482587631</v>
      </c>
      <c r="BH3" s="5">
        <f>BD3+BF3</f>
        <v>201.0531656027081</v>
      </c>
      <c r="BI3" s="5">
        <f>BG3*COS(BH3*PI()/180)</f>
        <v>-6.802728842998304</v>
      </c>
      <c r="BJ3" s="5">
        <f>BG3*SIN(BH3*PI()/180)</f>
        <v>-2.6185680138126908</v>
      </c>
      <c r="BK3" s="5">
        <f aca="true" t="shared" si="0" ref="BK3:BK34">Q3+(3*S3)-BI3</f>
        <v>8.198958842998305</v>
      </c>
      <c r="BL3" s="5">
        <f aca="true" t="shared" si="1" ref="BL3:BL34">R3+(3*T3)-BJ3</f>
        <v>6.66521401381269</v>
      </c>
      <c r="BM3" s="5">
        <f>SQRT(BK3*BK3+BL3*BL3)</f>
        <v>10.566361907445021</v>
      </c>
      <c r="BN3" s="5">
        <f>DEGREES(ATAN(BL3/BK3))</f>
        <v>39.108840791426935</v>
      </c>
      <c r="BO3" s="5">
        <f>BE3*BE3</f>
        <v>53.134018154323996</v>
      </c>
      <c r="BP3" s="5">
        <f>BF3+BF3</f>
        <v>162.1063312054162</v>
      </c>
      <c r="BQ3" s="5">
        <f>BO3*COS(BP3*PI()/180)</f>
        <v>-50.563838614476</v>
      </c>
      <c r="BR3" s="5">
        <f>BO3*SIN(BP3*PI()/180)</f>
        <v>16.325504886319994</v>
      </c>
      <c r="BS3" s="5">
        <f>O3+O3</f>
        <v>2.267236</v>
      </c>
      <c r="BT3" s="5">
        <f>P3+P3</f>
        <v>14.40124</v>
      </c>
      <c r="BU3" s="5">
        <f>SQRT(BS3*BS3+BT3*BT3)</f>
        <v>14.578616965175263</v>
      </c>
      <c r="BV3" s="5">
        <f>DEGREES(ATAN(BT3/BS3))</f>
        <v>81.0531656027081</v>
      </c>
      <c r="BW3" s="5">
        <f>Q3+(3*S3)</f>
        <v>1.39623</v>
      </c>
      <c r="BX3" s="5">
        <f>R3+(3*T3)</f>
        <v>4.046646</v>
      </c>
      <c r="BY3" s="5">
        <f>SQRT(BW3*BW3+BX3*BX3)</f>
        <v>4.280747839129981</v>
      </c>
      <c r="BZ3" s="5">
        <f>DEGREES(ATAN(BX3/BW3))</f>
        <v>70.96383058088968</v>
      </c>
      <c r="CA3" s="5">
        <f>BU3*BY3</f>
        <v>62.40738307117769</v>
      </c>
      <c r="CB3" s="5">
        <f>BV3+BZ3</f>
        <v>152.01699618359777</v>
      </c>
      <c r="CC3" s="5">
        <f>CA3*COS(CB3*PI()/180)</f>
        <v>-55.111137320759994</v>
      </c>
      <c r="CD3" s="5">
        <f>CA3*SIN(CB3*PI()/180)</f>
        <v>29.282144815656025</v>
      </c>
      <c r="CE3" s="5">
        <f>BQ3+CC3</f>
        <v>-105.67497593523599</v>
      </c>
      <c r="CF3" s="5">
        <f>BR3+CD3</f>
        <v>45.607649701976015</v>
      </c>
      <c r="CG3" s="5">
        <f>SQRT(CE3*CE3+CF3*CF3)</f>
        <v>115.09673431618666</v>
      </c>
      <c r="CH3" s="5">
        <f>DEGREES(ATAN(CF3/CE3))</f>
        <v>-23.34426454763707</v>
      </c>
      <c r="CI3" s="5">
        <f>BM3/CG3</f>
        <v>0.0918041851510553</v>
      </c>
      <c r="CJ3" s="5">
        <f>BN3-CH3</f>
        <v>62.45310533906401</v>
      </c>
      <c r="CK3" s="5">
        <f>14.2*CI3</f>
        <v>1.3036194291449852</v>
      </c>
      <c r="CL3" s="5">
        <f>0+CJ3</f>
        <v>62.45310533906401</v>
      </c>
      <c r="CM3" s="5">
        <f>(CG3/(SQRT(3)*BM3))</f>
        <v>6.288931906967523</v>
      </c>
      <c r="CN3" s="5">
        <f>CJ3</f>
        <v>62.45310533906401</v>
      </c>
      <c r="CO3" s="5">
        <f>CM3*COS(CN3*PI()/180)</f>
        <v>2.908470305337494</v>
      </c>
      <c r="CP3" s="5">
        <v>3</v>
      </c>
      <c r="CQ3" s="5">
        <f>CP3/CO3</f>
        <v>1.0314700461251176</v>
      </c>
      <c r="CR3" s="5">
        <f>1.18*CK3</f>
        <v>1.5382709263910825</v>
      </c>
    </row>
    <row r="4" spans="1:96" ht="12.75">
      <c r="A4" s="1" t="s">
        <v>43</v>
      </c>
      <c r="B4" s="1">
        <v>3</v>
      </c>
      <c r="C4">
        <v>1.15312</v>
      </c>
      <c r="D4">
        <v>0.5301</v>
      </c>
      <c r="E4">
        <v>0.3901</v>
      </c>
      <c r="F4">
        <v>0.4751</v>
      </c>
      <c r="G4">
        <v>2.5215</v>
      </c>
      <c r="H4" s="5">
        <f aca="true" t="shared" si="2" ref="H4:H68">C4*D4</f>
        <v>0.611268912</v>
      </c>
      <c r="I4" s="5">
        <f aca="true" t="shared" si="3" ref="I4:I68">C4*E4</f>
        <v>0.44983211199999995</v>
      </c>
      <c r="J4" s="5">
        <f aca="true" t="shared" si="4" ref="J4:J68">C4*F4</f>
        <v>0.547847312</v>
      </c>
      <c r="K4" s="5">
        <f aca="true" t="shared" si="5" ref="K4:K68">C4*G4</f>
        <v>2.9075920799999997</v>
      </c>
      <c r="L4" s="2">
        <v>2</v>
      </c>
      <c r="M4" s="6">
        <f>M3+C3</f>
        <v>0.40996</v>
      </c>
      <c r="N4" s="2">
        <v>3</v>
      </c>
      <c r="O4" s="5">
        <f>O3+H3</f>
        <v>1.350937796</v>
      </c>
      <c r="P4" s="5">
        <f>P3+I3</f>
        <v>7.360545396</v>
      </c>
      <c r="Q4" s="5">
        <f>Q3+J3</f>
        <v>1.5910019960000001</v>
      </c>
      <c r="R4" s="5">
        <f>R3+K3</f>
        <v>5.08036014</v>
      </c>
      <c r="S4">
        <v>0</v>
      </c>
      <c r="T4">
        <v>0</v>
      </c>
      <c r="U4" s="5">
        <f aca="true" t="shared" si="6" ref="U4:V67">O4+S4</f>
        <v>1.350937796</v>
      </c>
      <c r="V4" s="5">
        <f t="shared" si="6"/>
        <v>7.360545396</v>
      </c>
      <c r="W4" s="5">
        <f aca="true" t="shared" si="7" ref="W4:W67">SQRT(U4*U4+V4*V4)</f>
        <v>7.483492597393154</v>
      </c>
      <c r="X4" s="5">
        <f aca="true" t="shared" si="8" ref="X4:X67">DEGREES(ATAN(V4/U4))</f>
        <v>79.59981233268718</v>
      </c>
      <c r="Y4" s="5">
        <f aca="true" t="shared" si="9" ref="Y4:Y67">14.2/((SQRT(3))*W4)</f>
        <v>1.0955277520216375</v>
      </c>
      <c r="Z4" s="5">
        <f aca="true" t="shared" si="10" ref="Z4:Z67">0-X4</f>
        <v>-79.59981233268718</v>
      </c>
      <c r="AA4" s="5">
        <f aca="true" t="shared" si="11" ref="AA4:AA67">V4/U4</f>
        <v>5.44847099384878</v>
      </c>
      <c r="AB4" s="5">
        <f>1.47*Y4</f>
        <v>1.610425795471807</v>
      </c>
      <c r="AC4" s="5">
        <f aca="true" t="shared" si="12" ref="AC4:AD67">O4+O4+S4</f>
        <v>2.701875592</v>
      </c>
      <c r="AD4" s="5">
        <f t="shared" si="12"/>
        <v>14.721090792</v>
      </c>
      <c r="AE4" s="5">
        <f aca="true" t="shared" si="13" ref="AE4:AE67">SQRT(AC4*AC4+AD4*AD4)</f>
        <v>14.966985194786307</v>
      </c>
      <c r="AF4" s="5">
        <f aca="true" t="shared" si="14" ref="AF4:AF67">DEGREES(ATAN(AD4/AC4))</f>
        <v>79.59981233268718</v>
      </c>
      <c r="AG4" s="5">
        <f aca="true" t="shared" si="15" ref="AG4:AG41">14.2/(SQRT(3)*AE4)</f>
        <v>0.5477638760108188</v>
      </c>
      <c r="AH4" s="5">
        <f aca="true" t="shared" si="16" ref="AH4:AH67">0-AF4</f>
        <v>-79.59981233268718</v>
      </c>
      <c r="AI4" s="11">
        <f aca="true" t="shared" si="17" ref="AI4:AI41">1000*AG4</f>
        <v>547.7638760108188</v>
      </c>
      <c r="AJ4" s="5">
        <f aca="true" t="shared" si="18" ref="AJ4:AJ67">AE4/SQRT(3)</f>
        <v>8.64119293116702</v>
      </c>
      <c r="AK4" s="5">
        <f aca="true" t="shared" si="19" ref="AK4:AK67">AF4</f>
        <v>79.59981233268718</v>
      </c>
      <c r="AL4" s="5">
        <f aca="true" t="shared" si="20" ref="AL4:AL67">AJ4*COS(AK4*PI()/180)</f>
        <v>1.5599286003580823</v>
      </c>
      <c r="AM4" s="5">
        <f aca="true" t="shared" si="21" ref="AM4:AM67">AJ4*SIN(AK4*PI()/180)</f>
        <v>8.49922573152612</v>
      </c>
      <c r="AN4" s="5">
        <f aca="true" t="shared" si="22" ref="AN4:AN67">AM4/AL4</f>
        <v>5.448470993848769</v>
      </c>
      <c r="AO4" s="5">
        <f>1.48*AG4</f>
        <v>0.8106905364960117</v>
      </c>
      <c r="AP4" s="5">
        <f aca="true" t="shared" si="23" ref="AP4:AQ67">O4+O4+Q4+(3*S4)</f>
        <v>4.292877588</v>
      </c>
      <c r="AQ4" s="5">
        <f t="shared" si="23"/>
        <v>19.801450932</v>
      </c>
      <c r="AR4" s="7">
        <f aca="true" t="shared" si="24" ref="AR4:AR67">SQRT(AP4*AP4+AQ4*AQ4)</f>
        <v>20.26144755435693</v>
      </c>
      <c r="AS4" s="5">
        <f aca="true" t="shared" si="25" ref="AS4:AS67">DEGREES(ATAN(AQ4/AP4))</f>
        <v>77.76779336383088</v>
      </c>
      <c r="AT4" s="10">
        <f aca="true" t="shared" si="26" ref="AT4:AT67">((SQRT(3))*14.2)/AR4</f>
        <v>1.213887675176951</v>
      </c>
      <c r="AU4" s="5">
        <f aca="true" t="shared" si="27" ref="AU4:AU68">0-AS4</f>
        <v>-77.76779336383088</v>
      </c>
      <c r="AV4" s="11">
        <f aca="true" t="shared" si="28" ref="AV4:AV67">1000*AT4</f>
        <v>1213.887675176951</v>
      </c>
      <c r="AW4" s="5">
        <f aca="true" t="shared" si="29" ref="AW4:AW67">AR4/3</f>
        <v>6.75381585145231</v>
      </c>
      <c r="AX4" s="5">
        <f aca="true" t="shared" si="30" ref="AX4:AX67">AS4</f>
        <v>77.76779336383088</v>
      </c>
      <c r="AY4" s="5">
        <f aca="true" t="shared" si="31" ref="AY4:AY67">AW4*COS(AX4*PI()/180)</f>
        <v>1.4309591960000005</v>
      </c>
      <c r="AZ4" s="5">
        <f aca="true" t="shared" si="32" ref="AZ4:AZ67">AW4*SIN(AX4*PI()/180)</f>
        <v>6.600483644</v>
      </c>
      <c r="BA4" s="5">
        <f aca="true" t="shared" si="33" ref="BA4:BA67">AZ4/AY4</f>
        <v>4.612628831381435</v>
      </c>
      <c r="BB4" s="5">
        <f>1.47*AT4</f>
        <v>1.7844148825101178</v>
      </c>
      <c r="BC4" s="1">
        <v>1</v>
      </c>
      <c r="BD4" s="1">
        <v>120</v>
      </c>
      <c r="BE4" s="5">
        <f aca="true" t="shared" si="34" ref="BE4:BE67">SQRT(O4*O4+P4*P4)</f>
        <v>7.483492597393154</v>
      </c>
      <c r="BF4" s="5">
        <f aca="true" t="shared" si="35" ref="BF4:BF67">DEGREES(ATAN(P4/O4))</f>
        <v>79.59981233268718</v>
      </c>
      <c r="BG4" s="5">
        <f aca="true" t="shared" si="36" ref="BG4:BG67">BC4*BE4</f>
        <v>7.483492597393154</v>
      </c>
      <c r="BH4" s="5">
        <f aca="true" t="shared" si="37" ref="BH4:BH67">BD4+BF4</f>
        <v>199.59981233268718</v>
      </c>
      <c r="BI4" s="5">
        <f aca="true" t="shared" si="38" ref="BI4:BI67">BG4*COS(BH4*PI()/180)</f>
        <v>-7.0498881966445905</v>
      </c>
      <c r="BJ4" s="5">
        <f aca="true" t="shared" si="39" ref="BJ4:BJ67">BG4*SIN(BH4*PI()/180)</f>
        <v>-2.5103262477314394</v>
      </c>
      <c r="BK4" s="5">
        <f t="shared" si="0"/>
        <v>8.64089019264459</v>
      </c>
      <c r="BL4" s="5">
        <f t="shared" si="1"/>
        <v>7.59068638773144</v>
      </c>
      <c r="BM4" s="5">
        <f aca="true" t="shared" si="40" ref="BM4:BM67">SQRT(BK4*BK4+BL4*BL4)</f>
        <v>11.501456566810694</v>
      </c>
      <c r="BN4" s="5">
        <f aca="true" t="shared" si="41" ref="BN4:BN67">DEGREES(ATAN(BL4/BK4))</f>
        <v>41.2980496593604</v>
      </c>
      <c r="BO4" s="5">
        <f aca="true" t="shared" si="42" ref="BO4:BO67">BE4*BE4</f>
        <v>56.002661455238126</v>
      </c>
      <c r="BP4" s="5">
        <f aca="true" t="shared" si="43" ref="BP4:BP67">BF4+BF4</f>
        <v>159.19962466537436</v>
      </c>
      <c r="BQ4" s="5">
        <f aca="true" t="shared" si="44" ref="BQ4:BQ67">BO4*COS(BP4*PI()/180)</f>
        <v>-52.35259559791544</v>
      </c>
      <c r="BR4" s="5">
        <f aca="true" t="shared" si="45" ref="BR4:BR67">BO4*SIN(BP4*PI()/180)</f>
        <v>19.887277949260408</v>
      </c>
      <c r="BS4" s="5">
        <f aca="true" t="shared" si="46" ref="BS4:BT67">O4+O4</f>
        <v>2.701875592</v>
      </c>
      <c r="BT4" s="5">
        <f t="shared" si="46"/>
        <v>14.721090792</v>
      </c>
      <c r="BU4" s="5">
        <f aca="true" t="shared" si="47" ref="BU4:BU67">SQRT(BS4*BS4+BT4*BT4)</f>
        <v>14.966985194786307</v>
      </c>
      <c r="BV4" s="5">
        <f aca="true" t="shared" si="48" ref="BV4:BV67">DEGREES(ATAN(BT4/BS4))</f>
        <v>79.59981233268718</v>
      </c>
      <c r="BW4" s="5">
        <f aca="true" t="shared" si="49" ref="BW4:BX67">Q4+(3*S4)</f>
        <v>1.5910019960000001</v>
      </c>
      <c r="BX4" s="5">
        <f t="shared" si="49"/>
        <v>5.08036014</v>
      </c>
      <c r="BY4" s="5">
        <f aca="true" t="shared" si="50" ref="BY4:BY67">SQRT(BW4*BW4+BX4*BX4)</f>
        <v>5.323659127271092</v>
      </c>
      <c r="BZ4" s="5">
        <f aca="true" t="shared" si="51" ref="BZ4:BZ67">DEGREES(ATAN(BX4/BW4))</f>
        <v>72.61115696760888</v>
      </c>
      <c r="CA4" s="5">
        <f aca="true" t="shared" si="52" ref="CA4:CA67">BU4*BY4</f>
        <v>79.67912733995541</v>
      </c>
      <c r="CB4" s="5">
        <f aca="true" t="shared" si="53" ref="CB4:CB67">BV4+BZ4</f>
        <v>152.21096930029606</v>
      </c>
      <c r="CC4" s="5">
        <f aca="true" t="shared" si="54" ref="CC4:CC67">CA4*COS(CB4*PI()/180)</f>
        <v>-70.48975341718211</v>
      </c>
      <c r="CD4" s="5">
        <f aca="true" t="shared" si="55" ref="CD4:CD67">CA4*SIN(CB4*PI()/180)</f>
        <v>37.14778589420494</v>
      </c>
      <c r="CE4" s="5">
        <f aca="true" t="shared" si="56" ref="CE4:CF67">BQ4+CC4</f>
        <v>-122.84234901509755</v>
      </c>
      <c r="CF4" s="5">
        <f t="shared" si="56"/>
        <v>57.035063843465345</v>
      </c>
      <c r="CG4" s="5">
        <f aca="true" t="shared" si="57" ref="CG4:CG67">SQRT(CE4*CE4+CF4*CF4)</f>
        <v>135.43722242860417</v>
      </c>
      <c r="CH4" s="5">
        <f aca="true" t="shared" si="58" ref="CH4:CH67">DEGREES(ATAN(CF4/CE4))</f>
        <v>-24.905197054782946</v>
      </c>
      <c r="CI4" s="5">
        <f aca="true" t="shared" si="59" ref="CI4:CI67">BM4/CG4</f>
        <v>0.08492094241576531</v>
      </c>
      <c r="CJ4" s="5">
        <f aca="true" t="shared" si="60" ref="CJ4:CJ67">BN4-CH4</f>
        <v>66.20324671414335</v>
      </c>
      <c r="CK4" s="5">
        <f aca="true" t="shared" si="61" ref="CK4:CK67">14.2*CI4</f>
        <v>1.2058773823038673</v>
      </c>
      <c r="CL4" s="5">
        <f aca="true" t="shared" si="62" ref="CL4:CL67">0+CJ4</f>
        <v>66.20324671414335</v>
      </c>
      <c r="CM4" s="5">
        <f aca="true" t="shared" si="63" ref="CM4:CM12">(CG4/(SQRT(3)*BM4))</f>
        <v>6.798679486656786</v>
      </c>
      <c r="CN4" s="5">
        <f aca="true" t="shared" si="64" ref="CN4:CN67">CJ4</f>
        <v>66.20324671414335</v>
      </c>
      <c r="CO4" s="5">
        <f aca="true" t="shared" si="65" ref="CO4:CO67">CM4*COS(CN4*PI()/180)</f>
        <v>2.743222632919788</v>
      </c>
      <c r="CP4" s="5">
        <v>3</v>
      </c>
      <c r="CQ4" s="5">
        <f aca="true" t="shared" si="66" ref="CQ4:CQ67">CP4/CO4</f>
        <v>1.0936042754965563</v>
      </c>
      <c r="CR4" s="5">
        <f>1.18*CK4</f>
        <v>1.4229353111185634</v>
      </c>
    </row>
    <row r="5" spans="1:96" ht="12.75">
      <c r="A5" s="1" t="s">
        <v>44</v>
      </c>
      <c r="B5" s="1">
        <v>3</v>
      </c>
      <c r="C5">
        <v>0.86479</v>
      </c>
      <c r="D5">
        <v>0.5301</v>
      </c>
      <c r="E5">
        <v>0.3901</v>
      </c>
      <c r="F5">
        <v>0.4751</v>
      </c>
      <c r="G5">
        <v>2.5215</v>
      </c>
      <c r="H5" s="5">
        <f t="shared" si="2"/>
        <v>0.45842517899999996</v>
      </c>
      <c r="I5" s="5">
        <f t="shared" si="3"/>
        <v>0.337354579</v>
      </c>
      <c r="J5" s="5">
        <f t="shared" si="4"/>
        <v>0.410861729</v>
      </c>
      <c r="K5" s="5">
        <f t="shared" si="5"/>
        <v>2.180567985</v>
      </c>
      <c r="L5" s="2">
        <v>3</v>
      </c>
      <c r="M5" s="6">
        <f aca="true" t="shared" si="67" ref="M5:M13">M4+C4</f>
        <v>1.5630799999999998</v>
      </c>
      <c r="N5" s="2">
        <v>3</v>
      </c>
      <c r="O5" s="5">
        <f>O4+H4</f>
        <v>1.962206708</v>
      </c>
      <c r="P5" s="5">
        <f>P4+I4</f>
        <v>7.810377508</v>
      </c>
      <c r="Q5" s="5">
        <f>Q4+J4</f>
        <v>2.138849308</v>
      </c>
      <c r="R5" s="5">
        <f>R4+K4</f>
        <v>7.9879522199999995</v>
      </c>
      <c r="S5">
        <v>0</v>
      </c>
      <c r="T5">
        <v>0</v>
      </c>
      <c r="U5" s="5">
        <f t="shared" si="6"/>
        <v>1.962206708</v>
      </c>
      <c r="V5" s="5">
        <f t="shared" si="6"/>
        <v>7.810377508</v>
      </c>
      <c r="W5" s="5">
        <f t="shared" si="7"/>
        <v>8.053089592348547</v>
      </c>
      <c r="X5" s="5">
        <f t="shared" si="8"/>
        <v>75.89740904986529</v>
      </c>
      <c r="Y5" s="5">
        <f t="shared" si="9"/>
        <v>1.0180408063859339</v>
      </c>
      <c r="Z5" s="5">
        <f t="shared" si="10"/>
        <v>-75.89740904986529</v>
      </c>
      <c r="AA5" s="5">
        <f t="shared" si="11"/>
        <v>3.980405059343014</v>
      </c>
      <c r="AB5" s="5">
        <f>1.3*Y5</f>
        <v>1.3234530483017142</v>
      </c>
      <c r="AC5" s="5">
        <f t="shared" si="12"/>
        <v>3.924413416</v>
      </c>
      <c r="AD5" s="5">
        <f t="shared" si="12"/>
        <v>15.620755016</v>
      </c>
      <c r="AE5" s="5">
        <f t="shared" si="13"/>
        <v>16.106179184697094</v>
      </c>
      <c r="AF5" s="5">
        <f t="shared" si="14"/>
        <v>75.89740904986529</v>
      </c>
      <c r="AG5" s="5">
        <f t="shared" si="15"/>
        <v>0.5090204031929669</v>
      </c>
      <c r="AH5" s="5">
        <f t="shared" si="16"/>
        <v>-75.89740904986529</v>
      </c>
      <c r="AI5" s="11">
        <f t="shared" si="17"/>
        <v>509.0204031929669</v>
      </c>
      <c r="AJ5" s="5">
        <f t="shared" si="18"/>
        <v>9.298906887901214</v>
      </c>
      <c r="AK5" s="5">
        <f t="shared" si="19"/>
        <v>75.89740904986529</v>
      </c>
      <c r="AL5" s="5">
        <f t="shared" si="20"/>
        <v>2.2657611421389796</v>
      </c>
      <c r="AM5" s="5">
        <f t="shared" si="21"/>
        <v>9.018647113432797</v>
      </c>
      <c r="AN5" s="5">
        <f t="shared" si="22"/>
        <v>3.9804050593430125</v>
      </c>
      <c r="AO5" s="5">
        <f>1.28*AG5</f>
        <v>0.6515461160869976</v>
      </c>
      <c r="AP5" s="5">
        <f t="shared" si="23"/>
        <v>6.063262724</v>
      </c>
      <c r="AQ5" s="5">
        <f t="shared" si="23"/>
        <v>23.608707236</v>
      </c>
      <c r="AR5" s="7">
        <f t="shared" si="24"/>
        <v>24.3748684553457</v>
      </c>
      <c r="AS5" s="5">
        <f t="shared" si="25"/>
        <v>75.59640959240198</v>
      </c>
      <c r="AT5" s="10">
        <f t="shared" si="26"/>
        <v>1.00903606977555</v>
      </c>
      <c r="AU5" s="5">
        <f t="shared" si="27"/>
        <v>-75.59640959240198</v>
      </c>
      <c r="AV5" s="11">
        <f t="shared" si="28"/>
        <v>1009.03606977555</v>
      </c>
      <c r="AW5" s="5">
        <f t="shared" si="29"/>
        <v>8.1249561517819</v>
      </c>
      <c r="AX5" s="5">
        <f t="shared" si="30"/>
        <v>75.59640959240198</v>
      </c>
      <c r="AY5" s="5">
        <f t="shared" si="31"/>
        <v>2.021087574666668</v>
      </c>
      <c r="AZ5" s="5">
        <f t="shared" si="32"/>
        <v>7.869569078666667</v>
      </c>
      <c r="BA5" s="5">
        <f t="shared" si="33"/>
        <v>3.893729879549911</v>
      </c>
      <c r="BB5" s="5">
        <f>1.47*AT5</f>
        <v>1.4832830225700586</v>
      </c>
      <c r="BC5" s="1">
        <v>1</v>
      </c>
      <c r="BD5" s="1">
        <v>120</v>
      </c>
      <c r="BE5" s="5">
        <f t="shared" si="34"/>
        <v>8.053089592348547</v>
      </c>
      <c r="BF5" s="5">
        <f t="shared" si="35"/>
        <v>75.89740904986529</v>
      </c>
      <c r="BG5" s="5">
        <f t="shared" si="36"/>
        <v>8.053089592348547</v>
      </c>
      <c r="BH5" s="5">
        <f t="shared" si="37"/>
        <v>195.8974090498653</v>
      </c>
      <c r="BI5" s="5">
        <f t="shared" si="38"/>
        <v>-7.745088689074597</v>
      </c>
      <c r="BJ5" s="5">
        <f t="shared" si="39"/>
        <v>-2.2058678973957666</v>
      </c>
      <c r="BK5" s="5">
        <f t="shared" si="0"/>
        <v>9.883937997074597</v>
      </c>
      <c r="BL5" s="5">
        <f t="shared" si="1"/>
        <v>10.193820117395767</v>
      </c>
      <c r="BM5" s="5">
        <f t="shared" si="40"/>
        <v>14.198809771098338</v>
      </c>
      <c r="BN5" s="5">
        <f t="shared" si="41"/>
        <v>45.884238565456364</v>
      </c>
      <c r="BO5" s="5">
        <f t="shared" si="42"/>
        <v>64.85225198239249</v>
      </c>
      <c r="BP5" s="5">
        <f t="shared" si="43"/>
        <v>151.79481809973058</v>
      </c>
      <c r="BQ5" s="5">
        <f t="shared" si="44"/>
        <v>-57.15174165255209</v>
      </c>
      <c r="BR5" s="5">
        <f t="shared" si="45"/>
        <v>30.65115027641986</v>
      </c>
      <c r="BS5" s="5">
        <f t="shared" si="46"/>
        <v>3.924413416</v>
      </c>
      <c r="BT5" s="5">
        <f t="shared" si="46"/>
        <v>15.620755016</v>
      </c>
      <c r="BU5" s="5">
        <f t="shared" si="47"/>
        <v>16.106179184697094</v>
      </c>
      <c r="BV5" s="5">
        <f t="shared" si="48"/>
        <v>75.89740904986529</v>
      </c>
      <c r="BW5" s="5">
        <f t="shared" si="49"/>
        <v>2.138849308</v>
      </c>
      <c r="BX5" s="5">
        <f t="shared" si="49"/>
        <v>7.9879522199999995</v>
      </c>
      <c r="BY5" s="5">
        <f t="shared" si="50"/>
        <v>8.269344413636125</v>
      </c>
      <c r="BZ5" s="5">
        <f t="shared" si="51"/>
        <v>75.01014625027157</v>
      </c>
      <c r="CA5" s="5">
        <f t="shared" si="52"/>
        <v>133.18754286599736</v>
      </c>
      <c r="CB5" s="5">
        <f t="shared" si="53"/>
        <v>150.90755530013686</v>
      </c>
      <c r="CC5" s="5">
        <f t="shared" si="54"/>
        <v>-116.3841157890158</v>
      </c>
      <c r="CD5" s="5">
        <f t="shared" si="55"/>
        <v>64.75846791494413</v>
      </c>
      <c r="CE5" s="5">
        <f t="shared" si="56"/>
        <v>-173.53585744156788</v>
      </c>
      <c r="CF5" s="5">
        <f t="shared" si="56"/>
        <v>95.40961819136399</v>
      </c>
      <c r="CG5" s="5">
        <f t="shared" si="57"/>
        <v>198.03456531979973</v>
      </c>
      <c r="CH5" s="5">
        <f t="shared" si="58"/>
        <v>-28.801894727331767</v>
      </c>
      <c r="CI5" s="5">
        <f t="shared" si="59"/>
        <v>0.07169864386133366</v>
      </c>
      <c r="CJ5" s="5">
        <f t="shared" si="60"/>
        <v>74.68613329278813</v>
      </c>
      <c r="CK5" s="5">
        <f t="shared" si="61"/>
        <v>1.018120742830938</v>
      </c>
      <c r="CL5" s="5">
        <f t="shared" si="62"/>
        <v>74.68613329278813</v>
      </c>
      <c r="CM5" s="5">
        <f t="shared" si="63"/>
        <v>8.052457314342384</v>
      </c>
      <c r="CN5" s="5">
        <f t="shared" si="64"/>
        <v>74.68613329278813</v>
      </c>
      <c r="CO5" s="5">
        <f t="shared" si="65"/>
        <v>2.1267061898939073</v>
      </c>
      <c r="CP5" s="5">
        <v>3</v>
      </c>
      <c r="CQ5" s="5">
        <f t="shared" si="66"/>
        <v>1.4106320911915236</v>
      </c>
      <c r="CR5" s="5">
        <f>1.3*CK5</f>
        <v>1.3235569656802195</v>
      </c>
    </row>
    <row r="6" spans="1:96" ht="12.75">
      <c r="A6" s="1" t="s">
        <v>45</v>
      </c>
      <c r="B6" s="1">
        <v>3</v>
      </c>
      <c r="C6">
        <v>0.0294</v>
      </c>
      <c r="D6">
        <v>0.5301</v>
      </c>
      <c r="E6">
        <v>0.3901</v>
      </c>
      <c r="F6">
        <v>0.4751</v>
      </c>
      <c r="G6">
        <v>2.5215</v>
      </c>
      <c r="H6" s="5">
        <f t="shared" si="2"/>
        <v>0.01558494</v>
      </c>
      <c r="I6" s="5">
        <f t="shared" si="3"/>
        <v>0.01146894</v>
      </c>
      <c r="J6" s="5">
        <f t="shared" si="4"/>
        <v>0.01396794</v>
      </c>
      <c r="K6" s="5">
        <f t="shared" si="5"/>
        <v>0.0741321</v>
      </c>
      <c r="L6" s="2">
        <v>4</v>
      </c>
      <c r="M6" s="6">
        <f t="shared" si="67"/>
        <v>2.4278699999999995</v>
      </c>
      <c r="N6" s="2">
        <v>3</v>
      </c>
      <c r="O6" s="5">
        <f>O5+H5</f>
        <v>2.420631887</v>
      </c>
      <c r="P6" s="5">
        <f>P5+I5</f>
        <v>8.147732087</v>
      </c>
      <c r="Q6" s="5">
        <f>Q5+J5</f>
        <v>2.5497110370000002</v>
      </c>
      <c r="R6" s="5">
        <f>R5+K5</f>
        <v>10.168520205</v>
      </c>
      <c r="S6">
        <v>0</v>
      </c>
      <c r="T6">
        <v>0</v>
      </c>
      <c r="U6" s="5">
        <f t="shared" si="6"/>
        <v>2.420631887</v>
      </c>
      <c r="V6" s="5">
        <f t="shared" si="6"/>
        <v>8.147732087</v>
      </c>
      <c r="W6" s="5">
        <f t="shared" si="7"/>
        <v>8.499705694545579</v>
      </c>
      <c r="X6" s="5">
        <f t="shared" si="8"/>
        <v>73.4536987720535</v>
      </c>
      <c r="Y6" s="5">
        <f t="shared" si="9"/>
        <v>0.9645479640258293</v>
      </c>
      <c r="Z6" s="5">
        <f t="shared" si="10"/>
        <v>-73.4536987720535</v>
      </c>
      <c r="AA6" s="5">
        <f t="shared" si="11"/>
        <v>3.365952555924502</v>
      </c>
      <c r="AB6" s="5">
        <f>1.3*Y6</f>
        <v>1.253912353233578</v>
      </c>
      <c r="AC6" s="5">
        <f t="shared" si="12"/>
        <v>4.841263774</v>
      </c>
      <c r="AD6" s="5">
        <f t="shared" si="12"/>
        <v>16.295464174</v>
      </c>
      <c r="AE6" s="5">
        <f t="shared" si="13"/>
        <v>16.999411389091158</v>
      </c>
      <c r="AF6" s="5">
        <f t="shared" si="14"/>
        <v>73.4536987720535</v>
      </c>
      <c r="AG6" s="5">
        <f t="shared" si="15"/>
        <v>0.48227398201291466</v>
      </c>
      <c r="AH6" s="5">
        <f t="shared" si="16"/>
        <v>-73.4536987720535</v>
      </c>
      <c r="AI6" s="11">
        <f t="shared" si="17"/>
        <v>482.27398201291464</v>
      </c>
      <c r="AJ6" s="5">
        <f t="shared" si="18"/>
        <v>9.814614741556971</v>
      </c>
      <c r="AK6" s="5">
        <f t="shared" si="19"/>
        <v>73.4536987720535</v>
      </c>
      <c r="AL6" s="5">
        <f t="shared" si="20"/>
        <v>2.795104943136883</v>
      </c>
      <c r="AM6" s="5">
        <f t="shared" si="21"/>
        <v>9.408190627428803</v>
      </c>
      <c r="AN6" s="5">
        <f t="shared" si="22"/>
        <v>3.365952555924503</v>
      </c>
      <c r="AO6" s="5">
        <f aca="true" t="shared" si="68" ref="AO6:AO13">1.28*AG6</f>
        <v>0.6173106969765307</v>
      </c>
      <c r="AP6" s="5">
        <f t="shared" si="23"/>
        <v>7.3909748109999995</v>
      </c>
      <c r="AQ6" s="5">
        <f t="shared" si="23"/>
        <v>26.463984379</v>
      </c>
      <c r="AR6" s="7">
        <f t="shared" si="24"/>
        <v>27.476698816793704</v>
      </c>
      <c r="AS6" s="5">
        <f t="shared" si="25"/>
        <v>74.39578709039512</v>
      </c>
      <c r="AT6" s="10">
        <f t="shared" si="26"/>
        <v>0.895126508154086</v>
      </c>
      <c r="AU6" s="5">
        <f t="shared" si="27"/>
        <v>-74.39578709039512</v>
      </c>
      <c r="AV6" s="11">
        <f t="shared" si="28"/>
        <v>895.126508154086</v>
      </c>
      <c r="AW6" s="5">
        <f t="shared" si="29"/>
        <v>9.1588996055979</v>
      </c>
      <c r="AX6" s="5">
        <f t="shared" si="30"/>
        <v>74.39578709039512</v>
      </c>
      <c r="AY6" s="5">
        <f t="shared" si="31"/>
        <v>2.4636582703333327</v>
      </c>
      <c r="AZ6" s="5">
        <f t="shared" si="32"/>
        <v>8.821328126333333</v>
      </c>
      <c r="BA6" s="5">
        <f t="shared" si="33"/>
        <v>3.580581054019236</v>
      </c>
      <c r="BB6" s="5">
        <f>1.36*AT6</f>
        <v>1.2173720510895572</v>
      </c>
      <c r="BC6" s="1">
        <v>1</v>
      </c>
      <c r="BD6" s="1">
        <v>120</v>
      </c>
      <c r="BE6" s="5">
        <f t="shared" si="34"/>
        <v>8.499705694545579</v>
      </c>
      <c r="BF6" s="5">
        <f t="shared" si="35"/>
        <v>73.4536987720535</v>
      </c>
      <c r="BG6" s="5">
        <f t="shared" si="36"/>
        <v>8.499705694545579</v>
      </c>
      <c r="BH6" s="5">
        <f t="shared" si="37"/>
        <v>193.45369877205349</v>
      </c>
      <c r="BI6" s="5">
        <f t="shared" si="38"/>
        <v>-8.266458914071602</v>
      </c>
      <c r="BJ6" s="5">
        <f t="shared" si="39"/>
        <v>-1.9775373361473356</v>
      </c>
      <c r="BK6" s="5">
        <f t="shared" si="0"/>
        <v>10.816169951071602</v>
      </c>
      <c r="BL6" s="5">
        <f t="shared" si="1"/>
        <v>12.146057541147336</v>
      </c>
      <c r="BM6" s="5">
        <f t="shared" si="40"/>
        <v>16.263955429209904</v>
      </c>
      <c r="BN6" s="5">
        <f t="shared" si="41"/>
        <v>48.31465757949654</v>
      </c>
      <c r="BO6" s="5">
        <f t="shared" si="42"/>
        <v>72.24499689389054</v>
      </c>
      <c r="BP6" s="5">
        <f t="shared" si="43"/>
        <v>146.907397544107</v>
      </c>
      <c r="BQ6" s="5">
        <f t="shared" si="44"/>
        <v>-60.52607942916819</v>
      </c>
      <c r="BR6" s="5">
        <f t="shared" si="45"/>
        <v>39.445320193050506</v>
      </c>
      <c r="BS6" s="5">
        <f t="shared" si="46"/>
        <v>4.841263774</v>
      </c>
      <c r="BT6" s="5">
        <f t="shared" si="46"/>
        <v>16.295464174</v>
      </c>
      <c r="BU6" s="5">
        <f t="shared" si="47"/>
        <v>16.999411389091158</v>
      </c>
      <c r="BV6" s="5">
        <f t="shared" si="48"/>
        <v>73.4536987720535</v>
      </c>
      <c r="BW6" s="5">
        <f t="shared" si="49"/>
        <v>2.5497110370000002</v>
      </c>
      <c r="BX6" s="5">
        <f t="shared" si="49"/>
        <v>10.168520205</v>
      </c>
      <c r="BY6" s="5">
        <f t="shared" si="50"/>
        <v>10.483311954324972</v>
      </c>
      <c r="BZ6" s="5">
        <f t="shared" si="51"/>
        <v>75.92356029772188</v>
      </c>
      <c r="CA6" s="5">
        <f t="shared" si="52"/>
        <v>178.2101326317474</v>
      </c>
      <c r="CB6" s="5">
        <f t="shared" si="53"/>
        <v>149.3772590697754</v>
      </c>
      <c r="CC6" s="5">
        <f t="shared" si="54"/>
        <v>-153.35693302557658</v>
      </c>
      <c r="CD6" s="5">
        <f t="shared" si="55"/>
        <v>90.77721336113937</v>
      </c>
      <c r="CE6" s="5">
        <f t="shared" si="56"/>
        <v>-213.88301245474477</v>
      </c>
      <c r="CF6" s="5">
        <f t="shared" si="56"/>
        <v>130.22253355418988</v>
      </c>
      <c r="CG6" s="5">
        <f t="shared" si="57"/>
        <v>250.40737062232935</v>
      </c>
      <c r="CH6" s="5">
        <f t="shared" si="58"/>
        <v>-31.33511803236384</v>
      </c>
      <c r="CI6" s="5">
        <f t="shared" si="59"/>
        <v>0.06494998685058519</v>
      </c>
      <c r="CJ6" s="5">
        <f t="shared" si="60"/>
        <v>79.64977561186038</v>
      </c>
      <c r="CK6" s="5">
        <f t="shared" si="61"/>
        <v>0.9222898132783096</v>
      </c>
      <c r="CL6" s="5">
        <f t="shared" si="62"/>
        <v>79.64977561186038</v>
      </c>
      <c r="CM6" s="5">
        <f t="shared" si="63"/>
        <v>8.889151440750815</v>
      </c>
      <c r="CN6" s="5">
        <f t="shared" si="64"/>
        <v>79.64977561186038</v>
      </c>
      <c r="CO6" s="5">
        <f t="shared" si="65"/>
        <v>1.5970658484301454</v>
      </c>
      <c r="CP6" s="5">
        <v>3</v>
      </c>
      <c r="CQ6" s="5">
        <f t="shared" si="66"/>
        <v>1.8784447760553424</v>
      </c>
      <c r="CR6" s="5">
        <f>1.37*CK6</f>
        <v>1.2635370441912843</v>
      </c>
    </row>
    <row r="7" spans="1:96" ht="12.75">
      <c r="A7" s="1" t="s">
        <v>46</v>
      </c>
      <c r="B7" s="1">
        <v>3</v>
      </c>
      <c r="C7">
        <v>0.56584</v>
      </c>
      <c r="D7">
        <v>0.5301</v>
      </c>
      <c r="E7">
        <v>0.3901</v>
      </c>
      <c r="F7">
        <v>0.4751</v>
      </c>
      <c r="G7">
        <v>2.5215</v>
      </c>
      <c r="H7" s="5">
        <f t="shared" si="2"/>
        <v>0.299951784</v>
      </c>
      <c r="I7" s="5">
        <f t="shared" si="3"/>
        <v>0.220734184</v>
      </c>
      <c r="J7" s="5">
        <f t="shared" si="4"/>
        <v>0.26883058400000004</v>
      </c>
      <c r="K7" s="5">
        <f t="shared" si="5"/>
        <v>1.42676556</v>
      </c>
      <c r="L7" s="2">
        <v>5</v>
      </c>
      <c r="M7" s="6">
        <f t="shared" si="67"/>
        <v>2.4572699999999994</v>
      </c>
      <c r="N7" s="2">
        <v>3</v>
      </c>
      <c r="O7" s="5">
        <f>O6+H6</f>
        <v>2.436216827</v>
      </c>
      <c r="P7" s="5">
        <f>P6+I6</f>
        <v>8.159201027</v>
      </c>
      <c r="Q7" s="5">
        <f>Q6+J6</f>
        <v>2.5636789770000004</v>
      </c>
      <c r="R7" s="5">
        <f>R6+K6</f>
        <v>10.242652305</v>
      </c>
      <c r="S7">
        <v>0</v>
      </c>
      <c r="T7">
        <v>0</v>
      </c>
      <c r="U7" s="5">
        <f t="shared" si="6"/>
        <v>2.436216827</v>
      </c>
      <c r="V7" s="5">
        <f t="shared" si="6"/>
        <v>8.159201027</v>
      </c>
      <c r="W7" s="5">
        <f t="shared" si="7"/>
        <v>8.515146142442642</v>
      </c>
      <c r="X7" s="5">
        <f t="shared" si="8"/>
        <v>73.37515255570673</v>
      </c>
      <c r="Y7" s="5">
        <f t="shared" si="9"/>
        <v>0.9627989567470785</v>
      </c>
      <c r="Z7" s="5">
        <f t="shared" si="10"/>
        <v>-73.37515255570673</v>
      </c>
      <c r="AA7" s="5">
        <f t="shared" si="11"/>
        <v>3.3491276049707706</v>
      </c>
      <c r="AB7" s="5">
        <f>1.3*Y7</f>
        <v>1.2516386437712022</v>
      </c>
      <c r="AC7" s="5">
        <f t="shared" si="12"/>
        <v>4.872433654</v>
      </c>
      <c r="AD7" s="5">
        <f t="shared" si="12"/>
        <v>16.318402054</v>
      </c>
      <c r="AE7" s="5">
        <f t="shared" si="13"/>
        <v>17.030292284885284</v>
      </c>
      <c r="AF7" s="5">
        <f t="shared" si="14"/>
        <v>73.37515255570673</v>
      </c>
      <c r="AG7" s="5">
        <f t="shared" si="15"/>
        <v>0.48139947837353925</v>
      </c>
      <c r="AH7" s="5">
        <f t="shared" si="16"/>
        <v>-73.37515255570673</v>
      </c>
      <c r="AI7" s="11">
        <f t="shared" si="17"/>
        <v>481.39947837353924</v>
      </c>
      <c r="AJ7" s="5">
        <f t="shared" si="18"/>
        <v>9.832443835056527</v>
      </c>
      <c r="AK7" s="5">
        <f t="shared" si="19"/>
        <v>73.37515255570673</v>
      </c>
      <c r="AL7" s="5">
        <f t="shared" si="20"/>
        <v>2.813100881745495</v>
      </c>
      <c r="AM7" s="5">
        <f t="shared" si="21"/>
        <v>9.421433818621443</v>
      </c>
      <c r="AN7" s="5">
        <f t="shared" si="22"/>
        <v>3.349127604970767</v>
      </c>
      <c r="AO7" s="5">
        <f t="shared" si="68"/>
        <v>0.6161913323181303</v>
      </c>
      <c r="AP7" s="5">
        <f t="shared" si="23"/>
        <v>7.436112631</v>
      </c>
      <c r="AQ7" s="5">
        <f t="shared" si="23"/>
        <v>26.561054359</v>
      </c>
      <c r="AR7" s="7">
        <f t="shared" si="24"/>
        <v>27.582338184473606</v>
      </c>
      <c r="AS7" s="5">
        <f t="shared" si="25"/>
        <v>74.35971904592988</v>
      </c>
      <c r="AT7" s="10">
        <f t="shared" si="26"/>
        <v>0.8916982056772443</v>
      </c>
      <c r="AU7" s="5">
        <f t="shared" si="27"/>
        <v>-74.35971904592988</v>
      </c>
      <c r="AV7" s="11">
        <f t="shared" si="28"/>
        <v>891.6982056772443</v>
      </c>
      <c r="AW7" s="5">
        <f t="shared" si="29"/>
        <v>9.194112728157869</v>
      </c>
      <c r="AX7" s="5">
        <f t="shared" si="30"/>
        <v>74.35971904592988</v>
      </c>
      <c r="AY7" s="5">
        <f t="shared" si="31"/>
        <v>2.478704210333336</v>
      </c>
      <c r="AZ7" s="5">
        <f t="shared" si="32"/>
        <v>8.853684786333332</v>
      </c>
      <c r="BA7" s="5">
        <f t="shared" si="33"/>
        <v>3.571900491161343</v>
      </c>
      <c r="BB7" s="5">
        <f aca="true" t="shared" si="69" ref="BB7:BB13">1.36*AT7</f>
        <v>1.2127095597210524</v>
      </c>
      <c r="BC7" s="1">
        <v>1</v>
      </c>
      <c r="BD7" s="1">
        <v>120</v>
      </c>
      <c r="BE7" s="5">
        <f t="shared" si="34"/>
        <v>8.515146142442642</v>
      </c>
      <c r="BF7" s="5">
        <f t="shared" si="35"/>
        <v>73.37515255570673</v>
      </c>
      <c r="BG7" s="5">
        <f t="shared" si="36"/>
        <v>8.515146142442642</v>
      </c>
      <c r="BH7" s="5">
        <f t="shared" si="37"/>
        <v>193.37515255570673</v>
      </c>
      <c r="BI7" s="5">
        <f t="shared" si="38"/>
        <v>-8.284183777466083</v>
      </c>
      <c r="BJ7" s="5">
        <f t="shared" si="39"/>
        <v>-1.9697748521908771</v>
      </c>
      <c r="BK7" s="5">
        <f t="shared" si="0"/>
        <v>10.847862754466084</v>
      </c>
      <c r="BL7" s="5">
        <f t="shared" si="1"/>
        <v>12.212427157190877</v>
      </c>
      <c r="BM7" s="5">
        <f t="shared" si="40"/>
        <v>16.334610598646844</v>
      </c>
      <c r="BN7" s="5">
        <f t="shared" si="41"/>
        <v>48.38645863766426</v>
      </c>
      <c r="BO7" s="5">
        <f t="shared" si="42"/>
        <v>72.50771382715581</v>
      </c>
      <c r="BP7" s="5">
        <f t="shared" si="43"/>
        <v>146.75030511141347</v>
      </c>
      <c r="BQ7" s="5">
        <f t="shared" si="44"/>
        <v>-60.63740897083989</v>
      </c>
      <c r="BR7" s="5">
        <f t="shared" si="45"/>
        <v>39.7551656737062</v>
      </c>
      <c r="BS7" s="5">
        <f t="shared" si="46"/>
        <v>4.872433654</v>
      </c>
      <c r="BT7" s="5">
        <f t="shared" si="46"/>
        <v>16.318402054</v>
      </c>
      <c r="BU7" s="5">
        <f t="shared" si="47"/>
        <v>17.030292284885284</v>
      </c>
      <c r="BV7" s="5">
        <f t="shared" si="48"/>
        <v>73.37515255570673</v>
      </c>
      <c r="BW7" s="5">
        <f t="shared" si="49"/>
        <v>2.5636789770000004</v>
      </c>
      <c r="BX7" s="5">
        <f t="shared" si="49"/>
        <v>10.242652305</v>
      </c>
      <c r="BY7" s="5">
        <f t="shared" si="50"/>
        <v>10.558616203756701</v>
      </c>
      <c r="BZ7" s="5">
        <f t="shared" si="51"/>
        <v>75.94787954065926</v>
      </c>
      <c r="CA7" s="5">
        <f t="shared" si="52"/>
        <v>179.8163200739025</v>
      </c>
      <c r="CB7" s="5">
        <f t="shared" si="53"/>
        <v>149.32303209636598</v>
      </c>
      <c r="CC7" s="5">
        <f t="shared" si="54"/>
        <v>-154.6523626867327</v>
      </c>
      <c r="CD7" s="5">
        <f t="shared" si="55"/>
        <v>91.74178808117617</v>
      </c>
      <c r="CE7" s="5">
        <f t="shared" si="56"/>
        <v>-215.28977165757257</v>
      </c>
      <c r="CF7" s="5">
        <f t="shared" si="56"/>
        <v>131.49695375488238</v>
      </c>
      <c r="CG7" s="5">
        <f t="shared" si="57"/>
        <v>252.2719457791203</v>
      </c>
      <c r="CH7" s="5">
        <f t="shared" si="58"/>
        <v>-31.416190196428822</v>
      </c>
      <c r="CI7" s="5">
        <f t="shared" si="59"/>
        <v>0.06475000836180494</v>
      </c>
      <c r="CJ7" s="5">
        <f t="shared" si="60"/>
        <v>79.80264883409308</v>
      </c>
      <c r="CK7" s="5">
        <f t="shared" si="61"/>
        <v>0.9194501187376302</v>
      </c>
      <c r="CL7" s="5">
        <f t="shared" si="62"/>
        <v>79.80264883409308</v>
      </c>
      <c r="CM7" s="5">
        <f t="shared" si="63"/>
        <v>8.916605322482027</v>
      </c>
      <c r="CN7" s="5">
        <f t="shared" si="64"/>
        <v>79.80264883409308</v>
      </c>
      <c r="CO7" s="5">
        <f t="shared" si="65"/>
        <v>1.5785890288249858</v>
      </c>
      <c r="CP7" s="5">
        <v>3</v>
      </c>
      <c r="CQ7" s="5">
        <f t="shared" si="66"/>
        <v>1.9004312998634192</v>
      </c>
      <c r="CR7" s="5">
        <f>1.37*CK7</f>
        <v>1.2596466626705534</v>
      </c>
    </row>
    <row r="8" spans="1:96" ht="12.75">
      <c r="A8" s="1" t="s">
        <v>47</v>
      </c>
      <c r="B8" s="1">
        <v>3</v>
      </c>
      <c r="C8">
        <v>0.43867</v>
      </c>
      <c r="D8">
        <v>0.5301</v>
      </c>
      <c r="E8">
        <v>0.3901</v>
      </c>
      <c r="F8">
        <v>0.4751</v>
      </c>
      <c r="G8">
        <v>2.5215</v>
      </c>
      <c r="H8" s="5">
        <f t="shared" si="2"/>
        <v>0.232538967</v>
      </c>
      <c r="I8" s="5">
        <f t="shared" si="3"/>
        <v>0.171125167</v>
      </c>
      <c r="J8" s="5">
        <f t="shared" si="4"/>
        <v>0.208412117</v>
      </c>
      <c r="K8" s="5">
        <f t="shared" si="5"/>
        <v>1.106106405</v>
      </c>
      <c r="L8" s="2">
        <v>6</v>
      </c>
      <c r="M8" s="6">
        <f t="shared" si="67"/>
        <v>3.0231099999999995</v>
      </c>
      <c r="N8" s="2">
        <v>3</v>
      </c>
      <c r="O8" s="5">
        <f>O7+H7</f>
        <v>2.736168611</v>
      </c>
      <c r="P8" s="5">
        <f>P7+I7</f>
        <v>8.379935211</v>
      </c>
      <c r="Q8" s="5">
        <f>Q7+J7</f>
        <v>2.832509561</v>
      </c>
      <c r="R8" s="5">
        <f>R7+K7</f>
        <v>11.669417865</v>
      </c>
      <c r="S8">
        <v>0</v>
      </c>
      <c r="T8">
        <v>0</v>
      </c>
      <c r="U8" s="5">
        <f t="shared" si="6"/>
        <v>2.736168611</v>
      </c>
      <c r="V8" s="5">
        <f t="shared" si="6"/>
        <v>8.379935211</v>
      </c>
      <c r="W8" s="5">
        <f t="shared" si="7"/>
        <v>8.815323749493224</v>
      </c>
      <c r="X8" s="5">
        <f t="shared" si="8"/>
        <v>71.91739961659859</v>
      </c>
      <c r="Y8" s="5">
        <f t="shared" si="9"/>
        <v>0.9300139229672642</v>
      </c>
      <c r="Z8" s="5">
        <f t="shared" si="10"/>
        <v>-71.91739961659859</v>
      </c>
      <c r="AA8" s="5">
        <f t="shared" si="11"/>
        <v>3.062653075293246</v>
      </c>
      <c r="AB8" s="5">
        <f>1.3*Y8</f>
        <v>1.2090180998574434</v>
      </c>
      <c r="AC8" s="5">
        <f t="shared" si="12"/>
        <v>5.472337222</v>
      </c>
      <c r="AD8" s="5">
        <f t="shared" si="12"/>
        <v>16.759870422</v>
      </c>
      <c r="AE8" s="5">
        <f t="shared" si="13"/>
        <v>17.63064749898645</v>
      </c>
      <c r="AF8" s="5">
        <f t="shared" si="14"/>
        <v>71.91739961659859</v>
      </c>
      <c r="AG8" s="5">
        <f t="shared" si="15"/>
        <v>0.4650069614836321</v>
      </c>
      <c r="AH8" s="5">
        <f t="shared" si="16"/>
        <v>-71.91739961659859</v>
      </c>
      <c r="AI8" s="11">
        <f t="shared" si="17"/>
        <v>465.0069614836321</v>
      </c>
      <c r="AJ8" s="5">
        <f t="shared" si="18"/>
        <v>10.179059079527228</v>
      </c>
      <c r="AK8" s="5">
        <f t="shared" si="19"/>
        <v>71.91739961659859</v>
      </c>
      <c r="AL8" s="5">
        <f t="shared" si="20"/>
        <v>3.1594553682181097</v>
      </c>
      <c r="AM8" s="5">
        <f t="shared" si="21"/>
        <v>9.676315699724947</v>
      </c>
      <c r="AN8" s="5">
        <f t="shared" si="22"/>
        <v>3.0626530752932455</v>
      </c>
      <c r="AO8" s="5">
        <f t="shared" si="68"/>
        <v>0.595208910699049</v>
      </c>
      <c r="AP8" s="5">
        <f t="shared" si="23"/>
        <v>8.304846783</v>
      </c>
      <c r="AQ8" s="5">
        <f t="shared" si="23"/>
        <v>28.429288287</v>
      </c>
      <c r="AR8" s="7">
        <f t="shared" si="24"/>
        <v>29.61747647242183</v>
      </c>
      <c r="AS8" s="5">
        <f t="shared" si="25"/>
        <v>73.71570620259874</v>
      </c>
      <c r="AT8" s="10">
        <f t="shared" si="26"/>
        <v>0.8304259645611497</v>
      </c>
      <c r="AU8" s="5">
        <f t="shared" si="27"/>
        <v>-73.71570620259874</v>
      </c>
      <c r="AV8" s="11">
        <f t="shared" si="28"/>
        <v>830.4259645611497</v>
      </c>
      <c r="AW8" s="5">
        <f t="shared" si="29"/>
        <v>9.872492157473944</v>
      </c>
      <c r="AX8" s="5">
        <f t="shared" si="30"/>
        <v>73.71570620259874</v>
      </c>
      <c r="AY8" s="5">
        <f t="shared" si="31"/>
        <v>2.768282261000001</v>
      </c>
      <c r="AZ8" s="5">
        <f t="shared" si="32"/>
        <v>9.476429429</v>
      </c>
      <c r="BA8" s="5">
        <f t="shared" si="33"/>
        <v>3.4232164698323717</v>
      </c>
      <c r="BB8" s="5">
        <f t="shared" si="69"/>
        <v>1.1293793118031636</v>
      </c>
      <c r="BC8" s="1">
        <v>1</v>
      </c>
      <c r="BD8" s="1">
        <v>120</v>
      </c>
      <c r="BE8" s="5">
        <f t="shared" si="34"/>
        <v>8.815323749493224</v>
      </c>
      <c r="BF8" s="5">
        <f t="shared" si="35"/>
        <v>71.91739961659859</v>
      </c>
      <c r="BG8" s="5">
        <f t="shared" si="36"/>
        <v>8.815323749493224</v>
      </c>
      <c r="BH8" s="5">
        <f t="shared" si="37"/>
        <v>191.91739961659857</v>
      </c>
      <c r="BI8" s="5">
        <f t="shared" si="38"/>
        <v>-8.62532108029371</v>
      </c>
      <c r="BJ8" s="5">
        <f t="shared" si="39"/>
        <v>-1.8203760793364117</v>
      </c>
      <c r="BK8" s="5">
        <f t="shared" si="0"/>
        <v>11.457830641293711</v>
      </c>
      <c r="BL8" s="5">
        <f t="shared" si="1"/>
        <v>13.489793944336412</v>
      </c>
      <c r="BM8" s="5">
        <f t="shared" si="40"/>
        <v>17.699051490552378</v>
      </c>
      <c r="BN8" s="5">
        <f t="shared" si="41"/>
        <v>49.65641497407098</v>
      </c>
      <c r="BO8" s="5">
        <f t="shared" si="42"/>
        <v>77.70993280837928</v>
      </c>
      <c r="BP8" s="5">
        <f t="shared" si="43"/>
        <v>143.83479923319717</v>
      </c>
      <c r="BQ8" s="5">
        <f t="shared" si="44"/>
        <v>-62.73669547273593</v>
      </c>
      <c r="BR8" s="5">
        <f t="shared" si="45"/>
        <v>45.857831373103735</v>
      </c>
      <c r="BS8" s="5">
        <f t="shared" si="46"/>
        <v>5.472337222</v>
      </c>
      <c r="BT8" s="5">
        <f t="shared" si="46"/>
        <v>16.759870422</v>
      </c>
      <c r="BU8" s="5">
        <f t="shared" si="47"/>
        <v>17.63064749898645</v>
      </c>
      <c r="BV8" s="5">
        <f t="shared" si="48"/>
        <v>71.91739961659859</v>
      </c>
      <c r="BW8" s="5">
        <f t="shared" si="49"/>
        <v>2.832509561</v>
      </c>
      <c r="BX8" s="5">
        <f t="shared" si="49"/>
        <v>11.669417865</v>
      </c>
      <c r="BY8" s="5">
        <f t="shared" si="50"/>
        <v>12.008264808919629</v>
      </c>
      <c r="BZ8" s="5">
        <f t="shared" si="51"/>
        <v>76.35649828712094</v>
      </c>
      <c r="CA8" s="5">
        <f t="shared" si="52"/>
        <v>211.71348392054583</v>
      </c>
      <c r="CB8" s="5">
        <f t="shared" si="53"/>
        <v>148.27389790371953</v>
      </c>
      <c r="CC8" s="5">
        <f t="shared" si="54"/>
        <v>-180.07748381524067</v>
      </c>
      <c r="CD8" s="5">
        <f t="shared" si="55"/>
        <v>111.33148295314739</v>
      </c>
      <c r="CE8" s="5">
        <f t="shared" si="56"/>
        <v>-242.8141792879766</v>
      </c>
      <c r="CF8" s="5">
        <f t="shared" si="56"/>
        <v>157.18931432625112</v>
      </c>
      <c r="CG8" s="5">
        <f t="shared" si="57"/>
        <v>289.25284130264066</v>
      </c>
      <c r="CH8" s="5">
        <f t="shared" si="58"/>
        <v>-32.917592162478556</v>
      </c>
      <c r="CI8" s="5">
        <f t="shared" si="59"/>
        <v>0.06118885958335027</v>
      </c>
      <c r="CJ8" s="5">
        <f t="shared" si="60"/>
        <v>82.57400713654954</v>
      </c>
      <c r="CK8" s="5">
        <f t="shared" si="61"/>
        <v>0.8688818060835738</v>
      </c>
      <c r="CL8" s="5">
        <f t="shared" si="62"/>
        <v>82.57400713654954</v>
      </c>
      <c r="CM8" s="5">
        <f t="shared" si="63"/>
        <v>9.435545508135686</v>
      </c>
      <c r="CN8" s="5">
        <f t="shared" si="64"/>
        <v>82.57400713654954</v>
      </c>
      <c r="CO8" s="5">
        <f t="shared" si="65"/>
        <v>1.2195014751115822</v>
      </c>
      <c r="CP8" s="5">
        <v>3</v>
      </c>
      <c r="CQ8" s="5">
        <f t="shared" si="66"/>
        <v>2.4600216245950053</v>
      </c>
      <c r="CR8" s="5">
        <f>1.5*CK8</f>
        <v>1.3033227091253607</v>
      </c>
    </row>
    <row r="9" spans="1:96" ht="12.75">
      <c r="A9" s="1" t="s">
        <v>48</v>
      </c>
      <c r="B9" s="1">
        <v>3</v>
      </c>
      <c r="C9">
        <v>0.23054</v>
      </c>
      <c r="D9">
        <v>0.5301</v>
      </c>
      <c r="E9">
        <v>0.3901</v>
      </c>
      <c r="F9">
        <v>0.4751</v>
      </c>
      <c r="G9">
        <v>2.5215</v>
      </c>
      <c r="H9" s="5">
        <f t="shared" si="2"/>
        <v>0.122209254</v>
      </c>
      <c r="I9" s="5">
        <f t="shared" si="3"/>
        <v>0.089933654</v>
      </c>
      <c r="J9" s="5">
        <f t="shared" si="4"/>
        <v>0.109529554</v>
      </c>
      <c r="K9" s="5">
        <f t="shared" si="5"/>
        <v>0.5813066100000001</v>
      </c>
      <c r="L9" s="2">
        <v>7</v>
      </c>
      <c r="M9" s="6">
        <f t="shared" si="67"/>
        <v>3.4617799999999996</v>
      </c>
      <c r="N9" s="2">
        <v>3</v>
      </c>
      <c r="O9" s="5">
        <f>O8+H8</f>
        <v>2.968707578</v>
      </c>
      <c r="P9" s="5">
        <f>P8+I8</f>
        <v>8.551060377999999</v>
      </c>
      <c r="Q9" s="5">
        <f>Q8+J8</f>
        <v>3.040921678</v>
      </c>
      <c r="R9" s="5">
        <f>R8+K8</f>
        <v>12.77552427</v>
      </c>
      <c r="S9">
        <v>0</v>
      </c>
      <c r="T9">
        <v>0</v>
      </c>
      <c r="U9" s="5">
        <f t="shared" si="6"/>
        <v>2.968707578</v>
      </c>
      <c r="V9" s="5">
        <f t="shared" si="6"/>
        <v>8.551060377999999</v>
      </c>
      <c r="W9" s="5">
        <f t="shared" si="7"/>
        <v>9.051732335408296</v>
      </c>
      <c r="X9" s="5">
        <f t="shared" si="8"/>
        <v>70.85431782189087</v>
      </c>
      <c r="Y9" s="5">
        <f t="shared" si="9"/>
        <v>0.9057242877611982</v>
      </c>
      <c r="Z9" s="5">
        <f t="shared" si="10"/>
        <v>-70.85431782189087</v>
      </c>
      <c r="AA9" s="5">
        <f t="shared" si="11"/>
        <v>2.880398339455446</v>
      </c>
      <c r="AB9" s="5">
        <f>1.2*Y9</f>
        <v>1.0868691453134378</v>
      </c>
      <c r="AC9" s="5">
        <f t="shared" si="12"/>
        <v>5.937415156</v>
      </c>
      <c r="AD9" s="5">
        <f t="shared" si="12"/>
        <v>17.102120755999998</v>
      </c>
      <c r="AE9" s="5">
        <f t="shared" si="13"/>
        <v>18.103464670816592</v>
      </c>
      <c r="AF9" s="5">
        <f t="shared" si="14"/>
        <v>70.85431782189087</v>
      </c>
      <c r="AG9" s="5">
        <f t="shared" si="15"/>
        <v>0.4528621438805991</v>
      </c>
      <c r="AH9" s="5">
        <f t="shared" si="16"/>
        <v>-70.85431782189087</v>
      </c>
      <c r="AI9" s="11">
        <f t="shared" si="17"/>
        <v>452.8621438805991</v>
      </c>
      <c r="AJ9" s="5">
        <f t="shared" si="18"/>
        <v>10.45204020096084</v>
      </c>
      <c r="AK9" s="5">
        <f t="shared" si="19"/>
        <v>70.85431782189087</v>
      </c>
      <c r="AL9" s="5">
        <f t="shared" si="20"/>
        <v>3.427968238607165</v>
      </c>
      <c r="AM9" s="5">
        <f t="shared" si="21"/>
        <v>9.873914022190085</v>
      </c>
      <c r="AN9" s="5">
        <f t="shared" si="22"/>
        <v>2.880398339455445</v>
      </c>
      <c r="AO9" s="5">
        <f t="shared" si="68"/>
        <v>0.5796635441671668</v>
      </c>
      <c r="AP9" s="5">
        <f t="shared" si="23"/>
        <v>8.978336834</v>
      </c>
      <c r="AQ9" s="5">
        <f t="shared" si="23"/>
        <v>29.877645025999996</v>
      </c>
      <c r="AR9" s="7">
        <f t="shared" si="24"/>
        <v>31.197503179011353</v>
      </c>
      <c r="AS9" s="5">
        <f t="shared" si="25"/>
        <v>73.27429310983226</v>
      </c>
      <c r="AT9" s="10">
        <f t="shared" si="26"/>
        <v>0.7883682654458335</v>
      </c>
      <c r="AU9" s="5">
        <f t="shared" si="27"/>
        <v>-73.27429310983226</v>
      </c>
      <c r="AV9" s="11">
        <f t="shared" si="28"/>
        <v>788.3682654458335</v>
      </c>
      <c r="AW9" s="5">
        <f t="shared" si="29"/>
        <v>10.399167726337117</v>
      </c>
      <c r="AX9" s="5">
        <f t="shared" si="30"/>
        <v>73.27429310983226</v>
      </c>
      <c r="AY9" s="5">
        <f t="shared" si="31"/>
        <v>2.9927789446666666</v>
      </c>
      <c r="AZ9" s="5">
        <f t="shared" si="32"/>
        <v>9.959215008666664</v>
      </c>
      <c r="BA9" s="5">
        <f t="shared" si="33"/>
        <v>3.3277482877292544</v>
      </c>
      <c r="BB9" s="5">
        <f t="shared" si="69"/>
        <v>1.0721808410063336</v>
      </c>
      <c r="BC9" s="1">
        <v>1</v>
      </c>
      <c r="BD9" s="1">
        <v>120</v>
      </c>
      <c r="BE9" s="5">
        <f t="shared" si="34"/>
        <v>9.051732335408296</v>
      </c>
      <c r="BF9" s="5">
        <f t="shared" si="35"/>
        <v>70.85431782189087</v>
      </c>
      <c r="BG9" s="5">
        <f t="shared" si="36"/>
        <v>9.051732335408296</v>
      </c>
      <c r="BH9" s="5">
        <f t="shared" si="37"/>
        <v>190.85431782189087</v>
      </c>
      <c r="BI9" s="5">
        <f t="shared" si="38"/>
        <v>-8.889789305642564</v>
      </c>
      <c r="BJ9" s="5">
        <f t="shared" si="39"/>
        <v>-1.7045540100446237</v>
      </c>
      <c r="BK9" s="5">
        <f t="shared" si="0"/>
        <v>11.930710983642564</v>
      </c>
      <c r="BL9" s="5">
        <f t="shared" si="1"/>
        <v>14.480078280044623</v>
      </c>
      <c r="BM9" s="5">
        <f t="shared" si="40"/>
        <v>18.762050302976736</v>
      </c>
      <c r="BN9" s="5">
        <f t="shared" si="41"/>
        <v>50.51353611336819</v>
      </c>
      <c r="BO9" s="5">
        <f t="shared" si="42"/>
        <v>81.93385827187613</v>
      </c>
      <c r="BP9" s="5">
        <f t="shared" si="43"/>
        <v>141.70863564378175</v>
      </c>
      <c r="BQ9" s="5">
        <f t="shared" si="44"/>
        <v>-64.30740890452687</v>
      </c>
      <c r="BR9" s="5">
        <f t="shared" si="45"/>
        <v>50.77119548820831</v>
      </c>
      <c r="BS9" s="5">
        <f t="shared" si="46"/>
        <v>5.937415156</v>
      </c>
      <c r="BT9" s="5">
        <f t="shared" si="46"/>
        <v>17.102120755999998</v>
      </c>
      <c r="BU9" s="5">
        <f t="shared" si="47"/>
        <v>18.103464670816592</v>
      </c>
      <c r="BV9" s="5">
        <f t="shared" si="48"/>
        <v>70.85431782189087</v>
      </c>
      <c r="BW9" s="5">
        <f t="shared" si="49"/>
        <v>3.040921678</v>
      </c>
      <c r="BX9" s="5">
        <f t="shared" si="49"/>
        <v>12.77552427</v>
      </c>
      <c r="BY9" s="5">
        <f t="shared" si="50"/>
        <v>13.132449315534759</v>
      </c>
      <c r="BZ9" s="5">
        <f t="shared" si="51"/>
        <v>76.61119397732426</v>
      </c>
      <c r="CA9" s="5">
        <f t="shared" si="52"/>
        <v>237.74283222507304</v>
      </c>
      <c r="CB9" s="5">
        <f t="shared" si="53"/>
        <v>147.46551179921514</v>
      </c>
      <c r="CC9" s="5">
        <f t="shared" si="54"/>
        <v>-200.4333443275826</v>
      </c>
      <c r="CD9" s="5">
        <f t="shared" si="55"/>
        <v>127.85980117323794</v>
      </c>
      <c r="CE9" s="5">
        <f t="shared" si="56"/>
        <v>-264.74075323210945</v>
      </c>
      <c r="CF9" s="5">
        <f t="shared" si="56"/>
        <v>178.63099666144626</v>
      </c>
      <c r="CG9" s="5">
        <f t="shared" si="57"/>
        <v>319.36922110649033</v>
      </c>
      <c r="CH9" s="5">
        <f t="shared" si="58"/>
        <v>-34.00908808481431</v>
      </c>
      <c r="CI9" s="5">
        <f t="shared" si="59"/>
        <v>0.058747208757229386</v>
      </c>
      <c r="CJ9" s="5">
        <f t="shared" si="60"/>
        <v>84.5226241981825</v>
      </c>
      <c r="CK9" s="5">
        <f t="shared" si="61"/>
        <v>0.8342103643526573</v>
      </c>
      <c r="CL9" s="5">
        <f t="shared" si="62"/>
        <v>84.5226241981825</v>
      </c>
      <c r="CM9" s="5">
        <f t="shared" si="63"/>
        <v>9.827705543858329</v>
      </c>
      <c r="CN9" s="5">
        <f t="shared" si="64"/>
        <v>84.5226241981825</v>
      </c>
      <c r="CO9" s="5">
        <f t="shared" si="65"/>
        <v>0.9380809915972828</v>
      </c>
      <c r="CP9" s="5">
        <v>3</v>
      </c>
      <c r="CQ9" s="5">
        <f t="shared" si="66"/>
        <v>3.198018110239992</v>
      </c>
      <c r="CR9" s="5">
        <f>1.5*CK9</f>
        <v>1.251315546528986</v>
      </c>
    </row>
    <row r="10" spans="1:96" ht="12.75">
      <c r="A10" s="1" t="s">
        <v>49</v>
      </c>
      <c r="B10" s="1">
        <v>3</v>
      </c>
      <c r="C10">
        <v>0.28619</v>
      </c>
      <c r="D10">
        <v>0.5301</v>
      </c>
      <c r="E10">
        <v>0.3901</v>
      </c>
      <c r="F10">
        <v>0.4751</v>
      </c>
      <c r="G10">
        <v>2.5215</v>
      </c>
      <c r="H10" s="5">
        <f t="shared" si="2"/>
        <v>0.151709319</v>
      </c>
      <c r="I10" s="5">
        <f t="shared" si="3"/>
        <v>0.111642719</v>
      </c>
      <c r="J10" s="5">
        <f t="shared" si="4"/>
        <v>0.13596886900000002</v>
      </c>
      <c r="K10" s="5">
        <f t="shared" si="5"/>
        <v>0.721628085</v>
      </c>
      <c r="L10" s="2">
        <v>8</v>
      </c>
      <c r="M10" s="6">
        <f t="shared" si="67"/>
        <v>3.6923199999999996</v>
      </c>
      <c r="N10" s="2">
        <v>3</v>
      </c>
      <c r="O10" s="5">
        <f>O9+H9</f>
        <v>3.090916832</v>
      </c>
      <c r="P10" s="5">
        <f>P9+I9</f>
        <v>8.640994031999998</v>
      </c>
      <c r="Q10" s="5">
        <f>Q9+J9</f>
        <v>3.150451232</v>
      </c>
      <c r="R10" s="5">
        <f>R9+K9</f>
        <v>13.35683088</v>
      </c>
      <c r="S10">
        <v>0</v>
      </c>
      <c r="T10">
        <v>0</v>
      </c>
      <c r="U10" s="5">
        <f t="shared" si="6"/>
        <v>3.090916832</v>
      </c>
      <c r="V10" s="5">
        <f t="shared" si="6"/>
        <v>8.640994031999998</v>
      </c>
      <c r="W10" s="5">
        <f t="shared" si="7"/>
        <v>9.177175203917626</v>
      </c>
      <c r="X10" s="5">
        <f t="shared" si="8"/>
        <v>70.3176745239956</v>
      </c>
      <c r="Y10" s="5">
        <f t="shared" si="9"/>
        <v>0.8933439364863491</v>
      </c>
      <c r="Z10" s="5">
        <f t="shared" si="10"/>
        <v>-70.3176745239956</v>
      </c>
      <c r="AA10" s="5">
        <f t="shared" si="11"/>
        <v>2.7956087147154913</v>
      </c>
      <c r="AB10" s="5">
        <f>1.2*Y10</f>
        <v>1.072012723783619</v>
      </c>
      <c r="AC10" s="5">
        <f t="shared" si="12"/>
        <v>6.181833664</v>
      </c>
      <c r="AD10" s="5">
        <f t="shared" si="12"/>
        <v>17.281988063999997</v>
      </c>
      <c r="AE10" s="5">
        <f t="shared" si="13"/>
        <v>18.354350407835252</v>
      </c>
      <c r="AF10" s="5">
        <f t="shared" si="14"/>
        <v>70.3176745239956</v>
      </c>
      <c r="AG10" s="5">
        <f t="shared" si="15"/>
        <v>0.44667196824317457</v>
      </c>
      <c r="AH10" s="5">
        <f t="shared" si="16"/>
        <v>-70.3176745239956</v>
      </c>
      <c r="AI10" s="11">
        <f t="shared" si="17"/>
        <v>446.67196824317455</v>
      </c>
      <c r="AJ10" s="5">
        <f t="shared" si="18"/>
        <v>10.5968891487644</v>
      </c>
      <c r="AK10" s="5">
        <f t="shared" si="19"/>
        <v>70.3176745239956</v>
      </c>
      <c r="AL10" s="5">
        <f t="shared" si="20"/>
        <v>3.569083329995892</v>
      </c>
      <c r="AM10" s="5">
        <f t="shared" si="21"/>
        <v>9.977760460882298</v>
      </c>
      <c r="AN10" s="5">
        <f t="shared" si="22"/>
        <v>2.7956087147154904</v>
      </c>
      <c r="AO10" s="5">
        <f t="shared" si="68"/>
        <v>0.5717401193512635</v>
      </c>
      <c r="AP10" s="5">
        <f t="shared" si="23"/>
        <v>9.332284896</v>
      </c>
      <c r="AQ10" s="5">
        <f t="shared" si="23"/>
        <v>30.638818943999997</v>
      </c>
      <c r="AR10" s="7">
        <f t="shared" si="24"/>
        <v>32.02856174827903</v>
      </c>
      <c r="AS10" s="5">
        <f t="shared" si="25"/>
        <v>73.0597765130493</v>
      </c>
      <c r="AT10" s="10">
        <f t="shared" si="26"/>
        <v>0.7679121423177738</v>
      </c>
      <c r="AU10" s="5">
        <f t="shared" si="27"/>
        <v>-73.0597765130493</v>
      </c>
      <c r="AV10" s="11">
        <f t="shared" si="28"/>
        <v>767.9121423177738</v>
      </c>
      <c r="AW10" s="5">
        <f t="shared" si="29"/>
        <v>10.676187249426343</v>
      </c>
      <c r="AX10" s="5">
        <f t="shared" si="30"/>
        <v>73.0597765130493</v>
      </c>
      <c r="AY10" s="5">
        <f t="shared" si="31"/>
        <v>3.110761632000001</v>
      </c>
      <c r="AZ10" s="5">
        <f t="shared" si="32"/>
        <v>10.212939647999999</v>
      </c>
      <c r="BA10" s="5">
        <f t="shared" si="33"/>
        <v>3.2830994001407294</v>
      </c>
      <c r="BB10" s="5">
        <f t="shared" si="69"/>
        <v>1.0443605135521725</v>
      </c>
      <c r="BC10" s="1">
        <v>1</v>
      </c>
      <c r="BD10" s="1">
        <v>120</v>
      </c>
      <c r="BE10" s="5">
        <f t="shared" si="34"/>
        <v>9.177175203917626</v>
      </c>
      <c r="BF10" s="5">
        <f t="shared" si="35"/>
        <v>70.3176745239956</v>
      </c>
      <c r="BG10" s="5">
        <f t="shared" si="36"/>
        <v>9.177175203917626</v>
      </c>
      <c r="BH10" s="5">
        <f t="shared" si="37"/>
        <v>190.3176745239956</v>
      </c>
      <c r="BI10" s="5">
        <f t="shared" si="38"/>
        <v>-9.028778761661725</v>
      </c>
      <c r="BJ10" s="5">
        <f t="shared" si="39"/>
        <v>-1.6436845185030784</v>
      </c>
      <c r="BK10" s="5">
        <f t="shared" si="0"/>
        <v>12.179229993661725</v>
      </c>
      <c r="BL10" s="5">
        <f t="shared" si="1"/>
        <v>15.00051539850308</v>
      </c>
      <c r="BM10" s="5">
        <f t="shared" si="40"/>
        <v>19.322243799808483</v>
      </c>
      <c r="BN10" s="5">
        <f t="shared" si="41"/>
        <v>50.92613737416798</v>
      </c>
      <c r="BO10" s="5">
        <f t="shared" si="42"/>
        <v>84.22054472340052</v>
      </c>
      <c r="BP10" s="5">
        <f t="shared" si="43"/>
        <v>140.6353490479912</v>
      </c>
      <c r="BQ10" s="5">
        <f t="shared" si="44"/>
        <v>-65.11301099871868</v>
      </c>
      <c r="BR10" s="5">
        <f t="shared" si="45"/>
        <v>53.417187797440704</v>
      </c>
      <c r="BS10" s="5">
        <f t="shared" si="46"/>
        <v>6.181833664</v>
      </c>
      <c r="BT10" s="5">
        <f t="shared" si="46"/>
        <v>17.281988063999997</v>
      </c>
      <c r="BU10" s="5">
        <f t="shared" si="47"/>
        <v>18.354350407835252</v>
      </c>
      <c r="BV10" s="5">
        <f t="shared" si="48"/>
        <v>70.3176745239956</v>
      </c>
      <c r="BW10" s="5">
        <f t="shared" si="49"/>
        <v>3.150451232</v>
      </c>
      <c r="BX10" s="5">
        <f t="shared" si="49"/>
        <v>13.35683088</v>
      </c>
      <c r="BY10" s="5">
        <f t="shared" si="50"/>
        <v>13.723347773853575</v>
      </c>
      <c r="BZ10" s="5">
        <f t="shared" si="51"/>
        <v>76.72831881708402</v>
      </c>
      <c r="CA10" s="5">
        <f t="shared" si="52"/>
        <v>251.88313380989436</v>
      </c>
      <c r="CB10" s="5">
        <f t="shared" si="53"/>
        <v>147.04599334107962</v>
      </c>
      <c r="CC10" s="5">
        <f t="shared" si="54"/>
        <v>-211.3570263582587</v>
      </c>
      <c r="CD10" s="5">
        <f t="shared" si="55"/>
        <v>137.01576736597684</v>
      </c>
      <c r="CE10" s="5">
        <f t="shared" si="56"/>
        <v>-276.4700373569774</v>
      </c>
      <c r="CF10" s="5">
        <f t="shared" si="56"/>
        <v>190.43295516341755</v>
      </c>
      <c r="CG10" s="5">
        <f t="shared" si="57"/>
        <v>335.708790424738</v>
      </c>
      <c r="CH10" s="5">
        <f t="shared" si="58"/>
        <v>-34.55912593937613</v>
      </c>
      <c r="CI10" s="5">
        <f t="shared" si="59"/>
        <v>0.05755656196956303</v>
      </c>
      <c r="CJ10" s="5">
        <f t="shared" si="60"/>
        <v>85.48526331354411</v>
      </c>
      <c r="CK10" s="5">
        <f t="shared" si="61"/>
        <v>0.817303179967795</v>
      </c>
      <c r="CL10" s="5">
        <f t="shared" si="62"/>
        <v>85.48526331354411</v>
      </c>
      <c r="CM10" s="5">
        <f t="shared" si="63"/>
        <v>10.03100688145583</v>
      </c>
      <c r="CN10" s="5">
        <f t="shared" si="64"/>
        <v>85.48526331354411</v>
      </c>
      <c r="CO10" s="5">
        <f t="shared" si="65"/>
        <v>0.7895957618614806</v>
      </c>
      <c r="CP10" s="5">
        <v>3</v>
      </c>
      <c r="CQ10" s="5">
        <f t="shared" si="66"/>
        <v>3.7994124904210063</v>
      </c>
      <c r="CR10" s="5">
        <f>1.58*CK10</f>
        <v>1.291339024349116</v>
      </c>
    </row>
    <row r="11" spans="1:96" ht="12.75">
      <c r="A11" s="1" t="s">
        <v>50</v>
      </c>
      <c r="B11" s="1">
        <v>3</v>
      </c>
      <c r="C11">
        <v>0.32729</v>
      </c>
      <c r="D11">
        <v>0.5301</v>
      </c>
      <c r="E11">
        <v>0.3901</v>
      </c>
      <c r="F11">
        <v>0.4751</v>
      </c>
      <c r="G11">
        <v>2.5215</v>
      </c>
      <c r="H11" s="5">
        <f t="shared" si="2"/>
        <v>0.173496429</v>
      </c>
      <c r="I11" s="5">
        <f t="shared" si="3"/>
        <v>0.12767582900000002</v>
      </c>
      <c r="J11" s="5">
        <f t="shared" si="4"/>
        <v>0.15549547900000002</v>
      </c>
      <c r="K11" s="5">
        <f t="shared" si="5"/>
        <v>0.8252617350000001</v>
      </c>
      <c r="L11" s="2">
        <v>9</v>
      </c>
      <c r="M11" s="6">
        <f t="shared" si="67"/>
        <v>3.9785099999999995</v>
      </c>
      <c r="N11" s="2">
        <v>3</v>
      </c>
      <c r="O11" s="5">
        <f>O10+H10</f>
        <v>3.242626151</v>
      </c>
      <c r="P11" s="5">
        <f>P10+I10</f>
        <v>8.752636750999999</v>
      </c>
      <c r="Q11" s="5">
        <f>Q10+J10</f>
        <v>3.286420101</v>
      </c>
      <c r="R11" s="5">
        <f>R10+K10</f>
        <v>14.078458965000001</v>
      </c>
      <c r="S11">
        <v>0</v>
      </c>
      <c r="T11">
        <v>0</v>
      </c>
      <c r="U11" s="5">
        <f t="shared" si="6"/>
        <v>3.242626151</v>
      </c>
      <c r="V11" s="5">
        <f t="shared" si="6"/>
        <v>8.752636750999999</v>
      </c>
      <c r="W11" s="5">
        <f t="shared" si="7"/>
        <v>9.333984918035004</v>
      </c>
      <c r="X11" s="5">
        <f t="shared" si="8"/>
        <v>69.67163165539364</v>
      </c>
      <c r="Y11" s="5">
        <f t="shared" si="9"/>
        <v>0.8783358763149377</v>
      </c>
      <c r="Z11" s="5">
        <f t="shared" si="10"/>
        <v>-69.67163165539364</v>
      </c>
      <c r="AA11" s="5">
        <f t="shared" si="11"/>
        <v>2.6992432501972994</v>
      </c>
      <c r="AB11" s="5">
        <f>1.2*Y11</f>
        <v>1.0540030515779253</v>
      </c>
      <c r="AC11" s="5">
        <f t="shared" si="12"/>
        <v>6.485252302</v>
      </c>
      <c r="AD11" s="5">
        <f t="shared" si="12"/>
        <v>17.505273501999998</v>
      </c>
      <c r="AE11" s="5">
        <f t="shared" si="13"/>
        <v>18.667969836070007</v>
      </c>
      <c r="AF11" s="5">
        <f t="shared" si="14"/>
        <v>69.67163165539364</v>
      </c>
      <c r="AG11" s="5">
        <f t="shared" si="15"/>
        <v>0.43916793815746885</v>
      </c>
      <c r="AH11" s="5">
        <f t="shared" si="16"/>
        <v>-69.67163165539364</v>
      </c>
      <c r="AI11" s="11">
        <f t="shared" si="17"/>
        <v>439.1679381574688</v>
      </c>
      <c r="AJ11" s="5">
        <f t="shared" si="18"/>
        <v>10.777957410078834</v>
      </c>
      <c r="AK11" s="5">
        <f t="shared" si="19"/>
        <v>69.67163165539364</v>
      </c>
      <c r="AL11" s="5">
        <f t="shared" si="20"/>
        <v>3.744262162322342</v>
      </c>
      <c r="AM11" s="5">
        <f t="shared" si="21"/>
        <v>10.106674368617723</v>
      </c>
      <c r="AN11" s="5">
        <f t="shared" si="22"/>
        <v>2.699243250197298</v>
      </c>
      <c r="AO11" s="5">
        <f t="shared" si="68"/>
        <v>0.5621349608415601</v>
      </c>
      <c r="AP11" s="5">
        <f t="shared" si="23"/>
        <v>9.771672403</v>
      </c>
      <c r="AQ11" s="5">
        <f t="shared" si="23"/>
        <v>31.583732466999997</v>
      </c>
      <c r="AR11" s="7">
        <f t="shared" si="24"/>
        <v>33.06081877538095</v>
      </c>
      <c r="AS11" s="5">
        <f t="shared" si="25"/>
        <v>72.80848624209995</v>
      </c>
      <c r="AT11" s="10">
        <f t="shared" si="26"/>
        <v>0.7439356428097008</v>
      </c>
      <c r="AU11" s="5">
        <f t="shared" si="27"/>
        <v>-72.80848624209995</v>
      </c>
      <c r="AV11" s="11">
        <f t="shared" si="28"/>
        <v>743.9356428097008</v>
      </c>
      <c r="AW11" s="5">
        <f t="shared" si="29"/>
        <v>11.020272925126983</v>
      </c>
      <c r="AX11" s="5">
        <f t="shared" si="30"/>
        <v>72.80848624209995</v>
      </c>
      <c r="AY11" s="5">
        <f t="shared" si="31"/>
        <v>3.257224134333334</v>
      </c>
      <c r="AZ11" s="5">
        <f t="shared" si="32"/>
        <v>10.527910822333332</v>
      </c>
      <c r="BA11" s="5">
        <f t="shared" si="33"/>
        <v>3.232172668549907</v>
      </c>
      <c r="BB11" s="5">
        <f t="shared" si="69"/>
        <v>1.0117524742211932</v>
      </c>
      <c r="BC11" s="1">
        <v>1</v>
      </c>
      <c r="BD11" s="1">
        <v>120</v>
      </c>
      <c r="BE11" s="5">
        <f t="shared" si="34"/>
        <v>9.333984918035004</v>
      </c>
      <c r="BF11" s="5">
        <f t="shared" si="35"/>
        <v>69.67163165539364</v>
      </c>
      <c r="BG11" s="5">
        <f t="shared" si="36"/>
        <v>9.333984918035004</v>
      </c>
      <c r="BH11" s="5">
        <f t="shared" si="37"/>
        <v>189.67163165539364</v>
      </c>
      <c r="BI11" s="5">
        <f t="shared" si="38"/>
        <v>-9.201318851963293</v>
      </c>
      <c r="BJ11" s="5">
        <f t="shared" si="39"/>
        <v>-1.5681217537582437</v>
      </c>
      <c r="BK11" s="5">
        <f t="shared" si="0"/>
        <v>12.487738952963294</v>
      </c>
      <c r="BL11" s="5">
        <f t="shared" si="1"/>
        <v>15.646580718758244</v>
      </c>
      <c r="BM11" s="5">
        <f t="shared" si="40"/>
        <v>20.018968813252446</v>
      </c>
      <c r="BN11" s="5">
        <f t="shared" si="41"/>
        <v>51.406178711448135</v>
      </c>
      <c r="BO11" s="5">
        <f t="shared" si="42"/>
        <v>87.12327445010492</v>
      </c>
      <c r="BP11" s="5">
        <f t="shared" si="43"/>
        <v>139.34326331078728</v>
      </c>
      <c r="BQ11" s="5">
        <f t="shared" si="44"/>
        <v>-66.09402573980675</v>
      </c>
      <c r="BR11" s="5">
        <f t="shared" si="45"/>
        <v>56.763057637992574</v>
      </c>
      <c r="BS11" s="5">
        <f t="shared" si="46"/>
        <v>6.485252302</v>
      </c>
      <c r="BT11" s="5">
        <f t="shared" si="46"/>
        <v>17.505273501999998</v>
      </c>
      <c r="BU11" s="5">
        <f t="shared" si="47"/>
        <v>18.667969836070007</v>
      </c>
      <c r="BV11" s="5">
        <f t="shared" si="48"/>
        <v>69.67163165539364</v>
      </c>
      <c r="BW11" s="5">
        <f t="shared" si="49"/>
        <v>3.286420101</v>
      </c>
      <c r="BX11" s="5">
        <f t="shared" si="49"/>
        <v>14.078458965000001</v>
      </c>
      <c r="BY11" s="5">
        <f t="shared" si="50"/>
        <v>14.456955554661077</v>
      </c>
      <c r="BZ11" s="5">
        <f t="shared" si="51"/>
        <v>76.8603954975724</v>
      </c>
      <c r="CA11" s="5">
        <f t="shared" si="52"/>
        <v>269.88201021581773</v>
      </c>
      <c r="CB11" s="5">
        <f t="shared" si="53"/>
        <v>146.53202715296604</v>
      </c>
      <c r="CC11" s="5">
        <f t="shared" si="54"/>
        <v>-225.1340111436595</v>
      </c>
      <c r="CD11" s="5">
        <f t="shared" si="55"/>
        <v>148.83204112185433</v>
      </c>
      <c r="CE11" s="5">
        <f t="shared" si="56"/>
        <v>-291.22803688346625</v>
      </c>
      <c r="CF11" s="5">
        <f t="shared" si="56"/>
        <v>205.5950987598469</v>
      </c>
      <c r="CG11" s="5">
        <f t="shared" si="57"/>
        <v>356.48718644723937</v>
      </c>
      <c r="CH11" s="5">
        <f t="shared" si="58"/>
        <v>-35.22052986274403</v>
      </c>
      <c r="CI11" s="5">
        <f t="shared" si="59"/>
        <v>0.056156208622144356</v>
      </c>
      <c r="CJ11" s="5">
        <f t="shared" si="60"/>
        <v>86.62670857419216</v>
      </c>
      <c r="CK11" s="5">
        <f t="shared" si="61"/>
        <v>0.7974181624344499</v>
      </c>
      <c r="CL11" s="5">
        <f t="shared" si="62"/>
        <v>86.62670857419216</v>
      </c>
      <c r="CM11" s="5">
        <f t="shared" si="63"/>
        <v>10.28114759446129</v>
      </c>
      <c r="CN11" s="5">
        <f t="shared" si="64"/>
        <v>86.62670857419216</v>
      </c>
      <c r="CO11" s="5">
        <f t="shared" si="65"/>
        <v>0.6049533664717125</v>
      </c>
      <c r="CP11" s="5">
        <v>3</v>
      </c>
      <c r="CQ11" s="5">
        <f t="shared" si="66"/>
        <v>4.959059931341467</v>
      </c>
      <c r="CR11" s="5">
        <f>1.7*CK11</f>
        <v>1.3556108761385648</v>
      </c>
    </row>
    <row r="12" spans="1:96" ht="12.75">
      <c r="A12" s="1" t="s">
        <v>51</v>
      </c>
      <c r="B12" s="1">
        <v>3</v>
      </c>
      <c r="C12">
        <v>0.1549</v>
      </c>
      <c r="D12">
        <v>0.5301</v>
      </c>
      <c r="E12">
        <v>0.3901</v>
      </c>
      <c r="F12">
        <v>0.4751</v>
      </c>
      <c r="G12">
        <v>2.5215</v>
      </c>
      <c r="H12" s="5">
        <f t="shared" si="2"/>
        <v>0.08211249000000001</v>
      </c>
      <c r="I12" s="5">
        <f t="shared" si="3"/>
        <v>0.060426490000000006</v>
      </c>
      <c r="J12" s="5">
        <f t="shared" si="4"/>
        <v>0.07359299000000001</v>
      </c>
      <c r="K12" s="5">
        <f t="shared" si="5"/>
        <v>0.39058035</v>
      </c>
      <c r="L12" s="2">
        <v>10</v>
      </c>
      <c r="M12" s="6">
        <f t="shared" si="67"/>
        <v>4.3058</v>
      </c>
      <c r="N12" s="2">
        <v>3</v>
      </c>
      <c r="O12" s="5">
        <f>O11+H11</f>
        <v>3.41612258</v>
      </c>
      <c r="P12" s="5">
        <f>P11+I11</f>
        <v>8.880312579999998</v>
      </c>
      <c r="Q12" s="5">
        <f>Q11+J11</f>
        <v>3.44191558</v>
      </c>
      <c r="R12" s="5">
        <f>R11+K11</f>
        <v>14.903720700000001</v>
      </c>
      <c r="S12">
        <v>0</v>
      </c>
      <c r="T12">
        <v>0</v>
      </c>
      <c r="U12" s="5">
        <f t="shared" si="6"/>
        <v>3.41612258</v>
      </c>
      <c r="V12" s="5">
        <f t="shared" si="6"/>
        <v>8.880312579999998</v>
      </c>
      <c r="W12" s="5">
        <f t="shared" si="7"/>
        <v>9.51471728429658</v>
      </c>
      <c r="X12" s="5">
        <f t="shared" si="8"/>
        <v>68.95901700399439</v>
      </c>
      <c r="Y12" s="5">
        <f t="shared" si="9"/>
        <v>0.8616518575936635</v>
      </c>
      <c r="Z12" s="5">
        <f t="shared" si="10"/>
        <v>-68.95901700399439</v>
      </c>
      <c r="AA12" s="5">
        <f t="shared" si="11"/>
        <v>2.5995298388853474</v>
      </c>
      <c r="AB12" s="5">
        <f>1.2*Y12</f>
        <v>1.0339822291123961</v>
      </c>
      <c r="AC12" s="5">
        <f t="shared" si="12"/>
        <v>6.83224516</v>
      </c>
      <c r="AD12" s="5">
        <f t="shared" si="12"/>
        <v>17.760625159999996</v>
      </c>
      <c r="AE12" s="5">
        <f t="shared" si="13"/>
        <v>19.02943456859316</v>
      </c>
      <c r="AF12" s="5">
        <f t="shared" si="14"/>
        <v>68.95901700399439</v>
      </c>
      <c r="AG12" s="5">
        <f t="shared" si="15"/>
        <v>0.43082592879683174</v>
      </c>
      <c r="AH12" s="5">
        <f t="shared" si="16"/>
        <v>-68.95901700399439</v>
      </c>
      <c r="AI12" s="11">
        <f t="shared" si="17"/>
        <v>430.82592879683176</v>
      </c>
      <c r="AJ12" s="5">
        <f t="shared" si="18"/>
        <v>10.986649170703632</v>
      </c>
      <c r="AK12" s="5">
        <f t="shared" si="19"/>
        <v>68.95901700399439</v>
      </c>
      <c r="AL12" s="5">
        <f t="shared" si="20"/>
        <v>3.9445985822955194</v>
      </c>
      <c r="AM12" s="5">
        <f t="shared" si="21"/>
        <v>10.254101717102039</v>
      </c>
      <c r="AN12" s="5">
        <f t="shared" si="22"/>
        <v>2.5995298388853465</v>
      </c>
      <c r="AO12" s="5">
        <f t="shared" si="68"/>
        <v>0.5514571888599447</v>
      </c>
      <c r="AP12" s="5">
        <f t="shared" si="23"/>
        <v>10.27416074</v>
      </c>
      <c r="AQ12" s="5">
        <f t="shared" si="23"/>
        <v>32.66434586</v>
      </c>
      <c r="AR12" s="7">
        <f t="shared" si="24"/>
        <v>34.2420482648608</v>
      </c>
      <c r="AS12" s="5">
        <f t="shared" si="25"/>
        <v>72.53968463633501</v>
      </c>
      <c r="AT12" s="10">
        <f t="shared" si="26"/>
        <v>0.718272495769991</v>
      </c>
      <c r="AU12" s="5">
        <f t="shared" si="27"/>
        <v>-72.53968463633501</v>
      </c>
      <c r="AV12" s="11">
        <f t="shared" si="28"/>
        <v>718.272495769991</v>
      </c>
      <c r="AW12" s="5">
        <f t="shared" si="29"/>
        <v>11.414016088286933</v>
      </c>
      <c r="AX12" s="5">
        <f t="shared" si="30"/>
        <v>72.53968463633501</v>
      </c>
      <c r="AY12" s="5">
        <f t="shared" si="31"/>
        <v>3.4247202466666686</v>
      </c>
      <c r="AZ12" s="5">
        <f t="shared" si="32"/>
        <v>10.888115286666666</v>
      </c>
      <c r="BA12" s="5">
        <f t="shared" si="33"/>
        <v>3.179271444803187</v>
      </c>
      <c r="BB12" s="5">
        <f t="shared" si="69"/>
        <v>0.9768505942471878</v>
      </c>
      <c r="BC12" s="1">
        <v>1</v>
      </c>
      <c r="BD12" s="1">
        <v>120</v>
      </c>
      <c r="BE12" s="5">
        <f t="shared" si="34"/>
        <v>9.51471728429658</v>
      </c>
      <c r="BF12" s="5">
        <f t="shared" si="35"/>
        <v>68.95901700399439</v>
      </c>
      <c r="BG12" s="5">
        <f t="shared" si="36"/>
        <v>9.51471728429658</v>
      </c>
      <c r="BH12" s="5">
        <f t="shared" si="37"/>
        <v>188.9590170039944</v>
      </c>
      <c r="BI12" s="5">
        <f t="shared" si="38"/>
        <v>-9.39863757782653</v>
      </c>
      <c r="BJ12" s="5">
        <f t="shared" si="39"/>
        <v>-1.4817073532783576</v>
      </c>
      <c r="BK12" s="5">
        <f t="shared" si="0"/>
        <v>12.84055315782653</v>
      </c>
      <c r="BL12" s="5">
        <f t="shared" si="1"/>
        <v>16.385428053278357</v>
      </c>
      <c r="BM12" s="5">
        <f t="shared" si="40"/>
        <v>20.81734992471737</v>
      </c>
      <c r="BN12" s="5">
        <f t="shared" si="41"/>
        <v>51.915732080522766</v>
      </c>
      <c r="BO12" s="5">
        <f t="shared" si="42"/>
        <v>90.5298450000921</v>
      </c>
      <c r="BP12" s="5">
        <f t="shared" si="43"/>
        <v>137.91803400798878</v>
      </c>
      <c r="BQ12" s="5">
        <f t="shared" si="44"/>
        <v>-67.19005803692036</v>
      </c>
      <c r="BR12" s="5">
        <f t="shared" si="45"/>
        <v>60.67247264399212</v>
      </c>
      <c r="BS12" s="5">
        <f t="shared" si="46"/>
        <v>6.83224516</v>
      </c>
      <c r="BT12" s="5">
        <f t="shared" si="46"/>
        <v>17.760625159999996</v>
      </c>
      <c r="BU12" s="5">
        <f t="shared" si="47"/>
        <v>19.02943456859316</v>
      </c>
      <c r="BV12" s="5">
        <f t="shared" si="48"/>
        <v>68.95901700399439</v>
      </c>
      <c r="BW12" s="5">
        <f t="shared" si="49"/>
        <v>3.44191558</v>
      </c>
      <c r="BX12" s="5">
        <f t="shared" si="49"/>
        <v>14.903720700000001</v>
      </c>
      <c r="BY12" s="5">
        <f t="shared" si="50"/>
        <v>15.296001881650488</v>
      </c>
      <c r="BZ12" s="5">
        <f t="shared" si="51"/>
        <v>76.99591025368484</v>
      </c>
      <c r="CA12" s="5">
        <f t="shared" si="52"/>
        <v>291.07426696794585</v>
      </c>
      <c r="CB12" s="5">
        <f t="shared" si="53"/>
        <v>145.95492725767923</v>
      </c>
      <c r="CC12" s="5">
        <f t="shared" si="54"/>
        <v>-241.1833857794492</v>
      </c>
      <c r="CD12" s="5">
        <f t="shared" si="55"/>
        <v>162.95644606731085</v>
      </c>
      <c r="CE12" s="5">
        <f t="shared" si="56"/>
        <v>-308.37344381636956</v>
      </c>
      <c r="CF12" s="5">
        <f t="shared" si="56"/>
        <v>223.62891871130296</v>
      </c>
      <c r="CG12" s="5">
        <f t="shared" si="57"/>
        <v>380.92528681508423</v>
      </c>
      <c r="CH12" s="5">
        <f t="shared" si="58"/>
        <v>-35.949195772861714</v>
      </c>
      <c r="CI12" s="5">
        <f t="shared" si="59"/>
        <v>0.05464943033520091</v>
      </c>
      <c r="CJ12" s="5">
        <f t="shared" si="60"/>
        <v>87.86492785338447</v>
      </c>
      <c r="CK12" s="5">
        <f t="shared" si="61"/>
        <v>0.7760219107598528</v>
      </c>
      <c r="CL12" s="5">
        <f t="shared" si="62"/>
        <v>87.86492785338447</v>
      </c>
      <c r="CM12" s="5">
        <f t="shared" si="63"/>
        <v>10.56461642231871</v>
      </c>
      <c r="CN12" s="5">
        <f t="shared" si="64"/>
        <v>87.86492785338447</v>
      </c>
      <c r="CO12" s="5">
        <f t="shared" si="65"/>
        <v>0.39358917051145614</v>
      </c>
      <c r="CP12" s="5">
        <v>3</v>
      </c>
      <c r="CQ12" s="5">
        <f>CP12/CO12</f>
        <v>7.622160935224917</v>
      </c>
      <c r="CR12" s="5">
        <f>1.7*CK12</f>
        <v>1.3192372482917498</v>
      </c>
    </row>
    <row r="13" spans="1:96" ht="12.75">
      <c r="A13" s="1" t="s">
        <v>60</v>
      </c>
      <c r="B13" s="1">
        <v>3</v>
      </c>
      <c r="C13">
        <v>0.21402</v>
      </c>
      <c r="D13">
        <v>0.5301</v>
      </c>
      <c r="E13">
        <v>0.3901</v>
      </c>
      <c r="F13">
        <v>0.4751</v>
      </c>
      <c r="G13">
        <v>2.5215</v>
      </c>
      <c r="H13" s="5">
        <f t="shared" si="2"/>
        <v>0.113452002</v>
      </c>
      <c r="I13" s="5">
        <f t="shared" si="3"/>
        <v>0.083489202</v>
      </c>
      <c r="J13" s="5">
        <f t="shared" si="4"/>
        <v>0.101680902</v>
      </c>
      <c r="K13" s="5">
        <f t="shared" si="5"/>
        <v>0.5396514299999999</v>
      </c>
      <c r="L13" s="2">
        <v>11</v>
      </c>
      <c r="M13" s="6">
        <f t="shared" si="67"/>
        <v>4.460699999999999</v>
      </c>
      <c r="N13" s="2">
        <v>3</v>
      </c>
      <c r="O13" s="5">
        <f>O12+H12</f>
        <v>3.4982350700000002</v>
      </c>
      <c r="P13" s="5">
        <f>P12+I12</f>
        <v>8.940739069999998</v>
      </c>
      <c r="Q13" s="5">
        <f>Q12+J12</f>
        <v>3.5155085699999997</v>
      </c>
      <c r="R13" s="5">
        <f>R12+K12</f>
        <v>15.294301050000001</v>
      </c>
      <c r="S13">
        <v>0</v>
      </c>
      <c r="T13">
        <v>0</v>
      </c>
      <c r="U13" s="5">
        <f t="shared" si="6"/>
        <v>3.4982350700000002</v>
      </c>
      <c r="V13" s="5">
        <f t="shared" si="6"/>
        <v>8.940739069999998</v>
      </c>
      <c r="W13" s="5">
        <f t="shared" si="7"/>
        <v>9.600753289341537</v>
      </c>
      <c r="X13" s="5">
        <f t="shared" si="8"/>
        <v>68.63112835109266</v>
      </c>
      <c r="Y13" s="5">
        <f t="shared" si="9"/>
        <v>0.8539302672837422</v>
      </c>
      <c r="Z13" s="5">
        <f t="shared" si="10"/>
        <v>-68.63112835109266</v>
      </c>
      <c r="AA13" s="5">
        <f t="shared" si="11"/>
        <v>2.555785672230425</v>
      </c>
      <c r="AB13" s="5">
        <f>1.2*Y13</f>
        <v>1.0247163207404906</v>
      </c>
      <c r="AC13" s="5">
        <f t="shared" si="12"/>
        <v>6.9964701400000004</v>
      </c>
      <c r="AD13" s="5">
        <f t="shared" si="12"/>
        <v>17.881478139999995</v>
      </c>
      <c r="AE13" s="5">
        <f t="shared" si="13"/>
        <v>19.201506578683073</v>
      </c>
      <c r="AF13" s="5">
        <f t="shared" si="14"/>
        <v>68.63112835109266</v>
      </c>
      <c r="AG13" s="5">
        <f t="shared" si="15"/>
        <v>0.4269651336418711</v>
      </c>
      <c r="AH13" s="5">
        <f t="shared" si="16"/>
        <v>-68.63112835109266</v>
      </c>
      <c r="AI13" s="11">
        <f t="shared" si="17"/>
        <v>426.9651336418711</v>
      </c>
      <c r="AJ13" s="5">
        <f t="shared" si="18"/>
        <v>11.085994992049043</v>
      </c>
      <c r="AK13" s="5">
        <f t="shared" si="19"/>
        <v>68.63112835109266</v>
      </c>
      <c r="AL13" s="5">
        <f t="shared" si="20"/>
        <v>4.03941391870618</v>
      </c>
      <c r="AM13" s="5">
        <f t="shared" si="21"/>
        <v>10.323876217637407</v>
      </c>
      <c r="AN13" s="5">
        <f t="shared" si="22"/>
        <v>2.5557856722304244</v>
      </c>
      <c r="AO13" s="5">
        <f t="shared" si="68"/>
        <v>0.546515371061595</v>
      </c>
      <c r="AP13" s="5">
        <f t="shared" si="23"/>
        <v>10.511978710000001</v>
      </c>
      <c r="AQ13" s="5">
        <f t="shared" si="23"/>
        <v>33.17577919</v>
      </c>
      <c r="AR13" s="7">
        <f t="shared" si="24"/>
        <v>34.801350853998905</v>
      </c>
      <c r="AS13" s="5">
        <f t="shared" si="25"/>
        <v>72.41882903810897</v>
      </c>
      <c r="AT13" s="10">
        <f t="shared" si="26"/>
        <v>0.7067289304562129</v>
      </c>
      <c r="AU13" s="5">
        <f t="shared" si="27"/>
        <v>-72.41882903810897</v>
      </c>
      <c r="AV13" s="11">
        <f t="shared" si="28"/>
        <v>706.7289304562129</v>
      </c>
      <c r="AW13" s="5">
        <f t="shared" si="29"/>
        <v>11.600450284666302</v>
      </c>
      <c r="AX13" s="5">
        <f t="shared" si="30"/>
        <v>72.41882903810897</v>
      </c>
      <c r="AY13" s="5">
        <f t="shared" si="31"/>
        <v>3.5039929033333324</v>
      </c>
      <c r="AZ13" s="5">
        <f t="shared" si="32"/>
        <v>11.058593063333333</v>
      </c>
      <c r="BA13" s="5">
        <f t="shared" si="33"/>
        <v>3.1559975628984134</v>
      </c>
      <c r="BB13" s="5">
        <f t="shared" si="69"/>
        <v>0.9611513454204496</v>
      </c>
      <c r="BC13" s="1">
        <v>1</v>
      </c>
      <c r="BD13" s="1">
        <v>120</v>
      </c>
      <c r="BE13" s="5">
        <f t="shared" si="34"/>
        <v>9.600753289341537</v>
      </c>
      <c r="BF13" s="5">
        <f t="shared" si="35"/>
        <v>68.63112835109266</v>
      </c>
      <c r="BG13" s="5">
        <f t="shared" si="36"/>
        <v>9.600753289341537</v>
      </c>
      <c r="BH13" s="5">
        <f t="shared" si="37"/>
        <v>188.63112835109266</v>
      </c>
      <c r="BI13" s="5">
        <f t="shared" si="38"/>
        <v>-9.492024698228056</v>
      </c>
      <c r="BJ13" s="5">
        <f t="shared" si="39"/>
        <v>-1.4408090959703683</v>
      </c>
      <c r="BK13" s="5">
        <f t="shared" si="0"/>
        <v>13.007533268228055</v>
      </c>
      <c r="BL13" s="5">
        <f t="shared" si="1"/>
        <v>16.73511014597037</v>
      </c>
      <c r="BM13" s="5">
        <f t="shared" si="40"/>
        <v>21.195750359961785</v>
      </c>
      <c r="BN13" s="5">
        <f t="shared" si="41"/>
        <v>52.14350216623415</v>
      </c>
      <c r="BO13" s="5">
        <f t="shared" si="42"/>
        <v>92.17446372280233</v>
      </c>
      <c r="BP13" s="5">
        <f t="shared" si="43"/>
        <v>137.2622567021853</v>
      </c>
      <c r="BQ13" s="5">
        <f t="shared" si="44"/>
        <v>-67.6991665128465</v>
      </c>
      <c r="BR13" s="5">
        <f t="shared" si="45"/>
        <v>62.55361393278637</v>
      </c>
      <c r="BS13" s="5">
        <f t="shared" si="46"/>
        <v>6.9964701400000004</v>
      </c>
      <c r="BT13" s="5">
        <f t="shared" si="46"/>
        <v>17.881478139999995</v>
      </c>
      <c r="BU13" s="5">
        <f t="shared" si="47"/>
        <v>19.201506578683073</v>
      </c>
      <c r="BV13" s="5">
        <f t="shared" si="48"/>
        <v>68.63112835109266</v>
      </c>
      <c r="BW13" s="5">
        <f t="shared" si="49"/>
        <v>3.5155085699999997</v>
      </c>
      <c r="BX13" s="5">
        <f t="shared" si="49"/>
        <v>15.294301050000001</v>
      </c>
      <c r="BY13" s="5">
        <f t="shared" si="50"/>
        <v>15.69313369323586</v>
      </c>
      <c r="BZ13" s="5">
        <f t="shared" si="51"/>
        <v>77.05499455615961</v>
      </c>
      <c r="CA13" s="5">
        <f t="shared" si="52"/>
        <v>301.33180985082134</v>
      </c>
      <c r="CB13" s="5">
        <f t="shared" si="53"/>
        <v>145.68612290725227</v>
      </c>
      <c r="CC13" s="5">
        <f t="shared" si="54"/>
        <v>-248.88855915523484</v>
      </c>
      <c r="CD13" s="5">
        <f t="shared" si="55"/>
        <v>169.86861025393333</v>
      </c>
      <c r="CE13" s="5">
        <f t="shared" si="56"/>
        <v>-316.58772566808136</v>
      </c>
      <c r="CF13" s="5">
        <f t="shared" si="56"/>
        <v>232.4222241867197</v>
      </c>
      <c r="CG13" s="5">
        <f t="shared" si="57"/>
        <v>392.74403666967385</v>
      </c>
      <c r="CH13" s="5">
        <f t="shared" si="58"/>
        <v>-36.28417694155761</v>
      </c>
      <c r="CI13" s="5">
        <f t="shared" si="59"/>
        <v>0.05396835694742565</v>
      </c>
      <c r="CJ13" s="5">
        <f t="shared" si="60"/>
        <v>88.42767910779176</v>
      </c>
      <c r="CK13" s="5">
        <f t="shared" si="61"/>
        <v>0.7663506686534441</v>
      </c>
      <c r="CL13" s="5">
        <f t="shared" si="62"/>
        <v>88.42767910779176</v>
      </c>
      <c r="CM13" s="5">
        <f aca="true" t="shared" si="70" ref="CM13:CM70">(1/(SQRT(3)))*(CG13/BM13)</f>
        <v>10.69794045707308</v>
      </c>
      <c r="CN13" s="5">
        <f t="shared" si="64"/>
        <v>88.42767910779176</v>
      </c>
      <c r="CO13" s="5">
        <f t="shared" si="65"/>
        <v>0.2935379240352517</v>
      </c>
      <c r="CP13" s="5">
        <v>2</v>
      </c>
      <c r="CQ13" s="5">
        <f t="shared" si="66"/>
        <v>6.813429666961245</v>
      </c>
      <c r="CR13" s="5">
        <f>1.7*CK13</f>
        <v>1.302796136710855</v>
      </c>
    </row>
    <row r="14" spans="1:96" ht="12.75">
      <c r="A14" s="1" t="s">
        <v>52</v>
      </c>
      <c r="B14" s="1">
        <v>3</v>
      </c>
      <c r="C14">
        <v>0.05189</v>
      </c>
      <c r="D14">
        <v>0.5301</v>
      </c>
      <c r="E14">
        <v>0.3901</v>
      </c>
      <c r="F14">
        <v>0.4751</v>
      </c>
      <c r="G14">
        <v>2.5215</v>
      </c>
      <c r="H14" s="5">
        <f t="shared" si="2"/>
        <v>0.027506889</v>
      </c>
      <c r="I14" s="5">
        <f t="shared" si="3"/>
        <v>0.020242289</v>
      </c>
      <c r="J14" s="5">
        <f t="shared" si="4"/>
        <v>0.024652939000000002</v>
      </c>
      <c r="K14" s="5">
        <f t="shared" si="5"/>
        <v>0.130840635</v>
      </c>
      <c r="L14" s="2">
        <v>12</v>
      </c>
      <c r="M14" s="6"/>
      <c r="N14" s="2">
        <v>3</v>
      </c>
      <c r="O14" s="5">
        <f>O4+H13</f>
        <v>1.464389798</v>
      </c>
      <c r="P14" s="5">
        <f>P4+I13</f>
        <v>7.444034598</v>
      </c>
      <c r="Q14" s="5">
        <f>Q4+J13</f>
        <v>1.6926828980000002</v>
      </c>
      <c r="R14" s="5">
        <f>R4+K13</f>
        <v>5.62001157</v>
      </c>
      <c r="S14">
        <v>0</v>
      </c>
      <c r="T14">
        <v>0</v>
      </c>
      <c r="U14" s="5">
        <f t="shared" si="6"/>
        <v>1.464389798</v>
      </c>
      <c r="V14" s="5">
        <f t="shared" si="6"/>
        <v>7.444034598</v>
      </c>
      <c r="W14" s="5">
        <f t="shared" si="7"/>
        <v>7.586704724497158</v>
      </c>
      <c r="X14" s="5">
        <f t="shared" si="8"/>
        <v>78.87088815184813</v>
      </c>
      <c r="Y14" s="5">
        <f t="shared" si="9"/>
        <v>1.080623817613525</v>
      </c>
      <c r="Z14" s="5">
        <f t="shared" si="10"/>
        <v>-78.87088815184813</v>
      </c>
      <c r="AA14" s="5">
        <f t="shared" si="11"/>
        <v>5.083369611128635</v>
      </c>
      <c r="AB14" s="5">
        <f>1.47*Y14</f>
        <v>1.5885170118918817</v>
      </c>
      <c r="AC14" s="5">
        <f t="shared" si="12"/>
        <v>2.928779596</v>
      </c>
      <c r="AD14" s="5">
        <f t="shared" si="12"/>
        <v>14.888069196</v>
      </c>
      <c r="AE14" s="5">
        <f t="shared" si="13"/>
        <v>15.173409448994317</v>
      </c>
      <c r="AF14" s="5">
        <f t="shared" si="14"/>
        <v>78.87088815184813</v>
      </c>
      <c r="AG14" s="5">
        <f t="shared" si="15"/>
        <v>0.5403119088067625</v>
      </c>
      <c r="AH14" s="5">
        <f t="shared" si="16"/>
        <v>-78.87088815184813</v>
      </c>
      <c r="AI14" s="11">
        <f t="shared" si="17"/>
        <v>540.3119088067625</v>
      </c>
      <c r="AJ14" s="5">
        <f t="shared" si="18"/>
        <v>8.76037202990128</v>
      </c>
      <c r="AK14" s="5">
        <f t="shared" si="19"/>
        <v>78.87088815184813</v>
      </c>
      <c r="AL14" s="5">
        <f t="shared" si="20"/>
        <v>1.6909316881476841</v>
      </c>
      <c r="AM14" s="5">
        <f t="shared" si="21"/>
        <v>8.595630758024376</v>
      </c>
      <c r="AN14" s="5">
        <f t="shared" si="22"/>
        <v>5.083369611128632</v>
      </c>
      <c r="AO14" s="5">
        <f>1.48*AG14</f>
        <v>0.7996616250340085</v>
      </c>
      <c r="AP14" s="5">
        <f t="shared" si="23"/>
        <v>4.621462494</v>
      </c>
      <c r="AQ14" s="5">
        <f t="shared" si="23"/>
        <v>20.508080766</v>
      </c>
      <c r="AR14" s="7">
        <f t="shared" si="24"/>
        <v>21.022352206359493</v>
      </c>
      <c r="AS14" s="5">
        <f t="shared" si="25"/>
        <v>77.30061979498093</v>
      </c>
      <c r="AT14" s="10">
        <f t="shared" si="26"/>
        <v>1.1699509753260513</v>
      </c>
      <c r="AU14" s="5">
        <f t="shared" si="27"/>
        <v>-77.30061979498093</v>
      </c>
      <c r="AV14" s="11">
        <f t="shared" si="28"/>
        <v>1169.9509753260513</v>
      </c>
      <c r="AW14" s="5">
        <f t="shared" si="29"/>
        <v>7.0074507354531645</v>
      </c>
      <c r="AX14" s="5">
        <f t="shared" si="30"/>
        <v>77.30061979498093</v>
      </c>
      <c r="AY14" s="5">
        <f t="shared" si="31"/>
        <v>1.5404874980000007</v>
      </c>
      <c r="AZ14" s="5">
        <f t="shared" si="32"/>
        <v>6.836026922</v>
      </c>
      <c r="BA14" s="5">
        <f t="shared" si="33"/>
        <v>4.437573775103754</v>
      </c>
      <c r="BB14" s="5">
        <f aca="true" t="shared" si="71" ref="BB14:BB23">1.47*AT14</f>
        <v>1.7198279337292954</v>
      </c>
      <c r="BC14" s="1">
        <v>1</v>
      </c>
      <c r="BD14" s="1">
        <v>120</v>
      </c>
      <c r="BE14" s="5">
        <f t="shared" si="34"/>
        <v>7.586704724497158</v>
      </c>
      <c r="BF14" s="5">
        <f t="shared" si="35"/>
        <v>78.87088815184813</v>
      </c>
      <c r="BG14" s="5">
        <f t="shared" si="36"/>
        <v>7.586704724497158</v>
      </c>
      <c r="BH14" s="5">
        <f t="shared" si="37"/>
        <v>198.87088815184813</v>
      </c>
      <c r="BI14" s="5">
        <f t="shared" si="38"/>
        <v>-7.178917967518283</v>
      </c>
      <c r="BJ14" s="5">
        <f t="shared" si="39"/>
        <v>-2.453818532889235</v>
      </c>
      <c r="BK14" s="5">
        <f t="shared" si="0"/>
        <v>8.871600865518282</v>
      </c>
      <c r="BL14" s="5">
        <f t="shared" si="1"/>
        <v>8.073830102889236</v>
      </c>
      <c r="BM14" s="5">
        <f t="shared" si="40"/>
        <v>11.995500591779617</v>
      </c>
      <c r="BN14" s="5">
        <f t="shared" si="41"/>
        <v>42.30457297396519</v>
      </c>
      <c r="BO14" s="5">
        <f t="shared" si="42"/>
        <v>57.558088576707505</v>
      </c>
      <c r="BP14" s="5">
        <f t="shared" si="43"/>
        <v>157.74177630369627</v>
      </c>
      <c r="BQ14" s="5">
        <f t="shared" si="44"/>
        <v>-53.269213615734536</v>
      </c>
      <c r="BR14" s="5">
        <f t="shared" si="45"/>
        <v>21.801936642540475</v>
      </c>
      <c r="BS14" s="5">
        <f t="shared" si="46"/>
        <v>2.928779596</v>
      </c>
      <c r="BT14" s="5">
        <f t="shared" si="46"/>
        <v>14.888069196</v>
      </c>
      <c r="BU14" s="5">
        <f t="shared" si="47"/>
        <v>15.173409448994317</v>
      </c>
      <c r="BV14" s="5">
        <f t="shared" si="48"/>
        <v>78.87088815184813</v>
      </c>
      <c r="BW14" s="5">
        <f t="shared" si="49"/>
        <v>1.6926828980000002</v>
      </c>
      <c r="BX14" s="5">
        <f t="shared" si="49"/>
        <v>5.62001157</v>
      </c>
      <c r="BY14" s="5">
        <f t="shared" si="50"/>
        <v>5.869387143485727</v>
      </c>
      <c r="BZ14" s="5">
        <f t="shared" si="51"/>
        <v>73.23830238985151</v>
      </c>
      <c r="CA14" s="5">
        <f t="shared" si="52"/>
        <v>89.05861434277209</v>
      </c>
      <c r="CB14" s="5">
        <f t="shared" si="53"/>
        <v>152.10919054169966</v>
      </c>
      <c r="CC14" s="5">
        <f t="shared" si="54"/>
        <v>-78.71362600232005</v>
      </c>
      <c r="CD14" s="5">
        <f t="shared" si="55"/>
        <v>41.66055532780971</v>
      </c>
      <c r="CE14" s="5">
        <f t="shared" si="56"/>
        <v>-131.98283961805458</v>
      </c>
      <c r="CF14" s="5">
        <f t="shared" si="56"/>
        <v>63.462491970350186</v>
      </c>
      <c r="CG14" s="5">
        <f t="shared" si="57"/>
        <v>146.44779903000207</v>
      </c>
      <c r="CH14" s="5">
        <f t="shared" si="58"/>
        <v>-25.68006093309695</v>
      </c>
      <c r="CI14" s="5">
        <f t="shared" si="59"/>
        <v>0.08190973624207323</v>
      </c>
      <c r="CJ14" s="5">
        <f t="shared" si="60"/>
        <v>67.98463390706215</v>
      </c>
      <c r="CK14" s="5">
        <f t="shared" si="61"/>
        <v>1.16311825463744</v>
      </c>
      <c r="CL14" s="5">
        <f t="shared" si="62"/>
        <v>67.98463390706215</v>
      </c>
      <c r="CM14" s="5">
        <f t="shared" si="70"/>
        <v>7.048615899376658</v>
      </c>
      <c r="CN14" s="5">
        <f t="shared" si="64"/>
        <v>67.98463390706215</v>
      </c>
      <c r="CO14" s="5">
        <f t="shared" si="65"/>
        <v>2.6422106072576907</v>
      </c>
      <c r="CP14" s="5">
        <v>2</v>
      </c>
      <c r="CQ14" s="5">
        <f t="shared" si="66"/>
        <v>0.756941931315524</v>
      </c>
      <c r="CR14" s="5">
        <f>1.18*CK14</f>
        <v>1.372479540472179</v>
      </c>
    </row>
    <row r="15" spans="1:96" ht="12.75">
      <c r="A15" s="1" t="s">
        <v>53</v>
      </c>
      <c r="B15" s="1">
        <v>3</v>
      </c>
      <c r="C15">
        <v>0.24352</v>
      </c>
      <c r="D15">
        <v>0.5301</v>
      </c>
      <c r="E15">
        <v>0.3901</v>
      </c>
      <c r="F15">
        <v>0.4751</v>
      </c>
      <c r="G15">
        <v>2.5215</v>
      </c>
      <c r="H15" s="5">
        <f t="shared" si="2"/>
        <v>0.129089952</v>
      </c>
      <c r="I15" s="5">
        <f t="shared" si="3"/>
        <v>0.094997152</v>
      </c>
      <c r="J15" s="5">
        <f t="shared" si="4"/>
        <v>0.115696352</v>
      </c>
      <c r="K15" s="5">
        <f t="shared" si="5"/>
        <v>0.61403568</v>
      </c>
      <c r="L15" s="2">
        <v>13</v>
      </c>
      <c r="M15" s="6"/>
      <c r="N15" s="2">
        <v>3</v>
      </c>
      <c r="O15" s="5">
        <f>O14+H14</f>
        <v>1.491896687</v>
      </c>
      <c r="P15" s="5">
        <f>P14+I14</f>
        <v>7.464276887</v>
      </c>
      <c r="Q15" s="5">
        <f>Q14+J14</f>
        <v>1.7173358370000003</v>
      </c>
      <c r="R15" s="5">
        <f>R14+K14</f>
        <v>5.750852205</v>
      </c>
      <c r="S15">
        <v>0</v>
      </c>
      <c r="T15">
        <v>0</v>
      </c>
      <c r="U15" s="5">
        <f t="shared" si="6"/>
        <v>1.491896687</v>
      </c>
      <c r="V15" s="5">
        <f t="shared" si="6"/>
        <v>7.464276887</v>
      </c>
      <c r="W15" s="5">
        <f t="shared" si="7"/>
        <v>7.611910743728147</v>
      </c>
      <c r="X15" s="5">
        <f t="shared" si="8"/>
        <v>78.69714357210532</v>
      </c>
      <c r="Y15" s="5">
        <f t="shared" si="9"/>
        <v>1.077045448706523</v>
      </c>
      <c r="Z15" s="5">
        <f t="shared" si="10"/>
        <v>-78.69714357210532</v>
      </c>
      <c r="AA15" s="5">
        <f t="shared" si="11"/>
        <v>5.003212991919459</v>
      </c>
      <c r="AB15" s="5">
        <f aca="true" t="shared" si="72" ref="AB15:AB21">1.47*Y15</f>
        <v>1.5832568095985888</v>
      </c>
      <c r="AC15" s="5">
        <f t="shared" si="12"/>
        <v>2.983793374</v>
      </c>
      <c r="AD15" s="5">
        <f t="shared" si="12"/>
        <v>14.928553774</v>
      </c>
      <c r="AE15" s="5">
        <f t="shared" si="13"/>
        <v>15.223821487456293</v>
      </c>
      <c r="AF15" s="5">
        <f t="shared" si="14"/>
        <v>78.69714357210532</v>
      </c>
      <c r="AG15" s="5">
        <f t="shared" si="15"/>
        <v>0.5385227243532615</v>
      </c>
      <c r="AH15" s="5">
        <f t="shared" si="16"/>
        <v>-78.69714357210532</v>
      </c>
      <c r="AI15" s="11">
        <f t="shared" si="17"/>
        <v>538.5227243532615</v>
      </c>
      <c r="AJ15" s="5">
        <f t="shared" si="18"/>
        <v>8.7894774338777</v>
      </c>
      <c r="AK15" s="5">
        <f t="shared" si="19"/>
        <v>78.69714357210532</v>
      </c>
      <c r="AL15" s="5">
        <f t="shared" si="20"/>
        <v>1.722693907685121</v>
      </c>
      <c r="AM15" s="5">
        <f t="shared" si="21"/>
        <v>8.619004540030703</v>
      </c>
      <c r="AN15" s="5">
        <f t="shared" si="22"/>
        <v>5.003212991919462</v>
      </c>
      <c r="AO15" s="5">
        <f aca="true" t="shared" si="73" ref="AO15:AO21">1.48*AG15</f>
        <v>0.797013632042827</v>
      </c>
      <c r="AP15" s="5">
        <f t="shared" si="23"/>
        <v>4.7011292110000005</v>
      </c>
      <c r="AQ15" s="5">
        <f t="shared" si="23"/>
        <v>20.679405979</v>
      </c>
      <c r="AR15" s="7">
        <f t="shared" si="24"/>
        <v>21.2070376880605</v>
      </c>
      <c r="AS15" s="5">
        <f t="shared" si="25"/>
        <v>77.19240329528816</v>
      </c>
      <c r="AT15" s="10">
        <f t="shared" si="26"/>
        <v>1.159762236916523</v>
      </c>
      <c r="AU15" s="5">
        <f t="shared" si="27"/>
        <v>-77.19240329528816</v>
      </c>
      <c r="AV15" s="11">
        <f t="shared" si="28"/>
        <v>1159.762236916523</v>
      </c>
      <c r="AW15" s="5">
        <f t="shared" si="29"/>
        <v>7.069012562686833</v>
      </c>
      <c r="AX15" s="5">
        <f t="shared" si="30"/>
        <v>77.19240329528816</v>
      </c>
      <c r="AY15" s="5">
        <f t="shared" si="31"/>
        <v>1.5670430703333327</v>
      </c>
      <c r="AZ15" s="5">
        <f t="shared" si="32"/>
        <v>6.893135326333333</v>
      </c>
      <c r="BA15" s="5">
        <f t="shared" si="33"/>
        <v>4.3988167631327855</v>
      </c>
      <c r="BB15" s="5">
        <f t="shared" si="71"/>
        <v>1.7048504882672888</v>
      </c>
      <c r="BC15" s="1">
        <v>1</v>
      </c>
      <c r="BD15" s="1">
        <v>120</v>
      </c>
      <c r="BE15" s="5">
        <f t="shared" si="34"/>
        <v>7.611910743728147</v>
      </c>
      <c r="BF15" s="5">
        <f t="shared" si="35"/>
        <v>78.69714357210532</v>
      </c>
      <c r="BG15" s="5">
        <f t="shared" si="36"/>
        <v>7.611910743728147</v>
      </c>
      <c r="BH15" s="5">
        <f t="shared" si="37"/>
        <v>198.69714357210532</v>
      </c>
      <c r="BI15" s="5">
        <f t="shared" si="38"/>
        <v>-7.210201748523028</v>
      </c>
      <c r="BJ15" s="5">
        <f t="shared" si="39"/>
        <v>-2.4401180127361575</v>
      </c>
      <c r="BK15" s="5">
        <f t="shared" si="0"/>
        <v>8.927537585523028</v>
      </c>
      <c r="BL15" s="5">
        <f t="shared" si="1"/>
        <v>8.190970217736158</v>
      </c>
      <c r="BM15" s="5">
        <f t="shared" si="40"/>
        <v>12.115812826581923</v>
      </c>
      <c r="BN15" s="5">
        <f t="shared" si="41"/>
        <v>42.53622296290559</v>
      </c>
      <c r="BO15" s="5">
        <f t="shared" si="42"/>
        <v>57.94118517048398</v>
      </c>
      <c r="BP15" s="5">
        <f t="shared" si="43"/>
        <v>157.39428714421064</v>
      </c>
      <c r="BQ15" s="5">
        <f t="shared" si="44"/>
        <v>-53.48967372112083</v>
      </c>
      <c r="BR15" s="5">
        <f t="shared" si="45"/>
        <v>22.271859917131938</v>
      </c>
      <c r="BS15" s="5">
        <f t="shared" si="46"/>
        <v>2.983793374</v>
      </c>
      <c r="BT15" s="5">
        <f t="shared" si="46"/>
        <v>14.928553774</v>
      </c>
      <c r="BU15" s="5">
        <f t="shared" si="47"/>
        <v>15.223821487456293</v>
      </c>
      <c r="BV15" s="5">
        <f t="shared" si="48"/>
        <v>78.69714357210532</v>
      </c>
      <c r="BW15" s="5">
        <f t="shared" si="49"/>
        <v>1.7173358370000003</v>
      </c>
      <c r="BX15" s="5">
        <f t="shared" si="49"/>
        <v>5.750852205</v>
      </c>
      <c r="BY15" s="5">
        <f t="shared" si="50"/>
        <v>6.001795019891787</v>
      </c>
      <c r="BZ15" s="5">
        <f t="shared" si="51"/>
        <v>73.37317332772803</v>
      </c>
      <c r="CA15" s="5">
        <f t="shared" si="52"/>
        <v>91.37025598713676</v>
      </c>
      <c r="CB15" s="5">
        <f t="shared" si="53"/>
        <v>152.07031689983336</v>
      </c>
      <c r="CC15" s="5">
        <f t="shared" si="54"/>
        <v>-80.72773109729563</v>
      </c>
      <c r="CD15" s="5">
        <f t="shared" si="55"/>
        <v>42.79669509480407</v>
      </c>
      <c r="CE15" s="5">
        <f t="shared" si="56"/>
        <v>-134.21740481841647</v>
      </c>
      <c r="CF15" s="5">
        <f t="shared" si="56"/>
        <v>65.06855501193601</v>
      </c>
      <c r="CG15" s="5">
        <f t="shared" si="57"/>
        <v>149.15840106253495</v>
      </c>
      <c r="CH15" s="5">
        <f t="shared" si="58"/>
        <v>-25.864092710176415</v>
      </c>
      <c r="CI15" s="5">
        <f t="shared" si="59"/>
        <v>0.08122782719762693</v>
      </c>
      <c r="CJ15" s="5">
        <f t="shared" si="60"/>
        <v>68.400315673082</v>
      </c>
      <c r="CK15" s="5">
        <f t="shared" si="61"/>
        <v>1.1534351462063024</v>
      </c>
      <c r="CL15" s="5">
        <f t="shared" si="62"/>
        <v>68.400315673082</v>
      </c>
      <c r="CM15" s="5">
        <f t="shared" si="70"/>
        <v>7.107789154385913</v>
      </c>
      <c r="CN15" s="5">
        <f t="shared" si="64"/>
        <v>68.400315673082</v>
      </c>
      <c r="CO15" s="5">
        <f t="shared" si="65"/>
        <v>2.6165152923807304</v>
      </c>
      <c r="CP15" s="5">
        <v>2</v>
      </c>
      <c r="CQ15" s="5">
        <f t="shared" si="66"/>
        <v>0.7643754293445112</v>
      </c>
      <c r="CR15" s="5">
        <f aca="true" t="shared" si="74" ref="CR15:CR21">1.18*CK15</f>
        <v>1.3610534725234367</v>
      </c>
    </row>
    <row r="16" spans="1:96" ht="12.75">
      <c r="A16" s="1" t="s">
        <v>109</v>
      </c>
      <c r="B16" s="1">
        <v>3</v>
      </c>
      <c r="C16">
        <v>0.06154</v>
      </c>
      <c r="D16">
        <v>0.5301</v>
      </c>
      <c r="E16">
        <v>0.3901</v>
      </c>
      <c r="F16">
        <v>0.4751</v>
      </c>
      <c r="G16">
        <v>2.5215</v>
      </c>
      <c r="H16" s="5">
        <f t="shared" si="2"/>
        <v>0.032622354</v>
      </c>
      <c r="I16" s="5">
        <f t="shared" si="3"/>
        <v>0.024006753999999998</v>
      </c>
      <c r="J16" s="5">
        <f t="shared" si="4"/>
        <v>0.029237654000000002</v>
      </c>
      <c r="K16" s="5">
        <f t="shared" si="5"/>
        <v>0.15517311</v>
      </c>
      <c r="L16" s="2">
        <v>14</v>
      </c>
      <c r="M16" s="6"/>
      <c r="N16" s="2">
        <v>3</v>
      </c>
      <c r="O16" s="5">
        <f>O15+H15</f>
        <v>1.620986639</v>
      </c>
      <c r="P16" s="5">
        <f>P15+I15</f>
        <v>7.559274039</v>
      </c>
      <c r="Q16" s="5">
        <f>Q15+J15</f>
        <v>1.8330321890000003</v>
      </c>
      <c r="R16" s="5">
        <f>R15+K15</f>
        <v>6.364887885</v>
      </c>
      <c r="S16">
        <v>0</v>
      </c>
      <c r="T16">
        <v>0</v>
      </c>
      <c r="U16" s="5">
        <f t="shared" si="6"/>
        <v>1.620986639</v>
      </c>
      <c r="V16" s="5">
        <f t="shared" si="6"/>
        <v>7.559274039</v>
      </c>
      <c r="W16" s="5">
        <f t="shared" si="7"/>
        <v>7.731120337992152</v>
      </c>
      <c r="X16" s="5">
        <f t="shared" si="8"/>
        <v>77.8969658983258</v>
      </c>
      <c r="Y16" s="5">
        <f t="shared" si="9"/>
        <v>1.0604380043348134</v>
      </c>
      <c r="Z16" s="5">
        <f t="shared" si="10"/>
        <v>-77.8969658983258</v>
      </c>
      <c r="AA16" s="5">
        <f t="shared" si="11"/>
        <v>4.663378375322932</v>
      </c>
      <c r="AB16" s="5">
        <f t="shared" si="72"/>
        <v>1.5588438663721758</v>
      </c>
      <c r="AC16" s="5">
        <f t="shared" si="12"/>
        <v>3.241973278</v>
      </c>
      <c r="AD16" s="5">
        <f t="shared" si="12"/>
        <v>15.118548078</v>
      </c>
      <c r="AE16" s="5">
        <f t="shared" si="13"/>
        <v>15.462240675984305</v>
      </c>
      <c r="AF16" s="5">
        <f t="shared" si="14"/>
        <v>77.8969658983258</v>
      </c>
      <c r="AG16" s="5">
        <f t="shared" si="15"/>
        <v>0.5302190021674067</v>
      </c>
      <c r="AH16" s="5">
        <f t="shared" si="16"/>
        <v>-77.8969658983258</v>
      </c>
      <c r="AI16" s="11">
        <f t="shared" si="17"/>
        <v>530.2190021674066</v>
      </c>
      <c r="AJ16" s="5">
        <f t="shared" si="18"/>
        <v>8.927128816554319</v>
      </c>
      <c r="AK16" s="5">
        <f t="shared" si="19"/>
        <v>77.8969658983258</v>
      </c>
      <c r="AL16" s="5">
        <f t="shared" si="20"/>
        <v>1.8717541447588726</v>
      </c>
      <c r="AM16" s="5">
        <f t="shared" si="21"/>
        <v>8.728697802589599</v>
      </c>
      <c r="AN16" s="5">
        <f t="shared" si="22"/>
        <v>4.663378375322933</v>
      </c>
      <c r="AO16" s="5">
        <f t="shared" si="73"/>
        <v>0.7847241232077619</v>
      </c>
      <c r="AP16" s="5">
        <f t="shared" si="23"/>
        <v>5.075005467</v>
      </c>
      <c r="AQ16" s="5">
        <f t="shared" si="23"/>
        <v>21.483435962999998</v>
      </c>
      <c r="AR16" s="7">
        <f t="shared" si="24"/>
        <v>22.074729925106706</v>
      </c>
      <c r="AS16" s="5">
        <f t="shared" si="25"/>
        <v>76.7087487702284</v>
      </c>
      <c r="AT16" s="10">
        <f t="shared" si="26"/>
        <v>1.1141754191748812</v>
      </c>
      <c r="AU16" s="5">
        <f t="shared" si="27"/>
        <v>-76.7087487702284</v>
      </c>
      <c r="AV16" s="11">
        <f t="shared" si="28"/>
        <v>1114.1754191748812</v>
      </c>
      <c r="AW16" s="5">
        <f t="shared" si="29"/>
        <v>7.358243308368902</v>
      </c>
      <c r="AX16" s="5">
        <f t="shared" si="30"/>
        <v>76.7087487702284</v>
      </c>
      <c r="AY16" s="5">
        <f t="shared" si="31"/>
        <v>1.6916684890000009</v>
      </c>
      <c r="AZ16" s="5">
        <f t="shared" si="32"/>
        <v>7.1611453209999985</v>
      </c>
      <c r="BA16" s="5">
        <f t="shared" si="33"/>
        <v>4.233184792153444</v>
      </c>
      <c r="BB16" s="5">
        <f t="shared" si="71"/>
        <v>1.6378378661870754</v>
      </c>
      <c r="BC16" s="1">
        <v>1</v>
      </c>
      <c r="BD16" s="1">
        <v>120</v>
      </c>
      <c r="BE16" s="5">
        <f t="shared" si="34"/>
        <v>7.731120337992152</v>
      </c>
      <c r="BF16" s="5">
        <f t="shared" si="35"/>
        <v>77.8969658983258</v>
      </c>
      <c r="BG16" s="5">
        <f t="shared" si="36"/>
        <v>7.731120337992152</v>
      </c>
      <c r="BH16" s="5">
        <f t="shared" si="37"/>
        <v>197.8969658983258</v>
      </c>
      <c r="BI16" s="5">
        <f t="shared" si="38"/>
        <v>-7.357016671442199</v>
      </c>
      <c r="BJ16" s="5">
        <f t="shared" si="39"/>
        <v>-2.3758214109308455</v>
      </c>
      <c r="BK16" s="5">
        <f t="shared" si="0"/>
        <v>9.1900488604422</v>
      </c>
      <c r="BL16" s="5">
        <f t="shared" si="1"/>
        <v>8.740709295930845</v>
      </c>
      <c r="BM16" s="5">
        <f t="shared" si="40"/>
        <v>12.682941183072911</v>
      </c>
      <c r="BN16" s="5">
        <f t="shared" si="41"/>
        <v>43.564484938481186</v>
      </c>
      <c r="BO16" s="5">
        <f t="shared" si="42"/>
        <v>59.77022168051589</v>
      </c>
      <c r="BP16" s="5">
        <f t="shared" si="43"/>
        <v>155.7939317966516</v>
      </c>
      <c r="BQ16" s="5">
        <f t="shared" si="44"/>
        <v>-54.51502631288286</v>
      </c>
      <c r="BR16" s="5">
        <f t="shared" si="45"/>
        <v>24.50696443551712</v>
      </c>
      <c r="BS16" s="5">
        <f t="shared" si="46"/>
        <v>3.241973278</v>
      </c>
      <c r="BT16" s="5">
        <f t="shared" si="46"/>
        <v>15.118548078</v>
      </c>
      <c r="BU16" s="5">
        <f t="shared" si="47"/>
        <v>15.462240675984305</v>
      </c>
      <c r="BV16" s="5">
        <f t="shared" si="48"/>
        <v>77.8969658983258</v>
      </c>
      <c r="BW16" s="5">
        <f t="shared" si="49"/>
        <v>1.8330321890000003</v>
      </c>
      <c r="BX16" s="5">
        <f t="shared" si="49"/>
        <v>6.364887885</v>
      </c>
      <c r="BY16" s="5">
        <f t="shared" si="50"/>
        <v>6.623579454836328</v>
      </c>
      <c r="BZ16" s="5">
        <f t="shared" si="51"/>
        <v>73.93406098535542</v>
      </c>
      <c r="CA16" s="5">
        <f t="shared" si="52"/>
        <v>102.41537966718421</v>
      </c>
      <c r="CB16" s="5">
        <f t="shared" si="53"/>
        <v>151.8310268836812</v>
      </c>
      <c r="CC16" s="5">
        <f t="shared" si="54"/>
        <v>-90.28522212600038</v>
      </c>
      <c r="CD16" s="5">
        <f t="shared" si="55"/>
        <v>48.34758171855403</v>
      </c>
      <c r="CE16" s="5">
        <f t="shared" si="56"/>
        <v>-144.80024843888324</v>
      </c>
      <c r="CF16" s="5">
        <f t="shared" si="56"/>
        <v>72.85454615407116</v>
      </c>
      <c r="CG16" s="5">
        <f t="shared" si="57"/>
        <v>162.0953325770918</v>
      </c>
      <c r="CH16" s="5">
        <f t="shared" si="58"/>
        <v>-26.708718122295544</v>
      </c>
      <c r="CI16" s="5">
        <f t="shared" si="59"/>
        <v>0.07824371609861723</v>
      </c>
      <c r="CJ16" s="5">
        <f t="shared" si="60"/>
        <v>70.27320306077672</v>
      </c>
      <c r="CK16" s="5">
        <f t="shared" si="61"/>
        <v>1.1110607686003646</v>
      </c>
      <c r="CL16" s="5">
        <f t="shared" si="62"/>
        <v>70.27320306077672</v>
      </c>
      <c r="CM16" s="5">
        <f t="shared" si="70"/>
        <v>7.37887076403608</v>
      </c>
      <c r="CN16" s="5">
        <f t="shared" si="64"/>
        <v>70.27320306077672</v>
      </c>
      <c r="CO16" s="5">
        <f t="shared" si="65"/>
        <v>2.490631145897733</v>
      </c>
      <c r="CP16" s="5">
        <v>2</v>
      </c>
      <c r="CQ16" s="5">
        <f t="shared" si="66"/>
        <v>0.8030093108303726</v>
      </c>
      <c r="CR16" s="5">
        <f t="shared" si="74"/>
        <v>1.3110517069484302</v>
      </c>
    </row>
    <row r="17" spans="1:96" ht="12.75">
      <c r="A17" s="1" t="s">
        <v>61</v>
      </c>
      <c r="B17" s="1">
        <v>3</v>
      </c>
      <c r="C17">
        <v>0.04388</v>
      </c>
      <c r="D17">
        <v>0.5301</v>
      </c>
      <c r="E17">
        <v>0.3901</v>
      </c>
      <c r="F17">
        <v>0.4751</v>
      </c>
      <c r="G17">
        <v>2.5215</v>
      </c>
      <c r="H17" s="5">
        <f t="shared" si="2"/>
        <v>0.023260788</v>
      </c>
      <c r="I17" s="5">
        <f t="shared" si="3"/>
        <v>0.017117588</v>
      </c>
      <c r="J17" s="5">
        <f t="shared" si="4"/>
        <v>0.020847388</v>
      </c>
      <c r="K17" s="5">
        <f t="shared" si="5"/>
        <v>0.11064342</v>
      </c>
      <c r="L17" s="2">
        <v>15</v>
      </c>
      <c r="M17" s="6"/>
      <c r="N17" s="2">
        <v>3</v>
      </c>
      <c r="O17" s="5">
        <f>O15+H16</f>
        <v>1.524519041</v>
      </c>
      <c r="P17" s="5">
        <f>P15+I16</f>
        <v>7.488283641</v>
      </c>
      <c r="Q17" s="5">
        <f>Q15+J16</f>
        <v>1.7465734910000004</v>
      </c>
      <c r="R17" s="5">
        <f>R15+K16</f>
        <v>5.906025315</v>
      </c>
      <c r="S17">
        <v>0</v>
      </c>
      <c r="T17">
        <v>0</v>
      </c>
      <c r="U17" s="5">
        <f t="shared" si="6"/>
        <v>1.524519041</v>
      </c>
      <c r="V17" s="5">
        <f t="shared" si="6"/>
        <v>7.488283641</v>
      </c>
      <c r="W17" s="5">
        <f t="shared" si="7"/>
        <v>7.641894411364225</v>
      </c>
      <c r="X17" s="5">
        <f t="shared" si="8"/>
        <v>78.49257566965161</v>
      </c>
      <c r="Y17" s="5">
        <f t="shared" si="9"/>
        <v>1.0728195629477586</v>
      </c>
      <c r="Z17" s="5">
        <f t="shared" si="10"/>
        <v>-78.49257566965161</v>
      </c>
      <c r="AA17" s="5">
        <f t="shared" si="11"/>
        <v>4.9118990577435495</v>
      </c>
      <c r="AB17" s="5">
        <f t="shared" si="72"/>
        <v>1.5770447575332052</v>
      </c>
      <c r="AC17" s="5">
        <f t="shared" si="12"/>
        <v>3.049038082</v>
      </c>
      <c r="AD17" s="5">
        <f t="shared" si="12"/>
        <v>14.976567282</v>
      </c>
      <c r="AE17" s="5">
        <f t="shared" si="13"/>
        <v>15.28378882272845</v>
      </c>
      <c r="AF17" s="5">
        <f t="shared" si="14"/>
        <v>78.49257566965161</v>
      </c>
      <c r="AG17" s="5">
        <f t="shared" si="15"/>
        <v>0.5364097814738793</v>
      </c>
      <c r="AH17" s="5">
        <f t="shared" si="16"/>
        <v>-78.49257566965161</v>
      </c>
      <c r="AI17" s="11">
        <f t="shared" si="17"/>
        <v>536.4097814738793</v>
      </c>
      <c r="AJ17" s="5">
        <f t="shared" si="18"/>
        <v>8.824099591039664</v>
      </c>
      <c r="AK17" s="5">
        <f t="shared" si="19"/>
        <v>78.49257566965161</v>
      </c>
      <c r="AL17" s="5">
        <f t="shared" si="20"/>
        <v>1.760362957412121</v>
      </c>
      <c r="AM17" s="5">
        <f t="shared" si="21"/>
        <v>8.646725151799242</v>
      </c>
      <c r="AN17" s="5">
        <f t="shared" si="22"/>
        <v>4.911899057743548</v>
      </c>
      <c r="AO17" s="5">
        <f t="shared" si="73"/>
        <v>0.7938864765813414</v>
      </c>
      <c r="AP17" s="5">
        <f t="shared" si="23"/>
        <v>4.795611573</v>
      </c>
      <c r="AQ17" s="5">
        <f t="shared" si="23"/>
        <v>20.882592597</v>
      </c>
      <c r="AR17" s="7">
        <f t="shared" si="24"/>
        <v>21.426165404275462</v>
      </c>
      <c r="AS17" s="5">
        <f t="shared" si="25"/>
        <v>77.06648053074899</v>
      </c>
      <c r="AT17" s="10">
        <f t="shared" si="26"/>
        <v>1.1479012227997758</v>
      </c>
      <c r="AU17" s="5">
        <f t="shared" si="27"/>
        <v>-77.06648053074899</v>
      </c>
      <c r="AV17" s="11">
        <f t="shared" si="28"/>
        <v>1147.9012227997757</v>
      </c>
      <c r="AW17" s="5">
        <f t="shared" si="29"/>
        <v>7.142055134758487</v>
      </c>
      <c r="AX17" s="5">
        <f t="shared" si="30"/>
        <v>77.06648053074899</v>
      </c>
      <c r="AY17" s="5">
        <f t="shared" si="31"/>
        <v>1.5985371910000012</v>
      </c>
      <c r="AZ17" s="5">
        <f t="shared" si="32"/>
        <v>6.960864198999999</v>
      </c>
      <c r="BA17" s="5">
        <f t="shared" si="33"/>
        <v>4.3545212699402205</v>
      </c>
      <c r="BB17" s="5">
        <f t="shared" si="71"/>
        <v>1.6874147975156704</v>
      </c>
      <c r="BC17" s="1">
        <v>1</v>
      </c>
      <c r="BD17" s="1">
        <v>120</v>
      </c>
      <c r="BE17" s="5">
        <f t="shared" si="34"/>
        <v>7.641894411364225</v>
      </c>
      <c r="BF17" s="5">
        <f t="shared" si="35"/>
        <v>78.49257566965161</v>
      </c>
      <c r="BG17" s="5">
        <f t="shared" si="36"/>
        <v>7.641894411364225</v>
      </c>
      <c r="BH17" s="5">
        <f t="shared" si="37"/>
        <v>198.49257566965161</v>
      </c>
      <c r="BI17" s="5">
        <f t="shared" si="38"/>
        <v>-7.247303384349433</v>
      </c>
      <c r="BJ17" s="5">
        <f t="shared" si="39"/>
        <v>-2.423869602440906</v>
      </c>
      <c r="BK17" s="5">
        <f t="shared" si="0"/>
        <v>8.993876875349432</v>
      </c>
      <c r="BL17" s="5">
        <f t="shared" si="1"/>
        <v>8.329894917440907</v>
      </c>
      <c r="BM17" s="5">
        <f t="shared" si="40"/>
        <v>12.258750775856123</v>
      </c>
      <c r="BN17" s="5">
        <f t="shared" si="41"/>
        <v>42.805053547228844</v>
      </c>
      <c r="BO17" s="5">
        <f t="shared" si="42"/>
        <v>58.39855019443978</v>
      </c>
      <c r="BP17" s="5">
        <f t="shared" si="43"/>
        <v>156.98515133930323</v>
      </c>
      <c r="BQ17" s="5">
        <f t="shared" si="44"/>
        <v>-53.750233581696655</v>
      </c>
      <c r="BR17" s="5">
        <f t="shared" si="45"/>
        <v>22.832061990226627</v>
      </c>
      <c r="BS17" s="5">
        <f t="shared" si="46"/>
        <v>3.049038082</v>
      </c>
      <c r="BT17" s="5">
        <f t="shared" si="46"/>
        <v>14.976567282</v>
      </c>
      <c r="BU17" s="5">
        <f t="shared" si="47"/>
        <v>15.28378882272845</v>
      </c>
      <c r="BV17" s="5">
        <f t="shared" si="48"/>
        <v>78.49257566965161</v>
      </c>
      <c r="BW17" s="5">
        <f t="shared" si="49"/>
        <v>1.7465734910000004</v>
      </c>
      <c r="BX17" s="5">
        <f t="shared" si="49"/>
        <v>5.906025315</v>
      </c>
      <c r="BY17" s="5">
        <f t="shared" si="50"/>
        <v>6.158867913901448</v>
      </c>
      <c r="BZ17" s="5">
        <f t="shared" si="51"/>
        <v>73.52560814565238</v>
      </c>
      <c r="CA17" s="5">
        <f t="shared" si="52"/>
        <v>94.13083658314784</v>
      </c>
      <c r="CB17" s="5">
        <f t="shared" si="53"/>
        <v>152.01818381530398</v>
      </c>
      <c r="CC17" s="5">
        <f t="shared" si="54"/>
        <v>-83.12661641222203</v>
      </c>
      <c r="CD17" s="5">
        <f t="shared" si="55"/>
        <v>44.16537149961022</v>
      </c>
      <c r="CE17" s="5">
        <f t="shared" si="56"/>
        <v>-136.87684999391868</v>
      </c>
      <c r="CF17" s="5">
        <f t="shared" si="56"/>
        <v>66.99743348983685</v>
      </c>
      <c r="CG17" s="5">
        <f t="shared" si="57"/>
        <v>152.393989902761</v>
      </c>
      <c r="CH17" s="5">
        <f t="shared" si="58"/>
        <v>-26.08047017361748</v>
      </c>
      <c r="CI17" s="5">
        <f t="shared" si="59"/>
        <v>0.08044116952169926</v>
      </c>
      <c r="CJ17" s="5">
        <f t="shared" si="60"/>
        <v>68.88552372084632</v>
      </c>
      <c r="CK17" s="5">
        <f t="shared" si="61"/>
        <v>1.1422646072081295</v>
      </c>
      <c r="CL17" s="5">
        <f t="shared" si="62"/>
        <v>68.88552372084632</v>
      </c>
      <c r="CM17" s="5">
        <f t="shared" si="70"/>
        <v>7.177298299148719</v>
      </c>
      <c r="CN17" s="5">
        <f t="shared" si="64"/>
        <v>68.88552372084632</v>
      </c>
      <c r="CO17" s="5">
        <f t="shared" si="65"/>
        <v>2.5854962207007643</v>
      </c>
      <c r="CP17" s="5">
        <v>2</v>
      </c>
      <c r="CQ17" s="5">
        <f t="shared" si="66"/>
        <v>0.7735458996176473</v>
      </c>
      <c r="CR17" s="5">
        <f t="shared" si="74"/>
        <v>1.3478722365055928</v>
      </c>
    </row>
    <row r="18" spans="1:96" ht="12.75">
      <c r="A18" s="1" t="s">
        <v>54</v>
      </c>
      <c r="B18" s="1">
        <v>3</v>
      </c>
      <c r="C18">
        <v>0.01266</v>
      </c>
      <c r="D18">
        <v>0.5301</v>
      </c>
      <c r="E18">
        <v>0.3901</v>
      </c>
      <c r="F18">
        <v>0.4751</v>
      </c>
      <c r="G18">
        <v>2.5215</v>
      </c>
      <c r="H18" s="5">
        <f t="shared" si="2"/>
        <v>0.006711066</v>
      </c>
      <c r="I18" s="5">
        <f t="shared" si="3"/>
        <v>0.0049386659999999995</v>
      </c>
      <c r="J18" s="5">
        <f t="shared" si="4"/>
        <v>0.006014766</v>
      </c>
      <c r="K18" s="5">
        <f t="shared" si="5"/>
        <v>0.031922189999999996</v>
      </c>
      <c r="L18" s="2">
        <v>16</v>
      </c>
      <c r="M18" s="6"/>
      <c r="N18" s="2">
        <v>3</v>
      </c>
      <c r="O18" s="5">
        <f>O17+H17</f>
        <v>1.547779829</v>
      </c>
      <c r="P18" s="5">
        <f>P17+I17</f>
        <v>7.505401228999999</v>
      </c>
      <c r="Q18" s="5">
        <f>Q17+J17</f>
        <v>1.7674208790000003</v>
      </c>
      <c r="R18" s="5">
        <f>R17+K17</f>
        <v>6.016668735</v>
      </c>
      <c r="S18">
        <v>0</v>
      </c>
      <c r="T18">
        <v>0</v>
      </c>
      <c r="U18" s="5">
        <f t="shared" si="6"/>
        <v>1.547779829</v>
      </c>
      <c r="V18" s="5">
        <f t="shared" si="6"/>
        <v>7.505401228999999</v>
      </c>
      <c r="W18" s="5">
        <f t="shared" si="7"/>
        <v>7.663332826344813</v>
      </c>
      <c r="X18" s="5">
        <f t="shared" si="8"/>
        <v>78.3476910921748</v>
      </c>
      <c r="Y18" s="5">
        <f t="shared" si="9"/>
        <v>1.0698183164260493</v>
      </c>
      <c r="Z18" s="5">
        <f t="shared" si="10"/>
        <v>-78.3476910921748</v>
      </c>
      <c r="AA18" s="5">
        <f t="shared" si="11"/>
        <v>4.849140096268821</v>
      </c>
      <c r="AB18" s="5">
        <f t="shared" si="72"/>
        <v>1.5726329251462925</v>
      </c>
      <c r="AC18" s="5">
        <f t="shared" si="12"/>
        <v>3.095559658</v>
      </c>
      <c r="AD18" s="5">
        <f t="shared" si="12"/>
        <v>15.010802457999999</v>
      </c>
      <c r="AE18" s="5">
        <f t="shared" si="13"/>
        <v>15.326665652689625</v>
      </c>
      <c r="AF18" s="5">
        <f t="shared" si="14"/>
        <v>78.3476910921748</v>
      </c>
      <c r="AG18" s="5">
        <f t="shared" si="15"/>
        <v>0.5349091582130246</v>
      </c>
      <c r="AH18" s="5">
        <f t="shared" si="16"/>
        <v>-78.3476910921748</v>
      </c>
      <c r="AI18" s="11">
        <f t="shared" si="17"/>
        <v>534.9091582130246</v>
      </c>
      <c r="AJ18" s="5">
        <f t="shared" si="18"/>
        <v>8.848854540359747</v>
      </c>
      <c r="AK18" s="5">
        <f t="shared" si="19"/>
        <v>78.3476910921748</v>
      </c>
      <c r="AL18" s="5">
        <f t="shared" si="20"/>
        <v>1.7872222018388444</v>
      </c>
      <c r="AM18" s="5">
        <f t="shared" si="21"/>
        <v>8.666490839878596</v>
      </c>
      <c r="AN18" s="5">
        <f t="shared" si="22"/>
        <v>4.849140096268826</v>
      </c>
      <c r="AO18" s="5">
        <f t="shared" si="73"/>
        <v>0.7916655541552765</v>
      </c>
      <c r="AP18" s="5">
        <f t="shared" si="23"/>
        <v>4.862980537</v>
      </c>
      <c r="AQ18" s="5">
        <f t="shared" si="23"/>
        <v>21.027471192999997</v>
      </c>
      <c r="AR18" s="7">
        <f t="shared" si="24"/>
        <v>21.58247262191442</v>
      </c>
      <c r="AS18" s="5">
        <f t="shared" si="25"/>
        <v>76.97825546143395</v>
      </c>
      <c r="AT18" s="10">
        <f t="shared" si="26"/>
        <v>1.139587752448005</v>
      </c>
      <c r="AU18" s="5">
        <f t="shared" si="27"/>
        <v>-76.97825546143395</v>
      </c>
      <c r="AV18" s="11">
        <f t="shared" si="28"/>
        <v>1139.587752448005</v>
      </c>
      <c r="AW18" s="5">
        <f t="shared" si="29"/>
        <v>7.19415754063814</v>
      </c>
      <c r="AX18" s="5">
        <f t="shared" si="30"/>
        <v>76.97825546143395</v>
      </c>
      <c r="AY18" s="5">
        <f t="shared" si="31"/>
        <v>1.6209935123333332</v>
      </c>
      <c r="AZ18" s="5">
        <f t="shared" si="32"/>
        <v>7.0091570643333325</v>
      </c>
      <c r="BA18" s="5">
        <f t="shared" si="33"/>
        <v>4.323988350973735</v>
      </c>
      <c r="BB18" s="5">
        <f t="shared" si="71"/>
        <v>1.6751939960985671</v>
      </c>
      <c r="BC18" s="1">
        <v>1</v>
      </c>
      <c r="BD18" s="1">
        <v>120</v>
      </c>
      <c r="BE18" s="5">
        <f t="shared" si="34"/>
        <v>7.663332826344813</v>
      </c>
      <c r="BF18" s="5">
        <f t="shared" si="35"/>
        <v>78.3476910921748</v>
      </c>
      <c r="BG18" s="5">
        <f t="shared" si="36"/>
        <v>7.663332826344813</v>
      </c>
      <c r="BH18" s="5">
        <f t="shared" si="37"/>
        <v>198.34769109217478</v>
      </c>
      <c r="BI18" s="5">
        <f t="shared" si="38"/>
        <v>-7.273758044408947</v>
      </c>
      <c r="BJ18" s="5">
        <f t="shared" si="39"/>
        <v>-2.4122839631208652</v>
      </c>
      <c r="BK18" s="5">
        <f t="shared" si="0"/>
        <v>9.041178923408946</v>
      </c>
      <c r="BL18" s="5">
        <f t="shared" si="1"/>
        <v>8.428952698120865</v>
      </c>
      <c r="BM18" s="5">
        <f t="shared" si="40"/>
        <v>12.360831683679427</v>
      </c>
      <c r="BN18" s="5">
        <f t="shared" si="41"/>
        <v>42.99293843538364</v>
      </c>
      <c r="BO18" s="5">
        <f t="shared" si="42"/>
        <v>58.72667000733397</v>
      </c>
      <c r="BP18" s="5">
        <f t="shared" si="43"/>
        <v>156.6953821843496</v>
      </c>
      <c r="BQ18" s="5">
        <f t="shared" si="44"/>
        <v>-53.935425209215445</v>
      </c>
      <c r="BR18" s="5">
        <f t="shared" si="45"/>
        <v>23.233417261595996</v>
      </c>
      <c r="BS18" s="5">
        <f t="shared" si="46"/>
        <v>3.095559658</v>
      </c>
      <c r="BT18" s="5">
        <f t="shared" si="46"/>
        <v>15.010802457999999</v>
      </c>
      <c r="BU18" s="5">
        <f t="shared" si="47"/>
        <v>15.326665652689625</v>
      </c>
      <c r="BV18" s="5">
        <f t="shared" si="48"/>
        <v>78.3476910921748</v>
      </c>
      <c r="BW18" s="5">
        <f t="shared" si="49"/>
        <v>1.7674208790000003</v>
      </c>
      <c r="BX18" s="5">
        <f t="shared" si="49"/>
        <v>6.016668735</v>
      </c>
      <c r="BY18" s="5">
        <f t="shared" si="50"/>
        <v>6.270891422298079</v>
      </c>
      <c r="BZ18" s="5">
        <f t="shared" si="51"/>
        <v>73.62963486612479</v>
      </c>
      <c r="CA18" s="5">
        <f t="shared" si="52"/>
        <v>96.11185617388196</v>
      </c>
      <c r="CB18" s="5">
        <f t="shared" si="53"/>
        <v>151.9773259582996</v>
      </c>
      <c r="CC18" s="5">
        <f t="shared" si="54"/>
        <v>-84.84386906457044</v>
      </c>
      <c r="CD18" s="5">
        <f t="shared" si="55"/>
        <v>45.15536268642959</v>
      </c>
      <c r="CE18" s="5">
        <f t="shared" si="56"/>
        <v>-138.7792942737859</v>
      </c>
      <c r="CF18" s="5">
        <f t="shared" si="56"/>
        <v>68.38877994802559</v>
      </c>
      <c r="CG18" s="5">
        <f t="shared" si="57"/>
        <v>154.71495642603378</v>
      </c>
      <c r="CH18" s="5">
        <f t="shared" si="58"/>
        <v>-26.233527766154687</v>
      </c>
      <c r="CI18" s="5">
        <f t="shared" si="59"/>
        <v>0.07989422593147225</v>
      </c>
      <c r="CJ18" s="5">
        <f t="shared" si="60"/>
        <v>69.22646620153833</v>
      </c>
      <c r="CK18" s="5">
        <f t="shared" si="61"/>
        <v>1.1344980082269058</v>
      </c>
      <c r="CL18" s="5">
        <f t="shared" si="62"/>
        <v>69.22646620153833</v>
      </c>
      <c r="CM18" s="5">
        <f t="shared" si="70"/>
        <v>7.226432980085908</v>
      </c>
      <c r="CN18" s="5">
        <f t="shared" si="64"/>
        <v>69.22646620153833</v>
      </c>
      <c r="CO18" s="5">
        <f t="shared" si="65"/>
        <v>2.5630358951979124</v>
      </c>
      <c r="CP18" s="5">
        <v>2</v>
      </c>
      <c r="CQ18" s="5">
        <f t="shared" si="66"/>
        <v>0.7803246157212184</v>
      </c>
      <c r="CR18" s="5">
        <f t="shared" si="74"/>
        <v>1.3387076497077488</v>
      </c>
    </row>
    <row r="19" spans="1:96" ht="12.75">
      <c r="A19" s="1" t="s">
        <v>62</v>
      </c>
      <c r="B19" s="1">
        <v>3</v>
      </c>
      <c r="C19">
        <v>0.01318</v>
      </c>
      <c r="D19">
        <v>0.5301</v>
      </c>
      <c r="E19">
        <v>0.3901</v>
      </c>
      <c r="F19">
        <v>0.4751</v>
      </c>
      <c r="G19">
        <v>2.5215</v>
      </c>
      <c r="H19" s="5">
        <f t="shared" si="2"/>
        <v>0.006986718</v>
      </c>
      <c r="I19" s="5">
        <f t="shared" si="3"/>
        <v>0.005141518</v>
      </c>
      <c r="J19" s="5">
        <f t="shared" si="4"/>
        <v>0.006261818000000001</v>
      </c>
      <c r="K19" s="5">
        <f t="shared" si="5"/>
        <v>0.033233370000000005</v>
      </c>
      <c r="L19" s="2">
        <v>17</v>
      </c>
      <c r="M19" s="6"/>
      <c r="N19" s="2">
        <v>3</v>
      </c>
      <c r="O19" s="5">
        <f>O18+H18</f>
        <v>1.554490895</v>
      </c>
      <c r="P19" s="5">
        <f>P18+I18</f>
        <v>7.5103398949999995</v>
      </c>
      <c r="Q19" s="5">
        <f>Q18+J18</f>
        <v>1.7734356450000004</v>
      </c>
      <c r="R19" s="5">
        <f>R18+K18</f>
        <v>6.048590925</v>
      </c>
      <c r="S19">
        <v>0</v>
      </c>
      <c r="T19">
        <v>0</v>
      </c>
      <c r="U19" s="5">
        <f t="shared" si="6"/>
        <v>1.554490895</v>
      </c>
      <c r="V19" s="5">
        <f t="shared" si="6"/>
        <v>7.5103398949999995</v>
      </c>
      <c r="W19" s="5">
        <f t="shared" si="7"/>
        <v>7.669527187582459</v>
      </c>
      <c r="X19" s="5">
        <f t="shared" si="8"/>
        <v>78.30604049215992</v>
      </c>
      <c r="Y19" s="5">
        <f t="shared" si="9"/>
        <v>1.0689542682326583</v>
      </c>
      <c r="Z19" s="5">
        <f t="shared" si="10"/>
        <v>-78.30604049215992</v>
      </c>
      <c r="AA19" s="5">
        <f t="shared" si="11"/>
        <v>4.831382363934656</v>
      </c>
      <c r="AB19" s="5">
        <f t="shared" si="72"/>
        <v>1.5713627743020075</v>
      </c>
      <c r="AC19" s="5">
        <f t="shared" si="12"/>
        <v>3.10898179</v>
      </c>
      <c r="AD19" s="5">
        <f t="shared" si="12"/>
        <v>15.020679789999999</v>
      </c>
      <c r="AE19" s="5">
        <f t="shared" si="13"/>
        <v>15.339054375164919</v>
      </c>
      <c r="AF19" s="5">
        <f t="shared" si="14"/>
        <v>78.30604049215992</v>
      </c>
      <c r="AG19" s="5">
        <f t="shared" si="15"/>
        <v>0.5344771341163291</v>
      </c>
      <c r="AH19" s="5">
        <f t="shared" si="16"/>
        <v>-78.30604049215992</v>
      </c>
      <c r="AI19" s="11">
        <f t="shared" si="17"/>
        <v>534.4771341163291</v>
      </c>
      <c r="AJ19" s="5">
        <f t="shared" si="18"/>
        <v>8.856007172615772</v>
      </c>
      <c r="AK19" s="5">
        <f t="shared" si="19"/>
        <v>78.30604049215992</v>
      </c>
      <c r="AL19" s="5">
        <f t="shared" si="20"/>
        <v>1.7949714733621451</v>
      </c>
      <c r="AM19" s="5">
        <f t="shared" si="21"/>
        <v>8.67219352016767</v>
      </c>
      <c r="AN19" s="5">
        <f t="shared" si="22"/>
        <v>4.8313823639346545</v>
      </c>
      <c r="AO19" s="5">
        <f t="shared" si="73"/>
        <v>0.7910261584921671</v>
      </c>
      <c r="AP19" s="5">
        <f t="shared" si="23"/>
        <v>4.882417435000001</v>
      </c>
      <c r="AQ19" s="5">
        <f t="shared" si="23"/>
        <v>21.069270715</v>
      </c>
      <c r="AR19" s="7">
        <f t="shared" si="24"/>
        <v>21.627578886032264</v>
      </c>
      <c r="AS19" s="5">
        <f t="shared" si="25"/>
        <v>76.95303834138954</v>
      </c>
      <c r="AT19" s="10">
        <f t="shared" si="26"/>
        <v>1.1372110395289008</v>
      </c>
      <c r="AU19" s="5">
        <f t="shared" si="27"/>
        <v>-76.95303834138954</v>
      </c>
      <c r="AV19" s="11">
        <f t="shared" si="28"/>
        <v>1137.2110395289008</v>
      </c>
      <c r="AW19" s="5">
        <f t="shared" si="29"/>
        <v>7.209192962010754</v>
      </c>
      <c r="AX19" s="5">
        <f t="shared" si="30"/>
        <v>76.95303834138954</v>
      </c>
      <c r="AY19" s="5">
        <f t="shared" si="31"/>
        <v>1.6274724783333336</v>
      </c>
      <c r="AZ19" s="5">
        <f t="shared" si="32"/>
        <v>7.023090238333333</v>
      </c>
      <c r="BA19" s="5">
        <f t="shared" si="33"/>
        <v>4.315335793282083</v>
      </c>
      <c r="BB19" s="5">
        <f t="shared" si="71"/>
        <v>1.6717002281074842</v>
      </c>
      <c r="BC19" s="1">
        <v>1</v>
      </c>
      <c r="BD19" s="1">
        <v>120</v>
      </c>
      <c r="BE19" s="5">
        <f t="shared" si="34"/>
        <v>7.669527187582459</v>
      </c>
      <c r="BF19" s="5">
        <f t="shared" si="35"/>
        <v>78.30604049215992</v>
      </c>
      <c r="BG19" s="5">
        <f t="shared" si="36"/>
        <v>7.669527187582459</v>
      </c>
      <c r="BH19" s="5">
        <f t="shared" si="37"/>
        <v>198.30604049215992</v>
      </c>
      <c r="BI19" s="5">
        <f t="shared" si="38"/>
        <v>-7.2813905876257525</v>
      </c>
      <c r="BJ19" s="5">
        <f t="shared" si="39"/>
        <v>-2.4089413424783928</v>
      </c>
      <c r="BK19" s="5">
        <f t="shared" si="0"/>
        <v>9.054826232625754</v>
      </c>
      <c r="BL19" s="5">
        <f t="shared" si="1"/>
        <v>8.457532267478392</v>
      </c>
      <c r="BM19" s="5">
        <f t="shared" si="40"/>
        <v>12.390307912174164</v>
      </c>
      <c r="BN19" s="5">
        <f t="shared" si="41"/>
        <v>43.04657023118244</v>
      </c>
      <c r="BO19" s="5">
        <f t="shared" si="42"/>
        <v>58.82164728106651</v>
      </c>
      <c r="BP19" s="5">
        <f t="shared" si="43"/>
        <v>156.61208098431985</v>
      </c>
      <c r="BQ19" s="5">
        <f t="shared" si="44"/>
        <v>-53.988763395790706</v>
      </c>
      <c r="BR19" s="5">
        <f t="shared" si="45"/>
        <v>23.34950997026552</v>
      </c>
      <c r="BS19" s="5">
        <f t="shared" si="46"/>
        <v>3.10898179</v>
      </c>
      <c r="BT19" s="5">
        <f t="shared" si="46"/>
        <v>15.020679789999999</v>
      </c>
      <c r="BU19" s="5">
        <f t="shared" si="47"/>
        <v>15.339054375164919</v>
      </c>
      <c r="BV19" s="5">
        <f t="shared" si="48"/>
        <v>78.30604049215992</v>
      </c>
      <c r="BW19" s="5">
        <f t="shared" si="49"/>
        <v>1.7734356450000004</v>
      </c>
      <c r="BX19" s="5">
        <f t="shared" si="49"/>
        <v>6.048590925</v>
      </c>
      <c r="BY19" s="5">
        <f t="shared" si="50"/>
        <v>6.303215541685762</v>
      </c>
      <c r="BZ19" s="5">
        <f t="shared" si="51"/>
        <v>73.65896070918969</v>
      </c>
      <c r="CA19" s="5">
        <f t="shared" si="52"/>
        <v>96.6853659323025</v>
      </c>
      <c r="CB19" s="5">
        <f t="shared" si="53"/>
        <v>151.9650012013496</v>
      </c>
      <c r="CC19" s="5">
        <f t="shared" si="54"/>
        <v>-85.34036833908299</v>
      </c>
      <c r="CD19" s="5">
        <f t="shared" si="55"/>
        <v>45.443167992701426</v>
      </c>
      <c r="CE19" s="5">
        <f t="shared" si="56"/>
        <v>-139.3291317348737</v>
      </c>
      <c r="CF19" s="5">
        <f t="shared" si="56"/>
        <v>68.79267796296695</v>
      </c>
      <c r="CG19" s="5">
        <f t="shared" si="57"/>
        <v>155.38674168445087</v>
      </c>
      <c r="CH19" s="5">
        <f t="shared" si="58"/>
        <v>-26.27749934309521</v>
      </c>
      <c r="CI19" s="5">
        <f t="shared" si="59"/>
        <v>0.07973851422494965</v>
      </c>
      <c r="CJ19" s="5">
        <f t="shared" si="60"/>
        <v>69.32406957427766</v>
      </c>
      <c r="CK19" s="5">
        <f t="shared" si="61"/>
        <v>1.132286901994285</v>
      </c>
      <c r="CL19" s="5">
        <f t="shared" si="62"/>
        <v>69.32406957427766</v>
      </c>
      <c r="CM19" s="5">
        <f t="shared" si="70"/>
        <v>7.240544607601639</v>
      </c>
      <c r="CN19" s="5">
        <f t="shared" si="64"/>
        <v>69.32406957427766</v>
      </c>
      <c r="CO19" s="5">
        <f t="shared" si="65"/>
        <v>2.556504804046797</v>
      </c>
      <c r="CP19" s="5">
        <v>2</v>
      </c>
      <c r="CQ19" s="5">
        <f t="shared" si="66"/>
        <v>0.782318107454411</v>
      </c>
      <c r="CR19" s="5">
        <f t="shared" si="74"/>
        <v>1.3360985443532563</v>
      </c>
    </row>
    <row r="20" spans="1:96" ht="12.75">
      <c r="A20" s="1" t="s">
        <v>63</v>
      </c>
      <c r="B20" s="1">
        <v>3</v>
      </c>
      <c r="C20">
        <v>0.08652</v>
      </c>
      <c r="D20">
        <v>0.5301</v>
      </c>
      <c r="E20">
        <v>0.3901</v>
      </c>
      <c r="F20">
        <v>0.4751</v>
      </c>
      <c r="G20">
        <v>2.5215</v>
      </c>
      <c r="H20" s="5">
        <f t="shared" si="2"/>
        <v>0.045864252</v>
      </c>
      <c r="I20" s="5">
        <f t="shared" si="3"/>
        <v>0.033751452</v>
      </c>
      <c r="J20" s="5">
        <f t="shared" si="4"/>
        <v>0.041105652</v>
      </c>
      <c r="K20" s="5">
        <f t="shared" si="5"/>
        <v>0.21816018</v>
      </c>
      <c r="L20" s="2">
        <v>18</v>
      </c>
      <c r="M20" s="6"/>
      <c r="N20" s="2">
        <v>3</v>
      </c>
      <c r="O20" s="5">
        <f>O19+H19</f>
        <v>1.561477613</v>
      </c>
      <c r="P20" s="5">
        <f>P19+I19</f>
        <v>7.515481413</v>
      </c>
      <c r="Q20" s="5">
        <f>Q19+J19</f>
        <v>1.7796974630000004</v>
      </c>
      <c r="R20" s="5">
        <f>R19+K19</f>
        <v>6.081824295</v>
      </c>
      <c r="S20">
        <v>0</v>
      </c>
      <c r="T20">
        <v>0</v>
      </c>
      <c r="U20" s="5">
        <f t="shared" si="6"/>
        <v>1.561477613</v>
      </c>
      <c r="V20" s="5">
        <f t="shared" si="6"/>
        <v>7.515481413</v>
      </c>
      <c r="W20" s="5">
        <f t="shared" si="7"/>
        <v>7.675980276489033</v>
      </c>
      <c r="X20" s="5">
        <f t="shared" si="8"/>
        <v>78.26275056973931</v>
      </c>
      <c r="Y20" s="5">
        <f t="shared" si="9"/>
        <v>1.0680556133792718</v>
      </c>
      <c r="Z20" s="5">
        <f t="shared" si="10"/>
        <v>-78.26275056973931</v>
      </c>
      <c r="AA20" s="5">
        <f t="shared" si="11"/>
        <v>4.8130574210159995</v>
      </c>
      <c r="AB20" s="5">
        <f t="shared" si="72"/>
        <v>1.5700417516675296</v>
      </c>
      <c r="AC20" s="5">
        <f t="shared" si="12"/>
        <v>3.122955226</v>
      </c>
      <c r="AD20" s="5">
        <f t="shared" si="12"/>
        <v>15.030962826</v>
      </c>
      <c r="AE20" s="5">
        <f t="shared" si="13"/>
        <v>15.351960552978065</v>
      </c>
      <c r="AF20" s="5">
        <f t="shared" si="14"/>
        <v>78.26275056973931</v>
      </c>
      <c r="AG20" s="5">
        <f t="shared" si="15"/>
        <v>0.5340278066896359</v>
      </c>
      <c r="AH20" s="5">
        <f t="shared" si="16"/>
        <v>-78.26275056973931</v>
      </c>
      <c r="AI20" s="11">
        <f t="shared" si="17"/>
        <v>534.0278066896359</v>
      </c>
      <c r="AJ20" s="5">
        <f t="shared" si="18"/>
        <v>8.863458557850402</v>
      </c>
      <c r="AK20" s="5">
        <f t="shared" si="19"/>
        <v>78.26275056973931</v>
      </c>
      <c r="AL20" s="5">
        <f t="shared" si="20"/>
        <v>1.8030390403982477</v>
      </c>
      <c r="AM20" s="5">
        <f t="shared" si="21"/>
        <v>8.678130433770358</v>
      </c>
      <c r="AN20" s="5">
        <f t="shared" si="22"/>
        <v>4.813057421016002</v>
      </c>
      <c r="AO20" s="5">
        <f t="shared" si="73"/>
        <v>0.7903611539006611</v>
      </c>
      <c r="AP20" s="5">
        <f t="shared" si="23"/>
        <v>4.902652689000001</v>
      </c>
      <c r="AQ20" s="5">
        <f t="shared" si="23"/>
        <v>21.112787121</v>
      </c>
      <c r="AR20" s="7">
        <f t="shared" si="24"/>
        <v>21.674542288261186</v>
      </c>
      <c r="AS20" s="5">
        <f t="shared" si="25"/>
        <v>76.9268969647045</v>
      </c>
      <c r="AT20" s="10">
        <f t="shared" si="26"/>
        <v>1.1347469829062382</v>
      </c>
      <c r="AU20" s="5">
        <f t="shared" si="27"/>
        <v>-76.9268969647045</v>
      </c>
      <c r="AV20" s="11">
        <f t="shared" si="28"/>
        <v>1134.7469829062381</v>
      </c>
      <c r="AW20" s="5">
        <f t="shared" si="29"/>
        <v>7.224847429420396</v>
      </c>
      <c r="AX20" s="5">
        <f t="shared" si="30"/>
        <v>76.9268969647045</v>
      </c>
      <c r="AY20" s="5">
        <f t="shared" si="31"/>
        <v>1.6342175630000013</v>
      </c>
      <c r="AZ20" s="5">
        <f t="shared" si="32"/>
        <v>7.037595707</v>
      </c>
      <c r="BA20" s="5">
        <f t="shared" si="33"/>
        <v>4.3064007304393375</v>
      </c>
      <c r="BB20" s="5">
        <f t="shared" si="71"/>
        <v>1.66807806487217</v>
      </c>
      <c r="BC20" s="1">
        <v>1</v>
      </c>
      <c r="BD20" s="1">
        <v>120</v>
      </c>
      <c r="BE20" s="5">
        <f>SQRT(O20*O20+P20*P20)</f>
        <v>7.675980276489033</v>
      </c>
      <c r="BF20" s="5">
        <f t="shared" si="35"/>
        <v>78.26275056973931</v>
      </c>
      <c r="BG20" s="5">
        <f t="shared" si="36"/>
        <v>7.675980276489033</v>
      </c>
      <c r="BH20" s="5">
        <f t="shared" si="37"/>
        <v>198.2627505697393</v>
      </c>
      <c r="BI20" s="5">
        <f t="shared" si="38"/>
        <v>-7.289336631827768</v>
      </c>
      <c r="BJ20" s="5">
        <f t="shared" si="39"/>
        <v>-2.4054614262013136</v>
      </c>
      <c r="BK20" s="5">
        <f t="shared" si="0"/>
        <v>9.069034094827769</v>
      </c>
      <c r="BL20" s="5">
        <f t="shared" si="1"/>
        <v>8.487285721201314</v>
      </c>
      <c r="BM20" s="5">
        <f t="shared" si="40"/>
        <v>12.421006333081722</v>
      </c>
      <c r="BN20" s="5">
        <f t="shared" si="41"/>
        <v>43.10213441735527</v>
      </c>
      <c r="BO20" s="5">
        <f t="shared" si="42"/>
        <v>58.920673205048644</v>
      </c>
      <c r="BP20" s="5">
        <f t="shared" si="43"/>
        <v>156.52550113947862</v>
      </c>
      <c r="BQ20" s="5">
        <f t="shared" si="44"/>
        <v>-54.04424853324829</v>
      </c>
      <c r="BR20" s="5">
        <f t="shared" si="45"/>
        <v>23.4705119546342</v>
      </c>
      <c r="BS20" s="5">
        <f t="shared" si="46"/>
        <v>3.122955226</v>
      </c>
      <c r="BT20" s="5">
        <f t="shared" si="46"/>
        <v>15.030962826</v>
      </c>
      <c r="BU20" s="5">
        <f t="shared" si="47"/>
        <v>15.351960552978065</v>
      </c>
      <c r="BV20" s="5">
        <f t="shared" si="48"/>
        <v>78.26275056973931</v>
      </c>
      <c r="BW20" s="5">
        <f t="shared" si="49"/>
        <v>1.7796974630000004</v>
      </c>
      <c r="BX20" s="5">
        <f t="shared" si="49"/>
        <v>6.081824295</v>
      </c>
      <c r="BY20" s="5">
        <f t="shared" si="50"/>
        <v>6.3368690861545245</v>
      </c>
      <c r="BZ20" s="5">
        <f t="shared" si="51"/>
        <v>73.68917321577071</v>
      </c>
      <c r="CA20" s="5">
        <f t="shared" si="52"/>
        <v>97.28336424003042</v>
      </c>
      <c r="CB20" s="5">
        <f t="shared" si="53"/>
        <v>151.95192378551002</v>
      </c>
      <c r="CC20" s="5">
        <f t="shared" si="54"/>
        <v>-85.85775939963385</v>
      </c>
      <c r="CD20" s="5">
        <f t="shared" si="55"/>
        <v>45.74383137356352</v>
      </c>
      <c r="CE20" s="5">
        <f t="shared" si="56"/>
        <v>-139.90200793288216</v>
      </c>
      <c r="CF20" s="5">
        <f t="shared" si="56"/>
        <v>69.21434332819773</v>
      </c>
      <c r="CG20" s="5">
        <f t="shared" si="57"/>
        <v>156.08714599865633</v>
      </c>
      <c r="CH20" s="5">
        <f t="shared" si="58"/>
        <v>-26.323188285409625</v>
      </c>
      <c r="CI20" s="5">
        <f t="shared" si="59"/>
        <v>0.07957738129947388</v>
      </c>
      <c r="CJ20" s="5">
        <f t="shared" si="60"/>
        <v>69.4253227027649</v>
      </c>
      <c r="CK20" s="5">
        <f t="shared" si="61"/>
        <v>1.129998814452529</v>
      </c>
      <c r="CL20" s="5">
        <f t="shared" si="62"/>
        <v>69.4253227027649</v>
      </c>
      <c r="CM20" s="5">
        <f t="shared" si="70"/>
        <v>7.2552056848526</v>
      </c>
      <c r="CN20" s="5">
        <f t="shared" si="64"/>
        <v>69.4253227027649</v>
      </c>
      <c r="CO20" s="5">
        <f t="shared" si="65"/>
        <v>2.549681762714781</v>
      </c>
      <c r="CP20" s="5">
        <v>2</v>
      </c>
      <c r="CQ20" s="5">
        <f t="shared" si="66"/>
        <v>0.784411619225175</v>
      </c>
      <c r="CR20" s="5">
        <f t="shared" si="74"/>
        <v>1.3333986010539842</v>
      </c>
    </row>
    <row r="21" spans="1:96" ht="12.75">
      <c r="A21" s="1" t="s">
        <v>64</v>
      </c>
      <c r="B21" s="1">
        <v>3</v>
      </c>
      <c r="C21">
        <v>0.07069</v>
      </c>
      <c r="D21">
        <v>0.5301</v>
      </c>
      <c r="E21">
        <v>0.3901</v>
      </c>
      <c r="F21">
        <v>0.4751</v>
      </c>
      <c r="G21">
        <v>2.5215</v>
      </c>
      <c r="H21" s="5">
        <f t="shared" si="2"/>
        <v>0.037472769</v>
      </c>
      <c r="I21" s="5">
        <f t="shared" si="3"/>
        <v>0.027576169</v>
      </c>
      <c r="J21" s="5">
        <f t="shared" si="4"/>
        <v>0.033584819</v>
      </c>
      <c r="K21" s="5">
        <f t="shared" si="5"/>
        <v>0.17824483500000002</v>
      </c>
      <c r="L21" s="2">
        <v>19</v>
      </c>
      <c r="M21" s="6"/>
      <c r="N21" s="2">
        <v>3</v>
      </c>
      <c r="O21" s="5">
        <f>O19+H20</f>
        <v>1.6003551470000001</v>
      </c>
      <c r="P21" s="5">
        <f>P19+I20</f>
        <v>7.544091346999999</v>
      </c>
      <c r="Q21" s="5">
        <f>Q19+J20</f>
        <v>1.8145412970000003</v>
      </c>
      <c r="R21" s="5">
        <f>R19+K20</f>
        <v>6.266751105</v>
      </c>
      <c r="S21">
        <v>0</v>
      </c>
      <c r="T21">
        <v>0</v>
      </c>
      <c r="U21" s="5">
        <f t="shared" si="6"/>
        <v>1.6003551470000001</v>
      </c>
      <c r="V21" s="5">
        <f t="shared" si="6"/>
        <v>7.544091346999999</v>
      </c>
      <c r="W21" s="5">
        <f t="shared" si="7"/>
        <v>7.711968026931236</v>
      </c>
      <c r="X21" s="5">
        <f t="shared" si="8"/>
        <v>78.02318913914756</v>
      </c>
      <c r="Y21" s="5">
        <f t="shared" si="9"/>
        <v>1.0630715524056706</v>
      </c>
      <c r="Z21" s="5">
        <f t="shared" si="10"/>
        <v>-78.02318913914756</v>
      </c>
      <c r="AA21" s="5">
        <f t="shared" si="11"/>
        <v>4.714010737642848</v>
      </c>
      <c r="AB21" s="5">
        <f t="shared" si="72"/>
        <v>1.5627151820363359</v>
      </c>
      <c r="AC21" s="5">
        <f t="shared" si="12"/>
        <v>3.2007102940000003</v>
      </c>
      <c r="AD21" s="5">
        <f t="shared" si="12"/>
        <v>15.088182693999999</v>
      </c>
      <c r="AE21" s="5">
        <f t="shared" si="13"/>
        <v>15.423936053862471</v>
      </c>
      <c r="AF21" s="5">
        <f t="shared" si="14"/>
        <v>78.02318913914756</v>
      </c>
      <c r="AG21" s="5">
        <f t="shared" si="15"/>
        <v>0.5315357762028353</v>
      </c>
      <c r="AH21" s="5">
        <f t="shared" si="16"/>
        <v>-78.02318913914756</v>
      </c>
      <c r="AI21" s="11">
        <f t="shared" si="17"/>
        <v>531.5357762028353</v>
      </c>
      <c r="AJ21" s="5">
        <f t="shared" si="18"/>
        <v>8.905013632661072</v>
      </c>
      <c r="AK21" s="5">
        <f t="shared" si="19"/>
        <v>78.02318913914756</v>
      </c>
      <c r="AL21" s="5">
        <f t="shared" si="20"/>
        <v>1.8479309498389063</v>
      </c>
      <c r="AM21" s="5">
        <f t="shared" si="21"/>
        <v>8.711166339963151</v>
      </c>
      <c r="AN21" s="5">
        <f t="shared" si="22"/>
        <v>4.714010737642848</v>
      </c>
      <c r="AO21" s="5">
        <f t="shared" si="73"/>
        <v>0.7866729487801962</v>
      </c>
      <c r="AP21" s="5">
        <f t="shared" si="23"/>
        <v>5.015251591</v>
      </c>
      <c r="AQ21" s="5">
        <f t="shared" si="23"/>
        <v>21.354933798999998</v>
      </c>
      <c r="AR21" s="7">
        <f t="shared" si="24"/>
        <v>21.935950995584864</v>
      </c>
      <c r="AS21" s="5">
        <f t="shared" si="25"/>
        <v>76.7834782498779</v>
      </c>
      <c r="AT21" s="10">
        <f t="shared" si="26"/>
        <v>1.1212243076412969</v>
      </c>
      <c r="AU21" s="5">
        <f t="shared" si="27"/>
        <v>-76.7834782498779</v>
      </c>
      <c r="AV21" s="11">
        <f t="shared" si="28"/>
        <v>1121.224307641297</v>
      </c>
      <c r="AW21" s="5">
        <f t="shared" si="29"/>
        <v>7.311983665194955</v>
      </c>
      <c r="AX21" s="5">
        <f t="shared" si="30"/>
        <v>76.7834782498779</v>
      </c>
      <c r="AY21" s="5">
        <f t="shared" si="31"/>
        <v>1.671750530333333</v>
      </c>
      <c r="AZ21" s="5">
        <f t="shared" si="32"/>
        <v>7.118311266333333</v>
      </c>
      <c r="BA21" s="5">
        <f t="shared" si="33"/>
        <v>4.257998509451049</v>
      </c>
      <c r="BB21" s="5">
        <f t="shared" si="71"/>
        <v>1.6481997322327064</v>
      </c>
      <c r="BC21" s="1">
        <v>1</v>
      </c>
      <c r="BD21" s="1">
        <v>120</v>
      </c>
      <c r="BE21" s="5">
        <f t="shared" si="34"/>
        <v>7.711968026931236</v>
      </c>
      <c r="BF21" s="5">
        <f t="shared" si="35"/>
        <v>78.02318913914756</v>
      </c>
      <c r="BG21" s="5">
        <f t="shared" si="36"/>
        <v>7.711968026931236</v>
      </c>
      <c r="BH21" s="5">
        <f t="shared" si="37"/>
        <v>198.02318913914758</v>
      </c>
      <c r="BI21" s="5">
        <f t="shared" si="38"/>
        <v>-7.333552328472364</v>
      </c>
      <c r="BJ21" s="5">
        <f t="shared" si="39"/>
        <v>-2.3860974611208214</v>
      </c>
      <c r="BK21" s="5">
        <f t="shared" si="0"/>
        <v>9.148093625472365</v>
      </c>
      <c r="BL21" s="5">
        <f t="shared" si="1"/>
        <v>8.652848566120822</v>
      </c>
      <c r="BM21" s="5">
        <f t="shared" si="40"/>
        <v>12.592037376398915</v>
      </c>
      <c r="BN21" s="5">
        <f t="shared" si="41"/>
        <v>43.40636895920706</v>
      </c>
      <c r="BO21" s="5">
        <f t="shared" si="42"/>
        <v>59.47445084840965</v>
      </c>
      <c r="BP21" s="5">
        <f t="shared" si="43"/>
        <v>156.04637827829512</v>
      </c>
      <c r="BQ21" s="5">
        <f t="shared" si="44"/>
        <v>-54.35217765535087</v>
      </c>
      <c r="BR21" s="5">
        <f t="shared" si="45"/>
        <v>24.146450833219223</v>
      </c>
      <c r="BS21" s="5">
        <f t="shared" si="46"/>
        <v>3.2007102940000003</v>
      </c>
      <c r="BT21" s="5">
        <f t="shared" si="46"/>
        <v>15.088182693999999</v>
      </c>
      <c r="BU21" s="5">
        <f t="shared" si="47"/>
        <v>15.423936053862471</v>
      </c>
      <c r="BV21" s="5">
        <f t="shared" si="48"/>
        <v>78.02318913914756</v>
      </c>
      <c r="BW21" s="5">
        <f t="shared" si="49"/>
        <v>1.8145412970000003</v>
      </c>
      <c r="BX21" s="5">
        <f t="shared" si="49"/>
        <v>6.266751105</v>
      </c>
      <c r="BY21" s="5">
        <f t="shared" si="50"/>
        <v>6.52416504470397</v>
      </c>
      <c r="BZ21" s="5">
        <f t="shared" si="51"/>
        <v>73.85159715315713</v>
      </c>
      <c r="CA21" s="5">
        <f t="shared" si="52"/>
        <v>100.62830445435883</v>
      </c>
      <c r="CB21" s="5">
        <f t="shared" si="53"/>
        <v>151.8747862923047</v>
      </c>
      <c r="CC21" s="5">
        <f t="shared" si="54"/>
        <v>-88.74606456187034</v>
      </c>
      <c r="CD21" s="5">
        <f t="shared" si="55"/>
        <v>47.43618536665308</v>
      </c>
      <c r="CE21" s="5">
        <f t="shared" si="56"/>
        <v>-143.0982422172212</v>
      </c>
      <c r="CF21" s="5">
        <f t="shared" si="56"/>
        <v>71.5826361998723</v>
      </c>
      <c r="CG21" s="5">
        <f t="shared" si="57"/>
        <v>160.0036897417737</v>
      </c>
      <c r="CH21" s="5">
        <f t="shared" si="58"/>
        <v>-26.57578558356554</v>
      </c>
      <c r="CI21" s="5">
        <f t="shared" si="59"/>
        <v>0.07869841874722336</v>
      </c>
      <c r="CJ21" s="5">
        <f t="shared" si="60"/>
        <v>69.9821545427726</v>
      </c>
      <c r="CK21" s="5">
        <f t="shared" si="61"/>
        <v>1.1175175462105715</v>
      </c>
      <c r="CL21" s="5">
        <f t="shared" si="62"/>
        <v>69.9821545427726</v>
      </c>
      <c r="CM21" s="5">
        <f t="shared" si="70"/>
        <v>7.336237225350807</v>
      </c>
      <c r="CN21" s="5">
        <f t="shared" si="64"/>
        <v>69.9821545427726</v>
      </c>
      <c r="CO21" s="5">
        <f t="shared" si="65"/>
        <v>2.511287944666986</v>
      </c>
      <c r="CP21" s="5">
        <v>2</v>
      </c>
      <c r="CQ21" s="5">
        <f t="shared" si="66"/>
        <v>0.7964040938623682</v>
      </c>
      <c r="CR21" s="5">
        <f t="shared" si="74"/>
        <v>1.3186707045284742</v>
      </c>
    </row>
    <row r="22" spans="1:96" ht="12.75">
      <c r="A22" s="1" t="s">
        <v>55</v>
      </c>
      <c r="B22" s="1">
        <v>3</v>
      </c>
      <c r="C22">
        <v>0.22215</v>
      </c>
      <c r="D22">
        <v>0.5301</v>
      </c>
      <c r="E22">
        <v>0.3901</v>
      </c>
      <c r="F22">
        <v>0.4751</v>
      </c>
      <c r="G22">
        <v>2.5215</v>
      </c>
      <c r="H22" s="5">
        <f t="shared" si="2"/>
        <v>0.117761715</v>
      </c>
      <c r="I22" s="5">
        <f t="shared" si="3"/>
        <v>0.086660715</v>
      </c>
      <c r="J22" s="5">
        <f t="shared" si="4"/>
        <v>0.105543465</v>
      </c>
      <c r="K22" s="5">
        <f t="shared" si="5"/>
        <v>0.560151225</v>
      </c>
      <c r="L22" s="2">
        <v>20</v>
      </c>
      <c r="M22" s="6"/>
      <c r="N22" s="2">
        <v>3</v>
      </c>
      <c r="O22" s="5">
        <f>O5+H21</f>
        <v>1.9996794770000001</v>
      </c>
      <c r="P22" s="5">
        <f>P5+I21</f>
        <v>7.837953677</v>
      </c>
      <c r="Q22" s="5">
        <f>Q5+J21</f>
        <v>2.1724341270000003</v>
      </c>
      <c r="R22" s="5">
        <f>R5+K21</f>
        <v>8.166197055</v>
      </c>
      <c r="S22">
        <v>0</v>
      </c>
      <c r="T22">
        <v>0</v>
      </c>
      <c r="U22" s="5">
        <f t="shared" si="6"/>
        <v>1.9996794770000001</v>
      </c>
      <c r="V22" s="5">
        <f t="shared" si="6"/>
        <v>7.837953677</v>
      </c>
      <c r="W22" s="5">
        <f t="shared" si="7"/>
        <v>8.089019461809498</v>
      </c>
      <c r="X22" s="5">
        <f t="shared" si="8"/>
        <v>75.68757578461172</v>
      </c>
      <c r="Y22" s="5">
        <f t="shared" si="9"/>
        <v>1.0135188648265072</v>
      </c>
      <c r="Z22" s="5">
        <f t="shared" si="10"/>
        <v>-75.68757578461172</v>
      </c>
      <c r="AA22" s="5">
        <f t="shared" si="11"/>
        <v>3.9196050002767513</v>
      </c>
      <c r="AB22" s="5">
        <f aca="true" t="shared" si="75" ref="AB22:AB31">1.3*Y22</f>
        <v>1.3175745242744594</v>
      </c>
      <c r="AC22" s="5">
        <f t="shared" si="12"/>
        <v>3.9993589540000003</v>
      </c>
      <c r="AD22" s="5">
        <f t="shared" si="12"/>
        <v>15.675907354</v>
      </c>
      <c r="AE22" s="5">
        <f t="shared" si="13"/>
        <v>16.178038923618995</v>
      </c>
      <c r="AF22" s="5">
        <f t="shared" si="14"/>
        <v>75.68757578461172</v>
      </c>
      <c r="AG22" s="5">
        <f t="shared" si="15"/>
        <v>0.5067594324132536</v>
      </c>
      <c r="AH22" s="5">
        <f t="shared" si="16"/>
        <v>-75.68757578461172</v>
      </c>
      <c r="AI22" s="11">
        <f t="shared" si="17"/>
        <v>506.7594324132536</v>
      </c>
      <c r="AJ22" s="5">
        <f t="shared" si="18"/>
        <v>9.340395127511671</v>
      </c>
      <c r="AK22" s="5">
        <f t="shared" si="19"/>
        <v>75.68757578461172</v>
      </c>
      <c r="AL22" s="5">
        <f t="shared" si="20"/>
        <v>2.3090309686778405</v>
      </c>
      <c r="AM22" s="5">
        <f t="shared" si="21"/>
        <v>9.050489330623535</v>
      </c>
      <c r="AN22" s="5">
        <f t="shared" si="22"/>
        <v>3.9196050002767513</v>
      </c>
      <c r="AO22" s="5">
        <f aca="true" t="shared" si="76" ref="AO22:AO41">1.28*AG22</f>
        <v>0.6486520734889646</v>
      </c>
      <c r="AP22" s="5">
        <f t="shared" si="23"/>
        <v>6.171793081000001</v>
      </c>
      <c r="AQ22" s="5">
        <f t="shared" si="23"/>
        <v>23.842104409</v>
      </c>
      <c r="AR22" s="7">
        <f t="shared" si="24"/>
        <v>24.62797134325799</v>
      </c>
      <c r="AS22" s="5">
        <f t="shared" si="25"/>
        <v>75.48692369173028</v>
      </c>
      <c r="AT22" s="10">
        <f t="shared" si="26"/>
        <v>0.998666155838738</v>
      </c>
      <c r="AU22" s="5">
        <f t="shared" si="27"/>
        <v>-75.48692369173028</v>
      </c>
      <c r="AV22" s="11">
        <f t="shared" si="28"/>
        <v>998.666155838738</v>
      </c>
      <c r="AW22" s="5">
        <f t="shared" si="29"/>
        <v>8.209323781085997</v>
      </c>
      <c r="AX22" s="5">
        <f t="shared" si="30"/>
        <v>75.48692369173028</v>
      </c>
      <c r="AY22" s="5">
        <f t="shared" si="31"/>
        <v>2.0572643603333347</v>
      </c>
      <c r="AZ22" s="5">
        <f t="shared" si="32"/>
        <v>7.947368136333334</v>
      </c>
      <c r="BA22" s="5">
        <f t="shared" si="33"/>
        <v>3.8630757862570646</v>
      </c>
      <c r="BB22" s="5">
        <f t="shared" si="71"/>
        <v>1.4680392490829448</v>
      </c>
      <c r="BC22" s="1">
        <v>1</v>
      </c>
      <c r="BD22" s="1">
        <v>120</v>
      </c>
      <c r="BE22" s="5">
        <f t="shared" si="34"/>
        <v>8.089019461809498</v>
      </c>
      <c r="BF22" s="5">
        <f t="shared" si="35"/>
        <v>75.68757578461172</v>
      </c>
      <c r="BG22" s="5">
        <f t="shared" si="36"/>
        <v>8.089019461809498</v>
      </c>
      <c r="BH22" s="5">
        <f t="shared" si="37"/>
        <v>195.68757578461174</v>
      </c>
      <c r="BI22" s="5">
        <f t="shared" si="38"/>
        <v>-7.787706736467651</v>
      </c>
      <c r="BJ22" s="5">
        <f t="shared" si="39"/>
        <v>-2.187203611991618</v>
      </c>
      <c r="BK22" s="5">
        <f t="shared" si="0"/>
        <v>9.960140863467652</v>
      </c>
      <c r="BL22" s="5">
        <f t="shared" si="1"/>
        <v>10.353400666991618</v>
      </c>
      <c r="BM22" s="5">
        <f t="shared" si="40"/>
        <v>14.366534425232157</v>
      </c>
      <c r="BN22" s="5">
        <f t="shared" si="41"/>
        <v>46.109078525554445</v>
      </c>
      <c r="BO22" s="5">
        <f t="shared" si="42"/>
        <v>65.43223585353282</v>
      </c>
      <c r="BP22" s="5">
        <f t="shared" si="43"/>
        <v>151.37515156922345</v>
      </c>
      <c r="BQ22" s="5">
        <f t="shared" si="44"/>
        <v>-57.43479983206283</v>
      </c>
      <c r="BR22" s="5">
        <f t="shared" si="45"/>
        <v>31.346790219147177</v>
      </c>
      <c r="BS22" s="5">
        <f t="shared" si="46"/>
        <v>3.9993589540000003</v>
      </c>
      <c r="BT22" s="5">
        <f t="shared" si="46"/>
        <v>15.675907354</v>
      </c>
      <c r="BU22" s="5">
        <f t="shared" si="47"/>
        <v>16.178038923618995</v>
      </c>
      <c r="BV22" s="5">
        <f t="shared" si="48"/>
        <v>75.68757578461172</v>
      </c>
      <c r="BW22" s="5">
        <f t="shared" si="49"/>
        <v>2.1724341270000003</v>
      </c>
      <c r="BX22" s="5">
        <f t="shared" si="49"/>
        <v>8.166197055</v>
      </c>
      <c r="BY22" s="5">
        <f t="shared" si="50"/>
        <v>8.450221557879114</v>
      </c>
      <c r="BZ22" s="5">
        <f t="shared" si="51"/>
        <v>75.10277103582037</v>
      </c>
      <c r="CA22" s="5">
        <f t="shared" si="52"/>
        <v>136.70801327657267</v>
      </c>
      <c r="CB22" s="5">
        <f t="shared" si="53"/>
        <v>150.7903468204321</v>
      </c>
      <c r="CC22" s="5">
        <f t="shared" si="54"/>
        <v>-119.32420459089501</v>
      </c>
      <c r="CD22" s="5">
        <f t="shared" si="55"/>
        <v>66.71442941956262</v>
      </c>
      <c r="CE22" s="5">
        <f t="shared" si="56"/>
        <v>-176.75900442295784</v>
      </c>
      <c r="CF22" s="5">
        <f t="shared" si="56"/>
        <v>98.0612196387098</v>
      </c>
      <c r="CG22" s="5">
        <f t="shared" si="57"/>
        <v>202.137944091718</v>
      </c>
      <c r="CH22" s="5">
        <f t="shared" si="58"/>
        <v>-29.020354294378517</v>
      </c>
      <c r="CI22" s="5">
        <f t="shared" si="59"/>
        <v>0.07107292245296357</v>
      </c>
      <c r="CJ22" s="5">
        <f t="shared" si="60"/>
        <v>75.12943281993296</v>
      </c>
      <c r="CK22" s="5">
        <f t="shared" si="61"/>
        <v>1.0092354988320826</v>
      </c>
      <c r="CL22" s="5">
        <f t="shared" si="62"/>
        <v>75.12943281993296</v>
      </c>
      <c r="CM22" s="5">
        <f t="shared" si="70"/>
        <v>8.123350627262012</v>
      </c>
      <c r="CN22" s="5">
        <f t="shared" si="64"/>
        <v>75.12943281993296</v>
      </c>
      <c r="CO22" s="5">
        <f t="shared" si="65"/>
        <v>2.08474691038787</v>
      </c>
      <c r="CP22" s="5">
        <v>2</v>
      </c>
      <c r="CQ22" s="5">
        <f t="shared" si="66"/>
        <v>0.9593490653634773</v>
      </c>
      <c r="CR22" s="5">
        <f>1.3*CK22</f>
        <v>1.3120061484817074</v>
      </c>
    </row>
    <row r="23" spans="1:96" ht="12.75">
      <c r="A23" s="1" t="s">
        <v>65</v>
      </c>
      <c r="B23" s="1">
        <v>3</v>
      </c>
      <c r="C23">
        <v>0.25021</v>
      </c>
      <c r="D23">
        <v>0.5301</v>
      </c>
      <c r="E23">
        <v>0.3901</v>
      </c>
      <c r="F23">
        <v>0.4751</v>
      </c>
      <c r="G23">
        <v>2.5215</v>
      </c>
      <c r="H23" s="5">
        <f t="shared" si="2"/>
        <v>0.132636321</v>
      </c>
      <c r="I23" s="5">
        <f t="shared" si="3"/>
        <v>0.097606921</v>
      </c>
      <c r="J23" s="5">
        <f t="shared" si="4"/>
        <v>0.118874771</v>
      </c>
      <c r="K23" s="5">
        <f t="shared" si="5"/>
        <v>0.630904515</v>
      </c>
      <c r="L23" s="2">
        <v>21</v>
      </c>
      <c r="M23" s="6"/>
      <c r="N23" s="2">
        <v>3</v>
      </c>
      <c r="O23" s="5">
        <f>O22+H22</f>
        <v>2.1174411920000002</v>
      </c>
      <c r="P23" s="5">
        <f>P22+I22</f>
        <v>7.924614392</v>
      </c>
      <c r="Q23" s="5">
        <f>Q22+J22</f>
        <v>2.277977592</v>
      </c>
      <c r="R23" s="5">
        <f>R22+K22</f>
        <v>8.72634828</v>
      </c>
      <c r="S23">
        <v>0</v>
      </c>
      <c r="T23">
        <v>0</v>
      </c>
      <c r="U23" s="5">
        <f t="shared" si="6"/>
        <v>2.1174411920000002</v>
      </c>
      <c r="V23" s="5">
        <f t="shared" si="6"/>
        <v>7.924614392</v>
      </c>
      <c r="W23" s="5">
        <f t="shared" si="7"/>
        <v>8.202625827347722</v>
      </c>
      <c r="X23" s="5">
        <f t="shared" si="8"/>
        <v>75.04016403764453</v>
      </c>
      <c r="Y23" s="5">
        <f t="shared" si="9"/>
        <v>0.9994816288168529</v>
      </c>
      <c r="Z23" s="5">
        <f t="shared" si="10"/>
        <v>-75.04016403764453</v>
      </c>
      <c r="AA23" s="5">
        <f t="shared" si="11"/>
        <v>3.7425428493317034</v>
      </c>
      <c r="AB23" s="5">
        <f t="shared" si="75"/>
        <v>1.2993261174619088</v>
      </c>
      <c r="AC23" s="5">
        <f t="shared" si="12"/>
        <v>4.2348823840000005</v>
      </c>
      <c r="AD23" s="5">
        <f t="shared" si="12"/>
        <v>15.849228784</v>
      </c>
      <c r="AE23" s="5">
        <f t="shared" si="13"/>
        <v>16.405251654695444</v>
      </c>
      <c r="AF23" s="5">
        <f t="shared" si="14"/>
        <v>75.04016403764453</v>
      </c>
      <c r="AG23" s="5">
        <f t="shared" si="15"/>
        <v>0.49974081440842644</v>
      </c>
      <c r="AH23" s="5">
        <f t="shared" si="16"/>
        <v>-75.04016403764453</v>
      </c>
      <c r="AI23" s="11">
        <f t="shared" si="17"/>
        <v>499.74081440842644</v>
      </c>
      <c r="AJ23" s="5">
        <f t="shared" si="18"/>
        <v>9.47157645896197</v>
      </c>
      <c r="AK23" s="5">
        <f t="shared" si="19"/>
        <v>75.04016403764453</v>
      </c>
      <c r="AL23" s="5">
        <f t="shared" si="20"/>
        <v>2.445010484388805</v>
      </c>
      <c r="AM23" s="5">
        <f t="shared" si="21"/>
        <v>9.150556504890366</v>
      </c>
      <c r="AN23" s="5">
        <f t="shared" si="22"/>
        <v>3.742542849331703</v>
      </c>
      <c r="AO23" s="5">
        <f t="shared" si="76"/>
        <v>0.6396682424427859</v>
      </c>
      <c r="AP23" s="5">
        <f t="shared" si="23"/>
        <v>6.5128599760000006</v>
      </c>
      <c r="AQ23" s="5">
        <f t="shared" si="23"/>
        <v>24.575577064</v>
      </c>
      <c r="AR23" s="7">
        <f t="shared" si="24"/>
        <v>25.42393229017859</v>
      </c>
      <c r="AS23" s="5">
        <f t="shared" si="25"/>
        <v>75.15704958768166</v>
      </c>
      <c r="AT23" s="10">
        <f t="shared" si="26"/>
        <v>0.9674003685487823</v>
      </c>
      <c r="AU23" s="5">
        <f t="shared" si="27"/>
        <v>-75.15704958768166</v>
      </c>
      <c r="AV23" s="11">
        <f t="shared" si="28"/>
        <v>967.4003685487824</v>
      </c>
      <c r="AW23" s="5">
        <f t="shared" si="29"/>
        <v>8.474644096726196</v>
      </c>
      <c r="AX23" s="5">
        <f t="shared" si="30"/>
        <v>75.15704958768166</v>
      </c>
      <c r="AY23" s="5">
        <f t="shared" si="31"/>
        <v>2.1709533253333335</v>
      </c>
      <c r="AZ23" s="5">
        <f t="shared" si="32"/>
        <v>8.191859021333332</v>
      </c>
      <c r="BA23" s="5">
        <f t="shared" si="33"/>
        <v>3.7733925118245155</v>
      </c>
      <c r="BB23" s="5">
        <f t="shared" si="71"/>
        <v>1.42207854176671</v>
      </c>
      <c r="BC23" s="1">
        <v>1</v>
      </c>
      <c r="BD23" s="1">
        <v>120</v>
      </c>
      <c r="BE23" s="5">
        <f t="shared" si="34"/>
        <v>8.202625827347722</v>
      </c>
      <c r="BF23" s="5">
        <f t="shared" si="35"/>
        <v>75.04016403764453</v>
      </c>
      <c r="BG23" s="5">
        <f t="shared" si="36"/>
        <v>8.202625827347722</v>
      </c>
      <c r="BH23" s="5">
        <f t="shared" si="37"/>
        <v>195.04016403764453</v>
      </c>
      <c r="BI23" s="5">
        <f t="shared" si="38"/>
        <v>-7.921637974667774</v>
      </c>
      <c r="BJ23" s="5">
        <f t="shared" si="39"/>
        <v>-2.128549332708396</v>
      </c>
      <c r="BK23" s="5">
        <f t="shared" si="0"/>
        <v>10.199615566667774</v>
      </c>
      <c r="BL23" s="5">
        <f t="shared" si="1"/>
        <v>10.854897612708395</v>
      </c>
      <c r="BM23" s="5">
        <f t="shared" si="40"/>
        <v>14.894997814373589</v>
      </c>
      <c r="BN23" s="5">
        <f t="shared" si="41"/>
        <v>46.78264772733926</v>
      </c>
      <c r="BO23" s="5">
        <f t="shared" si="42"/>
        <v>67.2830704634719</v>
      </c>
      <c r="BP23" s="5">
        <f t="shared" si="43"/>
        <v>150.08032807528906</v>
      </c>
      <c r="BQ23" s="5">
        <f t="shared" si="44"/>
        <v>-58.31595606031513</v>
      </c>
      <c r="BR23" s="5">
        <f t="shared" si="45"/>
        <v>33.559809888673676</v>
      </c>
      <c r="BS23" s="5">
        <f t="shared" si="46"/>
        <v>4.2348823840000005</v>
      </c>
      <c r="BT23" s="5">
        <f t="shared" si="46"/>
        <v>15.849228784</v>
      </c>
      <c r="BU23" s="5">
        <f t="shared" si="47"/>
        <v>16.405251654695444</v>
      </c>
      <c r="BV23" s="5">
        <f t="shared" si="48"/>
        <v>75.04016403764453</v>
      </c>
      <c r="BW23" s="5">
        <f t="shared" si="49"/>
        <v>2.277977592</v>
      </c>
      <c r="BX23" s="5">
        <f t="shared" si="49"/>
        <v>8.72634828</v>
      </c>
      <c r="BY23" s="5">
        <f t="shared" si="50"/>
        <v>9.018776869039009</v>
      </c>
      <c r="BZ23" s="5">
        <f t="shared" si="51"/>
        <v>75.36966599474495</v>
      </c>
      <c r="CA23" s="5">
        <f t="shared" si="52"/>
        <v>147.9553041541312</v>
      </c>
      <c r="CB23" s="5">
        <f t="shared" si="53"/>
        <v>150.4098300323895</v>
      </c>
      <c r="CC23" s="5">
        <f t="shared" si="54"/>
        <v>-128.65892316307736</v>
      </c>
      <c r="CD23" s="5">
        <f t="shared" si="55"/>
        <v>73.05924662805405</v>
      </c>
      <c r="CE23" s="5">
        <f t="shared" si="56"/>
        <v>-186.9748792233925</v>
      </c>
      <c r="CF23" s="5">
        <f t="shared" si="56"/>
        <v>106.61905651672774</v>
      </c>
      <c r="CG23" s="5">
        <f t="shared" si="57"/>
        <v>215.23760980163152</v>
      </c>
      <c r="CH23" s="5">
        <f t="shared" si="58"/>
        <v>-29.693171451208052</v>
      </c>
      <c r="CI23" s="5">
        <f t="shared" si="59"/>
        <v>0.06920257954964841</v>
      </c>
      <c r="CJ23" s="5">
        <f t="shared" si="60"/>
        <v>76.47581917854731</v>
      </c>
      <c r="CK23" s="5">
        <f t="shared" si="61"/>
        <v>0.9826766296050073</v>
      </c>
      <c r="CL23" s="5">
        <f t="shared" si="62"/>
        <v>76.47581917854731</v>
      </c>
      <c r="CM23" s="5">
        <f t="shared" si="70"/>
        <v>8.342900986449704</v>
      </c>
      <c r="CN23" s="5">
        <f t="shared" si="64"/>
        <v>76.47581917854731</v>
      </c>
      <c r="CO23" s="5">
        <f t="shared" si="65"/>
        <v>1.9510350932538887</v>
      </c>
      <c r="CP23" s="5">
        <v>2</v>
      </c>
      <c r="CQ23" s="5">
        <f t="shared" si="66"/>
        <v>1.0250968867322878</v>
      </c>
      <c r="CR23" s="5">
        <f>1.3*CK23</f>
        <v>1.2774796184865096</v>
      </c>
    </row>
    <row r="24" spans="1:96" ht="12.75">
      <c r="A24" s="1" t="s">
        <v>57</v>
      </c>
      <c r="B24" s="1">
        <v>3</v>
      </c>
      <c r="C24">
        <v>0.10909</v>
      </c>
      <c r="D24">
        <v>0.5301</v>
      </c>
      <c r="E24">
        <v>0.3901</v>
      </c>
      <c r="F24">
        <v>0.4751</v>
      </c>
      <c r="G24">
        <v>2.5215</v>
      </c>
      <c r="H24" s="5">
        <f t="shared" si="2"/>
        <v>0.057828609</v>
      </c>
      <c r="I24" s="5">
        <f t="shared" si="3"/>
        <v>0.042556009000000006</v>
      </c>
      <c r="J24" s="5">
        <f t="shared" si="4"/>
        <v>0.051828659000000006</v>
      </c>
      <c r="K24" s="5">
        <f t="shared" si="5"/>
        <v>0.275070435</v>
      </c>
      <c r="L24" s="2">
        <v>22</v>
      </c>
      <c r="M24" s="6"/>
      <c r="N24" s="2">
        <v>3</v>
      </c>
      <c r="O24" s="5">
        <f>O23+C23</f>
        <v>2.3676511920000003</v>
      </c>
      <c r="P24" s="5">
        <f>P23+D23</f>
        <v>8.454714392</v>
      </c>
      <c r="Q24" s="5">
        <f>Q23+E23</f>
        <v>2.668077592</v>
      </c>
      <c r="R24" s="5">
        <f>R23+F23</f>
        <v>9.20144828</v>
      </c>
      <c r="S24">
        <v>0</v>
      </c>
      <c r="T24">
        <v>0</v>
      </c>
      <c r="U24" s="5">
        <f t="shared" si="6"/>
        <v>2.3676511920000003</v>
      </c>
      <c r="V24" s="5">
        <f t="shared" si="6"/>
        <v>8.454714392</v>
      </c>
      <c r="W24" s="5">
        <f t="shared" si="7"/>
        <v>8.779975376803225</v>
      </c>
      <c r="X24" s="5">
        <f t="shared" si="8"/>
        <v>74.35567250385239</v>
      </c>
      <c r="Y24" s="5">
        <f t="shared" si="9"/>
        <v>0.9337581793398719</v>
      </c>
      <c r="Z24" s="5">
        <f t="shared" si="10"/>
        <v>-74.35567250385239</v>
      </c>
      <c r="AA24" s="5">
        <f t="shared" si="11"/>
        <v>3.5709290374221636</v>
      </c>
      <c r="AB24" s="5">
        <f t="shared" si="75"/>
        <v>1.2138856331418335</v>
      </c>
      <c r="AC24" s="5">
        <f t="shared" si="12"/>
        <v>4.735302384000001</v>
      </c>
      <c r="AD24" s="5">
        <f t="shared" si="12"/>
        <v>16.909428784</v>
      </c>
      <c r="AE24" s="5">
        <f t="shared" si="13"/>
        <v>17.55995075360645</v>
      </c>
      <c r="AF24" s="5">
        <f t="shared" si="14"/>
        <v>74.35567250385239</v>
      </c>
      <c r="AG24" s="5">
        <f t="shared" si="15"/>
        <v>0.46687908966993596</v>
      </c>
      <c r="AH24" s="5">
        <f t="shared" si="16"/>
        <v>-74.35567250385239</v>
      </c>
      <c r="AI24" s="11">
        <f t="shared" si="17"/>
        <v>466.879089669936</v>
      </c>
      <c r="AJ24" s="5">
        <f t="shared" si="18"/>
        <v>10.138242294551256</v>
      </c>
      <c r="AK24" s="5">
        <f t="shared" si="19"/>
        <v>74.35567250385239</v>
      </c>
      <c r="AL24" s="5">
        <f t="shared" si="20"/>
        <v>2.7339281060966742</v>
      </c>
      <c r="AM24" s="5">
        <f t="shared" si="21"/>
        <v>9.762663260285207</v>
      </c>
      <c r="AN24" s="5">
        <f t="shared" si="22"/>
        <v>3.5709290374221676</v>
      </c>
      <c r="AO24" s="5">
        <f t="shared" si="76"/>
        <v>0.597605234777518</v>
      </c>
      <c r="AP24" s="5">
        <f t="shared" si="23"/>
        <v>7.403379976</v>
      </c>
      <c r="AQ24" s="5">
        <f t="shared" si="23"/>
        <v>26.110877064</v>
      </c>
      <c r="AR24" s="7">
        <f t="shared" si="24"/>
        <v>27.140153575843286</v>
      </c>
      <c r="AS24" s="5">
        <f t="shared" si="25"/>
        <v>74.17004471774293</v>
      </c>
      <c r="AT24" s="10">
        <f t="shared" si="26"/>
        <v>0.9062263188285532</v>
      </c>
      <c r="AU24" s="5">
        <f t="shared" si="27"/>
        <v>-74.17004471774293</v>
      </c>
      <c r="AV24" s="11">
        <f t="shared" si="28"/>
        <v>906.2263188285532</v>
      </c>
      <c r="AW24" s="5">
        <f t="shared" si="29"/>
        <v>9.046717858614429</v>
      </c>
      <c r="AX24" s="5">
        <f t="shared" si="30"/>
        <v>74.17004471774293</v>
      </c>
      <c r="AY24" s="5">
        <f t="shared" si="31"/>
        <v>2.4677933253333344</v>
      </c>
      <c r="AZ24" s="5">
        <f t="shared" si="32"/>
        <v>8.703625688</v>
      </c>
      <c r="BA24" s="5">
        <f t="shared" si="33"/>
        <v>3.5268859829760535</v>
      </c>
      <c r="BB24" s="5">
        <f aca="true" t="shared" si="77" ref="BB24:BB41">1.36*AT24</f>
        <v>1.2324677936068325</v>
      </c>
      <c r="BC24" s="1">
        <v>1</v>
      </c>
      <c r="BD24" s="1">
        <v>120</v>
      </c>
      <c r="BE24" s="5">
        <f t="shared" si="34"/>
        <v>8.779975376803225</v>
      </c>
      <c r="BF24" s="5">
        <f t="shared" si="35"/>
        <v>74.35567250385239</v>
      </c>
      <c r="BG24" s="5">
        <f t="shared" si="36"/>
        <v>8.779975376803225</v>
      </c>
      <c r="BH24" s="5">
        <f t="shared" si="37"/>
        <v>194.3556725038524</v>
      </c>
      <c r="BI24" s="5">
        <f t="shared" si="38"/>
        <v>-8.505823041213905</v>
      </c>
      <c r="BJ24" s="5">
        <f t="shared" si="39"/>
        <v>-2.1769111164274886</v>
      </c>
      <c r="BK24" s="5">
        <f t="shared" si="0"/>
        <v>11.173900633213904</v>
      </c>
      <c r="BL24" s="5">
        <f t="shared" si="1"/>
        <v>11.378359396427488</v>
      </c>
      <c r="BM24" s="5">
        <f t="shared" si="40"/>
        <v>15.94751133924061</v>
      </c>
      <c r="BN24" s="5">
        <f t="shared" si="41"/>
        <v>45.519429239741875</v>
      </c>
      <c r="BO24" s="5">
        <f t="shared" si="42"/>
        <v>77.08796761727093</v>
      </c>
      <c r="BP24" s="5">
        <f t="shared" si="43"/>
        <v>148.71134500770478</v>
      </c>
      <c r="BQ24" s="5">
        <f t="shared" si="44"/>
        <v>-65.8764232833129</v>
      </c>
      <c r="BR24" s="5">
        <f t="shared" si="45"/>
        <v>40.03562921647668</v>
      </c>
      <c r="BS24" s="5">
        <f t="shared" si="46"/>
        <v>4.735302384000001</v>
      </c>
      <c r="BT24" s="5">
        <f t="shared" si="46"/>
        <v>16.909428784</v>
      </c>
      <c r="BU24" s="5">
        <f t="shared" si="47"/>
        <v>17.55995075360645</v>
      </c>
      <c r="BV24" s="5">
        <f t="shared" si="48"/>
        <v>74.35567250385239</v>
      </c>
      <c r="BW24" s="5">
        <f t="shared" si="49"/>
        <v>2.668077592</v>
      </c>
      <c r="BX24" s="5">
        <f t="shared" si="49"/>
        <v>9.20144828</v>
      </c>
      <c r="BY24" s="5">
        <f t="shared" si="50"/>
        <v>9.580463897246702</v>
      </c>
      <c r="BZ24" s="5">
        <f t="shared" si="51"/>
        <v>73.82980772374636</v>
      </c>
      <c r="CA24" s="5">
        <f t="shared" si="52"/>
        <v>168.23247423235662</v>
      </c>
      <c r="CB24" s="5">
        <f t="shared" si="53"/>
        <v>148.18548022759876</v>
      </c>
      <c r="CC24" s="5">
        <f t="shared" si="54"/>
        <v>-142.95708021822475</v>
      </c>
      <c r="CD24" s="5">
        <f t="shared" si="55"/>
        <v>88.68730800864682</v>
      </c>
      <c r="CE24" s="5">
        <f>BQ24+CC24</f>
        <v>-208.83350350153765</v>
      </c>
      <c r="CF24" s="5">
        <f t="shared" si="56"/>
        <v>128.7229372251235</v>
      </c>
      <c r="CG24" s="5">
        <f t="shared" si="57"/>
        <v>245.31821528901972</v>
      </c>
      <c r="CH24" s="5">
        <f t="shared" si="58"/>
        <v>-31.649275890450223</v>
      </c>
      <c r="CI24" s="5">
        <f t="shared" si="59"/>
        <v>0.06500744887798965</v>
      </c>
      <c r="CJ24" s="5">
        <f t="shared" si="60"/>
        <v>77.1687051301921</v>
      </c>
      <c r="CK24" s="5">
        <f t="shared" si="61"/>
        <v>0.923105774067453</v>
      </c>
      <c r="CL24" s="5">
        <f t="shared" si="62"/>
        <v>77.1687051301921</v>
      </c>
      <c r="CM24" s="5">
        <f t="shared" si="70"/>
        <v>8.881294054058875</v>
      </c>
      <c r="CN24" s="5">
        <f t="shared" si="64"/>
        <v>77.1687051301921</v>
      </c>
      <c r="CO24" s="5">
        <f t="shared" si="65"/>
        <v>1.9723674612645363</v>
      </c>
      <c r="CP24" s="5">
        <v>2</v>
      </c>
      <c r="CQ24" s="5">
        <f t="shared" si="66"/>
        <v>1.0140098329941762</v>
      </c>
      <c r="CR24" s="5">
        <f>1.3*CK24</f>
        <v>1.200037506287689</v>
      </c>
    </row>
    <row r="25" spans="1:96" ht="12.75">
      <c r="A25" s="1" t="s">
        <v>66</v>
      </c>
      <c r="B25" s="1">
        <v>3</v>
      </c>
      <c r="C25">
        <v>0.36036</v>
      </c>
      <c r="D25">
        <v>0.5301</v>
      </c>
      <c r="E25">
        <v>0.3901</v>
      </c>
      <c r="F25">
        <v>0.4751</v>
      </c>
      <c r="G25">
        <v>2.5215</v>
      </c>
      <c r="H25" s="5">
        <f t="shared" si="2"/>
        <v>0.191026836</v>
      </c>
      <c r="I25" s="5">
        <f t="shared" si="3"/>
        <v>0.140576436</v>
      </c>
      <c r="J25" s="5">
        <f t="shared" si="4"/>
        <v>0.171207036</v>
      </c>
      <c r="K25" s="5">
        <f t="shared" si="5"/>
        <v>0.90864774</v>
      </c>
      <c r="L25" s="2">
        <v>23</v>
      </c>
      <c r="M25" s="6"/>
      <c r="N25" s="2">
        <v>3</v>
      </c>
      <c r="O25" s="5">
        <f>O24+H24</f>
        <v>2.4254798010000003</v>
      </c>
      <c r="P25" s="5">
        <f>P24+I24</f>
        <v>8.497270401</v>
      </c>
      <c r="Q25" s="5">
        <f>Q24+J24</f>
        <v>2.719906251</v>
      </c>
      <c r="R25" s="5">
        <f>R24+K24</f>
        <v>9.476518715</v>
      </c>
      <c r="S25">
        <v>0</v>
      </c>
      <c r="T25">
        <v>0</v>
      </c>
      <c r="U25" s="5">
        <f t="shared" si="6"/>
        <v>2.4254798010000003</v>
      </c>
      <c r="V25" s="5">
        <f t="shared" si="6"/>
        <v>8.497270401</v>
      </c>
      <c r="W25" s="5">
        <f t="shared" si="7"/>
        <v>8.836659806327825</v>
      </c>
      <c r="X25" s="5">
        <f t="shared" si="8"/>
        <v>74.06901642240507</v>
      </c>
      <c r="Y25" s="5">
        <f t="shared" si="9"/>
        <v>0.9277684104826498</v>
      </c>
      <c r="Z25" s="5">
        <f t="shared" si="10"/>
        <v>-74.06901642240507</v>
      </c>
      <c r="AA25" s="5">
        <f t="shared" si="11"/>
        <v>3.503335875028381</v>
      </c>
      <c r="AB25" s="5">
        <f t="shared" si="75"/>
        <v>1.2060989336274448</v>
      </c>
      <c r="AC25" s="5">
        <f t="shared" si="12"/>
        <v>4.8509596020000005</v>
      </c>
      <c r="AD25" s="5">
        <f t="shared" si="12"/>
        <v>16.994540802</v>
      </c>
      <c r="AE25" s="5">
        <f t="shared" si="13"/>
        <v>17.67331961265565</v>
      </c>
      <c r="AF25" s="5">
        <f t="shared" si="14"/>
        <v>74.06901642240507</v>
      </c>
      <c r="AG25" s="5">
        <f t="shared" si="15"/>
        <v>0.4638842052413249</v>
      </c>
      <c r="AH25" s="5">
        <f t="shared" si="16"/>
        <v>-74.06901642240507</v>
      </c>
      <c r="AI25" s="11">
        <f t="shared" si="17"/>
        <v>463.8842052413249</v>
      </c>
      <c r="AJ25" s="5">
        <f t="shared" si="18"/>
        <v>10.203695835841033</v>
      </c>
      <c r="AK25" s="5">
        <f t="shared" si="19"/>
        <v>74.06901642240507</v>
      </c>
      <c r="AL25" s="5">
        <f t="shared" si="20"/>
        <v>2.800702832042701</v>
      </c>
      <c r="AM25" s="5">
        <f t="shared" si="21"/>
        <v>9.81180270678878</v>
      </c>
      <c r="AN25" s="5">
        <f t="shared" si="22"/>
        <v>3.5033358750283807</v>
      </c>
      <c r="AO25" s="5">
        <f t="shared" si="76"/>
        <v>0.5937717827088959</v>
      </c>
      <c r="AP25" s="5">
        <f t="shared" si="23"/>
        <v>7.570865853000001</v>
      </c>
      <c r="AQ25" s="5">
        <f t="shared" si="23"/>
        <v>26.471059517</v>
      </c>
      <c r="AR25" s="7">
        <f t="shared" si="24"/>
        <v>27.532435448333985</v>
      </c>
      <c r="AS25" s="5">
        <f t="shared" si="25"/>
        <v>74.03918472975695</v>
      </c>
      <c r="AT25" s="10">
        <f t="shared" si="26"/>
        <v>0.8933144150517324</v>
      </c>
      <c r="AU25" s="5">
        <f t="shared" si="27"/>
        <v>-74.03918472975695</v>
      </c>
      <c r="AV25" s="11">
        <f t="shared" si="28"/>
        <v>893.3144150517323</v>
      </c>
      <c r="AW25" s="5">
        <f t="shared" si="29"/>
        <v>9.177478482777994</v>
      </c>
      <c r="AX25" s="5">
        <f t="shared" si="30"/>
        <v>74.03918472975695</v>
      </c>
      <c r="AY25" s="5">
        <f t="shared" si="31"/>
        <v>2.5236219510000004</v>
      </c>
      <c r="AZ25" s="5">
        <f t="shared" si="32"/>
        <v>8.823686505666666</v>
      </c>
      <c r="BA25" s="5">
        <f t="shared" si="33"/>
        <v>3.4964375318459355</v>
      </c>
      <c r="BB25" s="5">
        <f t="shared" si="77"/>
        <v>1.2149076044703562</v>
      </c>
      <c r="BC25" s="1">
        <v>1</v>
      </c>
      <c r="BD25" s="1">
        <v>120</v>
      </c>
      <c r="BE25" s="5">
        <f t="shared" si="34"/>
        <v>8.836659806327825</v>
      </c>
      <c r="BF25" s="5">
        <f t="shared" si="35"/>
        <v>74.06901642240507</v>
      </c>
      <c r="BG25" s="5">
        <f t="shared" si="36"/>
        <v>8.836659806327825</v>
      </c>
      <c r="BH25" s="5">
        <f t="shared" si="37"/>
        <v>194.06901642240507</v>
      </c>
      <c r="BI25" s="5">
        <f t="shared" si="38"/>
        <v>-8.571591930591584</v>
      </c>
      <c r="BJ25" s="5">
        <f t="shared" si="39"/>
        <v>-2.148108076467977</v>
      </c>
      <c r="BK25" s="5">
        <f t="shared" si="0"/>
        <v>11.291498181591583</v>
      </c>
      <c r="BL25" s="5">
        <f t="shared" si="1"/>
        <v>11.624626791467977</v>
      </c>
      <c r="BM25" s="5">
        <f t="shared" si="40"/>
        <v>16.205859410281242</v>
      </c>
      <c r="BN25" s="5">
        <f t="shared" si="41"/>
        <v>45.83284233666988</v>
      </c>
      <c r="BO25" s="5">
        <f t="shared" si="42"/>
        <v>78.08655653276972</v>
      </c>
      <c r="BP25" s="5">
        <f t="shared" si="43"/>
        <v>148.13803284481014</v>
      </c>
      <c r="BQ25" s="5">
        <f t="shared" si="44"/>
        <v>-66.32065200265171</v>
      </c>
      <c r="BR25" s="5">
        <f t="shared" si="45"/>
        <v>41.219915442521355</v>
      </c>
      <c r="BS25" s="5">
        <f t="shared" si="46"/>
        <v>4.8509596020000005</v>
      </c>
      <c r="BT25" s="5">
        <f t="shared" si="46"/>
        <v>16.994540802</v>
      </c>
      <c r="BU25" s="5">
        <f t="shared" si="47"/>
        <v>17.67331961265565</v>
      </c>
      <c r="BV25" s="5">
        <f t="shared" si="48"/>
        <v>74.06901642240507</v>
      </c>
      <c r="BW25" s="5">
        <f t="shared" si="49"/>
        <v>2.719906251</v>
      </c>
      <c r="BX25" s="5">
        <f t="shared" si="49"/>
        <v>9.476518715</v>
      </c>
      <c r="BY25" s="5">
        <f t="shared" si="50"/>
        <v>9.859122525355597</v>
      </c>
      <c r="BZ25" s="5">
        <f t="shared" si="51"/>
        <v>73.98570886614692</v>
      </c>
      <c r="CA25" s="5">
        <f t="shared" si="52"/>
        <v>174.24342349094218</v>
      </c>
      <c r="CB25" s="5">
        <f t="shared" si="53"/>
        <v>148.054725288552</v>
      </c>
      <c r="CC25" s="5">
        <f t="shared" si="54"/>
        <v>-147.85492861815584</v>
      </c>
      <c r="CD25" s="5">
        <f t="shared" si="55"/>
        <v>92.19376721429633</v>
      </c>
      <c r="CE25" s="5">
        <f t="shared" si="56"/>
        <v>-214.17558062080755</v>
      </c>
      <c r="CF25" s="5">
        <f t="shared" si="56"/>
        <v>133.41368265681768</v>
      </c>
      <c r="CG25" s="5">
        <f t="shared" si="57"/>
        <v>252.3299230260139</v>
      </c>
      <c r="CH25" s="5">
        <f t="shared" si="58"/>
        <v>-31.91949418549709</v>
      </c>
      <c r="CI25" s="5">
        <f t="shared" si="59"/>
        <v>0.06422488151993969</v>
      </c>
      <c r="CJ25" s="5">
        <f t="shared" si="60"/>
        <v>77.75233652216697</v>
      </c>
      <c r="CK25" s="5">
        <f t="shared" si="61"/>
        <v>0.9119933175831435</v>
      </c>
      <c r="CL25" s="5">
        <f t="shared" si="62"/>
        <v>77.75233652216697</v>
      </c>
      <c r="CM25" s="5">
        <f t="shared" si="70"/>
        <v>8.989510848850346</v>
      </c>
      <c r="CN25" s="5">
        <f t="shared" si="64"/>
        <v>77.75233652216697</v>
      </c>
      <c r="CO25" s="5">
        <f t="shared" si="65"/>
        <v>1.9070152387531578</v>
      </c>
      <c r="CP25" s="5">
        <v>2</v>
      </c>
      <c r="CQ25" s="5">
        <f t="shared" si="66"/>
        <v>1.0487593173653071</v>
      </c>
      <c r="CR25" s="5">
        <f>1.3*CK25</f>
        <v>1.1855913128580866</v>
      </c>
    </row>
    <row r="26" spans="1:96" ht="12.75">
      <c r="A26" s="1" t="s">
        <v>67</v>
      </c>
      <c r="B26" s="1">
        <v>3</v>
      </c>
      <c r="C26">
        <v>0.05708</v>
      </c>
      <c r="D26">
        <v>0.5301</v>
      </c>
      <c r="E26">
        <v>0.3901</v>
      </c>
      <c r="F26">
        <v>0.4751</v>
      </c>
      <c r="G26">
        <v>2.5215</v>
      </c>
      <c r="H26" s="5">
        <f t="shared" si="2"/>
        <v>0.030258108</v>
      </c>
      <c r="I26" s="5">
        <f t="shared" si="3"/>
        <v>0.022266908</v>
      </c>
      <c r="J26" s="5">
        <f t="shared" si="4"/>
        <v>0.027118708000000002</v>
      </c>
      <c r="K26" s="5">
        <f t="shared" si="5"/>
        <v>0.14392722</v>
      </c>
      <c r="L26" s="2">
        <v>24</v>
      </c>
      <c r="M26" s="6"/>
      <c r="N26" s="2">
        <v>3</v>
      </c>
      <c r="O26" s="5">
        <f>O23+H25</f>
        <v>2.308468028</v>
      </c>
      <c r="P26" s="5">
        <f>P23+I25</f>
        <v>8.065190828</v>
      </c>
      <c r="Q26" s="5">
        <f>Q23+J25</f>
        <v>2.4491846280000003</v>
      </c>
      <c r="R26" s="5">
        <f>R23+K25</f>
        <v>9.634996019999999</v>
      </c>
      <c r="S26">
        <v>0</v>
      </c>
      <c r="T26">
        <v>0</v>
      </c>
      <c r="U26" s="5">
        <f t="shared" si="6"/>
        <v>2.308468028</v>
      </c>
      <c r="V26" s="5">
        <f t="shared" si="6"/>
        <v>8.065190828</v>
      </c>
      <c r="W26" s="5">
        <f t="shared" si="7"/>
        <v>8.389060002667375</v>
      </c>
      <c r="X26" s="5">
        <f t="shared" si="8"/>
        <v>74.02749674066574</v>
      </c>
      <c r="Y26" s="5">
        <f t="shared" si="9"/>
        <v>0.977269660711205</v>
      </c>
      <c r="Z26" s="5">
        <f t="shared" si="10"/>
        <v>-74.02749674066574</v>
      </c>
      <c r="AA26" s="5">
        <f t="shared" si="11"/>
        <v>3.493741620059379</v>
      </c>
      <c r="AB26" s="5">
        <f t="shared" si="75"/>
        <v>1.2704505589245665</v>
      </c>
      <c r="AC26" s="5">
        <f t="shared" si="12"/>
        <v>4.616936056</v>
      </c>
      <c r="AD26" s="5">
        <f t="shared" si="12"/>
        <v>16.130381656</v>
      </c>
      <c r="AE26" s="5">
        <f t="shared" si="13"/>
        <v>16.77812000533475</v>
      </c>
      <c r="AF26" s="5">
        <f t="shared" si="14"/>
        <v>74.02749674066574</v>
      </c>
      <c r="AG26" s="5">
        <f t="shared" si="15"/>
        <v>0.4886348303556025</v>
      </c>
      <c r="AH26" s="5">
        <f t="shared" si="16"/>
        <v>-74.02749674066574</v>
      </c>
      <c r="AI26" s="11">
        <f t="shared" si="17"/>
        <v>488.6348303556025</v>
      </c>
      <c r="AJ26" s="5">
        <f t="shared" si="18"/>
        <v>9.686852101575862</v>
      </c>
      <c r="AK26" s="5">
        <f t="shared" si="19"/>
        <v>74.02749674066574</v>
      </c>
      <c r="AL26" s="5">
        <f t="shared" si="20"/>
        <v>2.665589274762889</v>
      </c>
      <c r="AM26" s="5">
        <f t="shared" si="21"/>
        <v>9.312880191223</v>
      </c>
      <c r="AN26" s="5">
        <f t="shared" si="22"/>
        <v>3.4937416200593785</v>
      </c>
      <c r="AO26" s="5">
        <f t="shared" si="76"/>
        <v>0.6254525828551712</v>
      </c>
      <c r="AP26" s="5">
        <f t="shared" si="23"/>
        <v>7.066120684</v>
      </c>
      <c r="AQ26" s="5">
        <f t="shared" si="23"/>
        <v>25.765377676</v>
      </c>
      <c r="AR26" s="7">
        <f t="shared" si="24"/>
        <v>26.71675033210012</v>
      </c>
      <c r="AS26" s="5">
        <f t="shared" si="25"/>
        <v>74.66377759498218</v>
      </c>
      <c r="AT26" s="10">
        <f t="shared" si="26"/>
        <v>0.920588064107747</v>
      </c>
      <c r="AU26" s="5">
        <f t="shared" si="27"/>
        <v>-74.66377759498218</v>
      </c>
      <c r="AV26" s="11">
        <f t="shared" si="28"/>
        <v>920.588064107747</v>
      </c>
      <c r="AW26" s="5">
        <f t="shared" si="29"/>
        <v>8.905583444033374</v>
      </c>
      <c r="AX26" s="5">
        <f t="shared" si="30"/>
        <v>74.66377759498218</v>
      </c>
      <c r="AY26" s="5">
        <f t="shared" si="31"/>
        <v>2.3553735613333338</v>
      </c>
      <c r="AZ26" s="5">
        <f t="shared" si="32"/>
        <v>8.588459225333335</v>
      </c>
      <c r="BA26" s="5">
        <f t="shared" si="33"/>
        <v>3.6463257320726505</v>
      </c>
      <c r="BB26" s="5">
        <f t="shared" si="77"/>
        <v>1.251999767186536</v>
      </c>
      <c r="BC26" s="1">
        <v>1</v>
      </c>
      <c r="BD26" s="1">
        <v>120</v>
      </c>
      <c r="BE26" s="5">
        <f t="shared" si="34"/>
        <v>8.389060002667375</v>
      </c>
      <c r="BF26" s="5">
        <f t="shared" si="35"/>
        <v>74.02749674066574</v>
      </c>
      <c r="BG26" s="5">
        <f t="shared" si="36"/>
        <v>8.389060002667375</v>
      </c>
      <c r="BH26" s="5">
        <f t="shared" si="37"/>
        <v>194.02749674066575</v>
      </c>
      <c r="BI26" s="5">
        <f t="shared" si="38"/>
        <v>-8.13889415741725</v>
      </c>
      <c r="BJ26" s="5">
        <f t="shared" si="39"/>
        <v>-2.0334034579278346</v>
      </c>
      <c r="BK26" s="5">
        <f t="shared" si="0"/>
        <v>10.588078785417249</v>
      </c>
      <c r="BL26" s="5">
        <f t="shared" si="1"/>
        <v>11.668399477927833</v>
      </c>
      <c r="BM26" s="5">
        <f t="shared" si="40"/>
        <v>15.756235551130523</v>
      </c>
      <c r="BN26" s="5">
        <f t="shared" si="41"/>
        <v>47.778933474127946</v>
      </c>
      <c r="BO26" s="5">
        <f t="shared" si="42"/>
        <v>70.37632772835353</v>
      </c>
      <c r="BP26" s="5">
        <f t="shared" si="43"/>
        <v>148.05499348133148</v>
      </c>
      <c r="BQ26" s="5">
        <f t="shared" si="44"/>
        <v>-59.718278455757115</v>
      </c>
      <c r="BR26" s="5">
        <f t="shared" si="45"/>
        <v>37.236470332313694</v>
      </c>
      <c r="BS26" s="5">
        <f t="shared" si="46"/>
        <v>4.616936056</v>
      </c>
      <c r="BT26" s="5">
        <f t="shared" si="46"/>
        <v>16.130381656</v>
      </c>
      <c r="BU26" s="5">
        <f t="shared" si="47"/>
        <v>16.77812000533475</v>
      </c>
      <c r="BV26" s="5">
        <f t="shared" si="48"/>
        <v>74.02749674066574</v>
      </c>
      <c r="BW26" s="5">
        <f t="shared" si="49"/>
        <v>2.4491846280000003</v>
      </c>
      <c r="BX26" s="5">
        <f t="shared" si="49"/>
        <v>9.634996019999999</v>
      </c>
      <c r="BY26" s="5">
        <f t="shared" si="50"/>
        <v>9.94141104911407</v>
      </c>
      <c r="BZ26" s="5">
        <f t="shared" si="51"/>
        <v>75.73766963270138</v>
      </c>
      <c r="CA26" s="5">
        <f t="shared" si="52"/>
        <v>166.7981876043967</v>
      </c>
      <c r="CB26" s="5">
        <f t="shared" si="53"/>
        <v>149.76516637336712</v>
      </c>
      <c r="CC26" s="5">
        <f t="shared" si="54"/>
        <v>-144.10843423982683</v>
      </c>
      <c r="CD26" s="5">
        <f t="shared" si="55"/>
        <v>83.9904433198029</v>
      </c>
      <c r="CE26" s="5">
        <f t="shared" si="56"/>
        <v>-203.82671269558395</v>
      </c>
      <c r="CF26" s="5">
        <f t="shared" si="56"/>
        <v>121.2269136521166</v>
      </c>
      <c r="CG26" s="5">
        <f t="shared" si="57"/>
        <v>237.1524686818711</v>
      </c>
      <c r="CH26" s="5">
        <f t="shared" si="58"/>
        <v>-30.742268322477457</v>
      </c>
      <c r="CI26" s="5">
        <f t="shared" si="59"/>
        <v>0.06643926432099162</v>
      </c>
      <c r="CJ26" s="5">
        <f t="shared" si="60"/>
        <v>78.5212017966054</v>
      </c>
      <c r="CK26" s="5">
        <f t="shared" si="61"/>
        <v>0.943437553358081</v>
      </c>
      <c r="CL26" s="5">
        <f t="shared" si="62"/>
        <v>78.5212017966054</v>
      </c>
      <c r="CM26" s="5">
        <f t="shared" si="70"/>
        <v>8.689895577414015</v>
      </c>
      <c r="CN26" s="5">
        <f t="shared" si="64"/>
        <v>78.5212017966054</v>
      </c>
      <c r="CO26" s="5">
        <f t="shared" si="65"/>
        <v>1.7293353485054606</v>
      </c>
      <c r="CP26" s="5">
        <v>2</v>
      </c>
      <c r="CQ26" s="5">
        <f t="shared" si="66"/>
        <v>1.156513687023431</v>
      </c>
      <c r="CR26" s="5">
        <f>1.37*CK26</f>
        <v>1.292509448100571</v>
      </c>
    </row>
    <row r="27" spans="1:96" ht="12.75">
      <c r="A27" s="1" t="s">
        <v>58</v>
      </c>
      <c r="B27" s="1">
        <v>3</v>
      </c>
      <c r="C27">
        <v>0.32145</v>
      </c>
      <c r="D27">
        <v>0.5301</v>
      </c>
      <c r="E27">
        <v>0.3901</v>
      </c>
      <c r="F27">
        <v>0.4751</v>
      </c>
      <c r="G27">
        <v>2.5215</v>
      </c>
      <c r="H27" s="5">
        <f t="shared" si="2"/>
        <v>0.17040064500000002</v>
      </c>
      <c r="I27" s="5">
        <f t="shared" si="3"/>
        <v>0.125397645</v>
      </c>
      <c r="J27" s="5">
        <f t="shared" si="4"/>
        <v>0.15272089500000002</v>
      </c>
      <c r="K27" s="5">
        <f t="shared" si="5"/>
        <v>0.8105361750000001</v>
      </c>
      <c r="L27" s="2">
        <v>25</v>
      </c>
      <c r="M27" s="6"/>
      <c r="N27" s="2">
        <v>3</v>
      </c>
      <c r="O27" s="5">
        <f>O26+H26</f>
        <v>2.338726136</v>
      </c>
      <c r="P27" s="5">
        <f>P26+I26</f>
        <v>8.087457736000001</v>
      </c>
      <c r="Q27" s="5">
        <f>Q26+J26</f>
        <v>2.4763033360000004</v>
      </c>
      <c r="R27" s="5">
        <f>R26+K26</f>
        <v>9.77892324</v>
      </c>
      <c r="S27">
        <v>0</v>
      </c>
      <c r="T27">
        <v>0</v>
      </c>
      <c r="U27" s="5">
        <f t="shared" si="6"/>
        <v>2.338726136</v>
      </c>
      <c r="V27" s="5">
        <f t="shared" si="6"/>
        <v>8.087457736000001</v>
      </c>
      <c r="W27" s="5">
        <f t="shared" si="7"/>
        <v>8.418824892512953</v>
      </c>
      <c r="X27" s="5">
        <f t="shared" si="8"/>
        <v>73.87122029571681</v>
      </c>
      <c r="Y27" s="5">
        <f t="shared" si="9"/>
        <v>0.9738145082199869</v>
      </c>
      <c r="Z27" s="5">
        <f t="shared" si="10"/>
        <v>-73.87122029571681</v>
      </c>
      <c r="AA27" s="5">
        <f t="shared" si="11"/>
        <v>3.4580610407990076</v>
      </c>
      <c r="AB27" s="5">
        <f t="shared" si="75"/>
        <v>1.265958860685983</v>
      </c>
      <c r="AC27" s="5">
        <f t="shared" si="12"/>
        <v>4.677452272</v>
      </c>
      <c r="AD27" s="5">
        <f t="shared" si="12"/>
        <v>16.174915472000002</v>
      </c>
      <c r="AE27" s="5">
        <f t="shared" si="13"/>
        <v>16.837649785025906</v>
      </c>
      <c r="AF27" s="5">
        <f t="shared" si="14"/>
        <v>73.87122029571681</v>
      </c>
      <c r="AG27" s="5">
        <f t="shared" si="15"/>
        <v>0.48690725410999347</v>
      </c>
      <c r="AH27" s="5">
        <f t="shared" si="16"/>
        <v>-73.87122029571681</v>
      </c>
      <c r="AI27" s="11">
        <f t="shared" si="17"/>
        <v>486.90725410999346</v>
      </c>
      <c r="AJ27" s="5">
        <f t="shared" si="18"/>
        <v>9.721221635905351</v>
      </c>
      <c r="AK27" s="5">
        <f t="shared" si="19"/>
        <v>73.87122029571681</v>
      </c>
      <c r="AL27" s="5">
        <f t="shared" si="20"/>
        <v>2.700528328360828</v>
      </c>
      <c r="AM27" s="5">
        <f t="shared" si="21"/>
        <v>9.338591801878643</v>
      </c>
      <c r="AN27" s="5">
        <f t="shared" si="22"/>
        <v>3.458061040799005</v>
      </c>
      <c r="AO27" s="5">
        <f t="shared" si="76"/>
        <v>0.6232412852607917</v>
      </c>
      <c r="AP27" s="5">
        <f>O27+O27+Q27+(3*S27)</f>
        <v>7.153755608000001</v>
      </c>
      <c r="AQ27" s="5">
        <f t="shared" si="23"/>
        <v>25.953838712</v>
      </c>
      <c r="AR27" s="7">
        <f t="shared" si="24"/>
        <v>26.921700599841408</v>
      </c>
      <c r="AS27" s="5">
        <f t="shared" si="25"/>
        <v>74.58999246749386</v>
      </c>
      <c r="AT27" s="10">
        <f t="shared" si="26"/>
        <v>0.9135797858038337</v>
      </c>
      <c r="AU27" s="5">
        <f t="shared" si="27"/>
        <v>-74.58999246749386</v>
      </c>
      <c r="AV27" s="11">
        <f t="shared" si="28"/>
        <v>913.5797858038337</v>
      </c>
      <c r="AW27" s="5">
        <f t="shared" si="29"/>
        <v>8.973900199947137</v>
      </c>
      <c r="AX27" s="5">
        <f t="shared" si="30"/>
        <v>74.58999246749386</v>
      </c>
      <c r="AY27" s="5">
        <f t="shared" si="31"/>
        <v>2.384585202666666</v>
      </c>
      <c r="AZ27" s="5">
        <f t="shared" si="32"/>
        <v>8.651279570666667</v>
      </c>
      <c r="BA27" s="5">
        <f t="shared" si="33"/>
        <v>3.628001868413843</v>
      </c>
      <c r="BB27" s="5">
        <f t="shared" si="77"/>
        <v>1.242468508693214</v>
      </c>
      <c r="BC27" s="1">
        <v>1</v>
      </c>
      <c r="BD27" s="1">
        <v>120</v>
      </c>
      <c r="BE27" s="5">
        <f t="shared" si="34"/>
        <v>8.418824892512953</v>
      </c>
      <c r="BF27" s="5">
        <f t="shared" si="35"/>
        <v>73.87122029571681</v>
      </c>
      <c r="BG27" s="5">
        <f t="shared" si="36"/>
        <v>8.418824892512953</v>
      </c>
      <c r="BH27" s="5">
        <f t="shared" si="37"/>
        <v>193.8712202957168</v>
      </c>
      <c r="BI27" s="5">
        <f t="shared" si="38"/>
        <v>-8.173306919408983</v>
      </c>
      <c r="BJ27" s="5">
        <f t="shared" si="39"/>
        <v>-2.018332621729377</v>
      </c>
      <c r="BK27" s="5">
        <f t="shared" si="0"/>
        <v>10.649610255408984</v>
      </c>
      <c r="BL27" s="5">
        <f t="shared" si="1"/>
        <v>11.797255861729376</v>
      </c>
      <c r="BM27" s="5">
        <f t="shared" si="40"/>
        <v>15.893062777804042</v>
      </c>
      <c r="BN27" s="5">
        <f t="shared" si="41"/>
        <v>47.92682481445127</v>
      </c>
      <c r="BO27" s="5">
        <f t="shared" si="42"/>
        <v>70.87661257079574</v>
      </c>
      <c r="BP27" s="5">
        <f t="shared" si="43"/>
        <v>147.74244059143362</v>
      </c>
      <c r="BQ27" s="5">
        <f t="shared" si="44"/>
        <v>-59.93733269237675</v>
      </c>
      <c r="BR27" s="5">
        <f t="shared" si="45"/>
        <v>37.8286975619572</v>
      </c>
      <c r="BS27" s="5">
        <f t="shared" si="46"/>
        <v>4.677452272</v>
      </c>
      <c r="BT27" s="5">
        <f t="shared" si="46"/>
        <v>16.174915472000002</v>
      </c>
      <c r="BU27" s="5">
        <f t="shared" si="47"/>
        <v>16.837649785025906</v>
      </c>
      <c r="BV27" s="5">
        <f t="shared" si="48"/>
        <v>73.87122029571681</v>
      </c>
      <c r="BW27" s="5">
        <f t="shared" si="49"/>
        <v>2.4763033360000004</v>
      </c>
      <c r="BX27" s="5">
        <f t="shared" si="49"/>
        <v>9.77892324</v>
      </c>
      <c r="BY27" s="5">
        <f t="shared" si="50"/>
        <v>10.087587320350531</v>
      </c>
      <c r="BZ27" s="5">
        <f t="shared" si="51"/>
        <v>75.7897839325282</v>
      </c>
      <c r="CA27" s="5">
        <f t="shared" si="52"/>
        <v>169.85126247593018</v>
      </c>
      <c r="CB27" s="5">
        <f t="shared" si="53"/>
        <v>149.66100422824502</v>
      </c>
      <c r="CC27" s="5">
        <f t="shared" si="54"/>
        <v>-146.59046614904202</v>
      </c>
      <c r="CD27" s="5">
        <f t="shared" si="55"/>
        <v>85.79444386948319</v>
      </c>
      <c r="CE27" s="5">
        <f t="shared" si="56"/>
        <v>-206.52779884141876</v>
      </c>
      <c r="CF27" s="5">
        <f t="shared" si="56"/>
        <v>123.62314143144039</v>
      </c>
      <c r="CG27" s="5">
        <f t="shared" si="57"/>
        <v>240.69983961702061</v>
      </c>
      <c r="CH27" s="5">
        <f t="shared" si="58"/>
        <v>-30.903840699288423</v>
      </c>
      <c r="CI27" s="5">
        <f t="shared" si="59"/>
        <v>0.06602855574433127</v>
      </c>
      <c r="CJ27" s="5">
        <f t="shared" si="60"/>
        <v>78.83066551373969</v>
      </c>
      <c r="CK27" s="5">
        <f t="shared" si="61"/>
        <v>0.9376054915695039</v>
      </c>
      <c r="CL27" s="5">
        <f t="shared" si="62"/>
        <v>78.83066551373969</v>
      </c>
      <c r="CM27" s="5">
        <f t="shared" si="70"/>
        <v>8.74394817032164</v>
      </c>
      <c r="CN27" s="5">
        <f t="shared" si="64"/>
        <v>78.83066551373969</v>
      </c>
      <c r="CO27" s="5">
        <f t="shared" si="65"/>
        <v>1.6937840995496316</v>
      </c>
      <c r="CP27" s="5">
        <v>2</v>
      </c>
      <c r="CQ27" s="5">
        <f t="shared" si="66"/>
        <v>1.1807880358138854</v>
      </c>
      <c r="CR27" s="5">
        <f>1.37*CK27</f>
        <v>1.2845195234502205</v>
      </c>
    </row>
    <row r="28" spans="1:96" ht="12.75">
      <c r="A28" s="1" t="s">
        <v>68</v>
      </c>
      <c r="B28" s="1">
        <v>3</v>
      </c>
      <c r="C28">
        <v>0.02152</v>
      </c>
      <c r="D28">
        <v>0.5301</v>
      </c>
      <c r="E28">
        <v>0.3901</v>
      </c>
      <c r="F28">
        <v>0.4751</v>
      </c>
      <c r="G28">
        <v>2.5215</v>
      </c>
      <c r="H28" s="5">
        <f t="shared" si="2"/>
        <v>0.011407752</v>
      </c>
      <c r="I28" s="5">
        <f t="shared" si="3"/>
        <v>0.008394952</v>
      </c>
      <c r="J28" s="5">
        <f t="shared" si="4"/>
        <v>0.010224152</v>
      </c>
      <c r="K28" s="5">
        <f t="shared" si="5"/>
        <v>0.05426268</v>
      </c>
      <c r="L28" s="2">
        <v>26</v>
      </c>
      <c r="M28" s="6"/>
      <c r="N28" s="2">
        <v>3</v>
      </c>
      <c r="O28" s="5">
        <f>O27+H27</f>
        <v>2.509126781</v>
      </c>
      <c r="P28" s="5">
        <f>P27+I27</f>
        <v>8.212855381</v>
      </c>
      <c r="Q28" s="5">
        <f>Q27+J27</f>
        <v>2.6290242310000003</v>
      </c>
      <c r="R28" s="5">
        <f>R27+K27</f>
        <v>10.589459414999999</v>
      </c>
      <c r="S28">
        <v>0</v>
      </c>
      <c r="T28">
        <v>0</v>
      </c>
      <c r="U28" s="5">
        <f t="shared" si="6"/>
        <v>2.509126781</v>
      </c>
      <c r="V28" s="5">
        <f t="shared" si="6"/>
        <v>8.212855381</v>
      </c>
      <c r="W28" s="5">
        <f t="shared" si="7"/>
        <v>8.587590506792466</v>
      </c>
      <c r="X28" s="5">
        <f t="shared" si="8"/>
        <v>73.01145339342456</v>
      </c>
      <c r="Y28" s="5">
        <f t="shared" si="9"/>
        <v>0.9546768463177273</v>
      </c>
      <c r="Z28" s="5">
        <f t="shared" si="10"/>
        <v>-73.01145339342456</v>
      </c>
      <c r="AA28" s="5">
        <f t="shared" si="11"/>
        <v>3.2731926673417466</v>
      </c>
      <c r="AB28" s="5">
        <f t="shared" si="75"/>
        <v>1.2410799002130455</v>
      </c>
      <c r="AC28" s="5">
        <f t="shared" si="12"/>
        <v>5.018253562</v>
      </c>
      <c r="AD28" s="5">
        <f t="shared" si="12"/>
        <v>16.425710762</v>
      </c>
      <c r="AE28" s="5">
        <f t="shared" si="13"/>
        <v>17.175181013584933</v>
      </c>
      <c r="AF28" s="5">
        <f t="shared" si="14"/>
        <v>73.01145339342456</v>
      </c>
      <c r="AG28" s="5">
        <f t="shared" si="15"/>
        <v>0.47733842315886366</v>
      </c>
      <c r="AH28" s="5">
        <f t="shared" si="16"/>
        <v>-73.01145339342456</v>
      </c>
      <c r="AI28" s="11">
        <f t="shared" si="17"/>
        <v>477.33842315886363</v>
      </c>
      <c r="AJ28" s="5">
        <f t="shared" si="18"/>
        <v>9.916095381573811</v>
      </c>
      <c r="AK28" s="5">
        <f t="shared" si="19"/>
        <v>73.01145339342456</v>
      </c>
      <c r="AL28" s="5">
        <f t="shared" si="20"/>
        <v>2.897290044882499</v>
      </c>
      <c r="AM28" s="5">
        <f t="shared" si="21"/>
        <v>9.483388530071634</v>
      </c>
      <c r="AN28" s="5">
        <f t="shared" si="22"/>
        <v>3.273192667341746</v>
      </c>
      <c r="AO28" s="5">
        <f t="shared" si="76"/>
        <v>0.6109931816433455</v>
      </c>
      <c r="AP28" s="5">
        <f t="shared" si="23"/>
        <v>7.647277793000001</v>
      </c>
      <c r="AQ28" s="5">
        <f t="shared" si="23"/>
        <v>27.015170177</v>
      </c>
      <c r="AR28" s="7">
        <f t="shared" si="24"/>
        <v>28.07668565439271</v>
      </c>
      <c r="AS28" s="5">
        <f t="shared" si="25"/>
        <v>74.19458996179627</v>
      </c>
      <c r="AT28" s="10">
        <f t="shared" si="26"/>
        <v>0.8759980351751401</v>
      </c>
      <c r="AU28" s="5">
        <f t="shared" si="27"/>
        <v>-74.19458996179627</v>
      </c>
      <c r="AV28" s="11">
        <f t="shared" si="28"/>
        <v>875.9980351751401</v>
      </c>
      <c r="AW28" s="5">
        <f t="shared" si="29"/>
        <v>9.358895218130902</v>
      </c>
      <c r="AX28" s="5">
        <f t="shared" si="30"/>
        <v>74.19458996179627</v>
      </c>
      <c r="AY28" s="5">
        <f t="shared" si="31"/>
        <v>2.549092597666667</v>
      </c>
      <c r="AZ28" s="5">
        <f t="shared" si="32"/>
        <v>9.005056725666666</v>
      </c>
      <c r="BA28" s="5">
        <f t="shared" si="33"/>
        <v>3.5326518675349488</v>
      </c>
      <c r="BB28" s="5">
        <f t="shared" si="77"/>
        <v>1.1913573278381906</v>
      </c>
      <c r="BC28" s="1">
        <v>1</v>
      </c>
      <c r="BD28" s="1">
        <v>120</v>
      </c>
      <c r="BE28" s="5">
        <f t="shared" si="34"/>
        <v>8.587590506792466</v>
      </c>
      <c r="BF28" s="5">
        <f t="shared" si="35"/>
        <v>73.01145339342456</v>
      </c>
      <c r="BG28" s="5">
        <f t="shared" si="36"/>
        <v>8.587590506792466</v>
      </c>
      <c r="BH28" s="5">
        <f t="shared" si="37"/>
        <v>193.01145339342457</v>
      </c>
      <c r="BI28" s="5">
        <f t="shared" si="38"/>
        <v>-8.367104788053725</v>
      </c>
      <c r="BJ28" s="5">
        <f t="shared" si="39"/>
        <v>-1.93346015683813</v>
      </c>
      <c r="BK28" s="5">
        <f t="shared" si="0"/>
        <v>10.996129019053726</v>
      </c>
      <c r="BL28" s="5">
        <f t="shared" si="1"/>
        <v>12.522919571838129</v>
      </c>
      <c r="BM28" s="5">
        <f t="shared" si="40"/>
        <v>16.665484331587905</v>
      </c>
      <c r="BN28" s="5">
        <f t="shared" si="41"/>
        <v>48.71426926267973</v>
      </c>
      <c r="BO28" s="5">
        <f t="shared" si="42"/>
        <v>73.74671071235208</v>
      </c>
      <c r="BP28" s="5">
        <f t="shared" si="43"/>
        <v>146.02290678684912</v>
      </c>
      <c r="BQ28" s="5">
        <f t="shared" si="44"/>
        <v>-61.155276306089235</v>
      </c>
      <c r="BR28" s="5">
        <f t="shared" si="45"/>
        <v>41.214190769894124</v>
      </c>
      <c r="BS28" s="5">
        <f t="shared" si="46"/>
        <v>5.018253562</v>
      </c>
      <c r="BT28" s="5">
        <f t="shared" si="46"/>
        <v>16.425710762</v>
      </c>
      <c r="BU28" s="5">
        <f t="shared" si="47"/>
        <v>17.175181013584933</v>
      </c>
      <c r="BV28" s="5">
        <f t="shared" si="48"/>
        <v>73.01145339342456</v>
      </c>
      <c r="BW28" s="5">
        <f t="shared" si="49"/>
        <v>2.6290242310000003</v>
      </c>
      <c r="BX28" s="5">
        <f t="shared" si="49"/>
        <v>10.589459414999999</v>
      </c>
      <c r="BY28" s="5">
        <f t="shared" si="50"/>
        <v>10.910931175161782</v>
      </c>
      <c r="BZ28" s="5">
        <f t="shared" si="51"/>
        <v>76.05719175307152</v>
      </c>
      <c r="CA28" s="5">
        <f t="shared" si="52"/>
        <v>187.39721796017056</v>
      </c>
      <c r="CB28" s="5">
        <f t="shared" si="53"/>
        <v>149.06864514649607</v>
      </c>
      <c r="CC28" s="5">
        <f t="shared" si="54"/>
        <v>-160.74628726492762</v>
      </c>
      <c r="CD28" s="5">
        <f t="shared" si="55"/>
        <v>96.32418403367372</v>
      </c>
      <c r="CE28" s="5">
        <f t="shared" si="56"/>
        <v>-221.90156357101685</v>
      </c>
      <c r="CF28" s="5">
        <f t="shared" si="56"/>
        <v>137.53837480356785</v>
      </c>
      <c r="CG28" s="5">
        <f t="shared" si="57"/>
        <v>261.0691641287204</v>
      </c>
      <c r="CH28" s="5">
        <f t="shared" si="58"/>
        <v>-31.791340928333703</v>
      </c>
      <c r="CI28" s="5">
        <f t="shared" si="59"/>
        <v>0.06383551419106308</v>
      </c>
      <c r="CJ28" s="5">
        <f t="shared" si="60"/>
        <v>80.50561019101343</v>
      </c>
      <c r="CK28" s="5">
        <f t="shared" si="61"/>
        <v>0.9064643015130956</v>
      </c>
      <c r="CL28" s="5">
        <f t="shared" si="62"/>
        <v>80.50561019101343</v>
      </c>
      <c r="CM28" s="5">
        <f t="shared" si="70"/>
        <v>9.044342737830636</v>
      </c>
      <c r="CN28" s="5">
        <f t="shared" si="64"/>
        <v>80.50561019101343</v>
      </c>
      <c r="CO28" s="5">
        <f t="shared" si="65"/>
        <v>1.4918736650023479</v>
      </c>
      <c r="CP28" s="5">
        <v>2</v>
      </c>
      <c r="CQ28" s="5">
        <f t="shared" si="66"/>
        <v>1.3405960886083825</v>
      </c>
      <c r="CR28" s="5">
        <f>1.37*CK28</f>
        <v>1.2418560930729412</v>
      </c>
    </row>
    <row r="29" spans="1:96" ht="12.75">
      <c r="A29" s="1" t="s">
        <v>69</v>
      </c>
      <c r="B29" s="1">
        <v>3</v>
      </c>
      <c r="C29">
        <v>0.44529</v>
      </c>
      <c r="D29">
        <v>0.5301</v>
      </c>
      <c r="E29">
        <v>0.3901</v>
      </c>
      <c r="F29">
        <v>0.4751</v>
      </c>
      <c r="G29">
        <v>2.5215</v>
      </c>
      <c r="H29" s="5">
        <f t="shared" si="2"/>
        <v>0.23604822900000003</v>
      </c>
      <c r="I29" s="5">
        <f t="shared" si="3"/>
        <v>0.173707629</v>
      </c>
      <c r="J29" s="5">
        <f t="shared" si="4"/>
        <v>0.21155727900000001</v>
      </c>
      <c r="K29" s="5">
        <f t="shared" si="5"/>
        <v>1.1227987350000002</v>
      </c>
      <c r="L29" s="2">
        <v>27</v>
      </c>
      <c r="M29" s="6"/>
      <c r="N29" s="2">
        <v>3</v>
      </c>
      <c r="O29" s="5">
        <f>O6+H28</f>
        <v>2.432039639</v>
      </c>
      <c r="P29" s="5">
        <f>P6+I28</f>
        <v>8.156127039</v>
      </c>
      <c r="Q29" s="5">
        <f>Q6+J28</f>
        <v>2.5599351890000004</v>
      </c>
      <c r="R29" s="5">
        <f>R6+K28</f>
        <v>10.222782885</v>
      </c>
      <c r="S29">
        <v>0</v>
      </c>
      <c r="T29">
        <v>0</v>
      </c>
      <c r="U29" s="5">
        <f t="shared" si="6"/>
        <v>2.432039639</v>
      </c>
      <c r="V29" s="5">
        <f t="shared" si="6"/>
        <v>8.156127039</v>
      </c>
      <c r="W29" s="5">
        <f t="shared" si="7"/>
        <v>8.511006114553915</v>
      </c>
      <c r="X29" s="5">
        <f t="shared" si="8"/>
        <v>73.39617712056742</v>
      </c>
      <c r="Y29" s="5">
        <f t="shared" si="9"/>
        <v>0.9632672932138276</v>
      </c>
      <c r="Z29" s="5">
        <f t="shared" si="10"/>
        <v>-73.39617712056742</v>
      </c>
      <c r="AA29" s="5">
        <f t="shared" si="11"/>
        <v>3.3536159971280792</v>
      </c>
      <c r="AB29" s="5">
        <f t="shared" si="75"/>
        <v>1.252247481177976</v>
      </c>
      <c r="AC29" s="5">
        <f t="shared" si="12"/>
        <v>4.864079278</v>
      </c>
      <c r="AD29" s="5">
        <f t="shared" si="12"/>
        <v>16.312254078</v>
      </c>
      <c r="AE29" s="5">
        <f t="shared" si="13"/>
        <v>17.02201222910783</v>
      </c>
      <c r="AF29" s="5">
        <f t="shared" si="14"/>
        <v>73.39617712056742</v>
      </c>
      <c r="AG29" s="5">
        <f t="shared" si="15"/>
        <v>0.4816336466069138</v>
      </c>
      <c r="AH29" s="5">
        <f t="shared" si="16"/>
        <v>-73.39617712056742</v>
      </c>
      <c r="AI29" s="11">
        <f t="shared" si="17"/>
        <v>481.6336466069138</v>
      </c>
      <c r="AJ29" s="5">
        <f t="shared" si="18"/>
        <v>9.827663342624508</v>
      </c>
      <c r="AK29" s="5">
        <f t="shared" si="19"/>
        <v>73.39617712056742</v>
      </c>
      <c r="AL29" s="5">
        <f t="shared" si="20"/>
        <v>2.808277480512981</v>
      </c>
      <c r="AM29" s="5">
        <f t="shared" si="21"/>
        <v>9.41788428302287</v>
      </c>
      <c r="AN29" s="5">
        <f>AM29/AL29</f>
        <v>3.3536159971280792</v>
      </c>
      <c r="AO29" s="5">
        <f t="shared" si="76"/>
        <v>0.6164910676568497</v>
      </c>
      <c r="AP29" s="5">
        <f t="shared" si="23"/>
        <v>7.424014467000001</v>
      </c>
      <c r="AQ29" s="5">
        <f t="shared" si="23"/>
        <v>26.535036963</v>
      </c>
      <c r="AR29" s="7">
        <f t="shared" si="24"/>
        <v>27.5540228902061</v>
      </c>
      <c r="AS29" s="5">
        <f t="shared" si="25"/>
        <v>74.36935913386068</v>
      </c>
      <c r="AT29" s="10">
        <f t="shared" si="26"/>
        <v>0.8926145400067964</v>
      </c>
      <c r="AU29" s="5">
        <f>0-AS29</f>
        <v>-74.36935913386068</v>
      </c>
      <c r="AV29" s="11">
        <f t="shared" si="28"/>
        <v>892.6145400067965</v>
      </c>
      <c r="AW29" s="5">
        <f t="shared" si="29"/>
        <v>9.184674296735366</v>
      </c>
      <c r="AX29" s="5">
        <f t="shared" si="30"/>
        <v>74.36935913386068</v>
      </c>
      <c r="AY29" s="5">
        <f t="shared" si="31"/>
        <v>2.474671489000001</v>
      </c>
      <c r="AZ29" s="5">
        <f t="shared" si="32"/>
        <v>8.845012321</v>
      </c>
      <c r="BA29" s="5">
        <f t="shared" si="33"/>
        <v>3.5742167638478004</v>
      </c>
      <c r="BB29" s="5">
        <f t="shared" si="77"/>
        <v>1.2139557744092433</v>
      </c>
      <c r="BC29" s="1">
        <v>1</v>
      </c>
      <c r="BD29" s="1">
        <v>120</v>
      </c>
      <c r="BE29" s="5">
        <f t="shared" si="34"/>
        <v>8.511006114553915</v>
      </c>
      <c r="BF29" s="5">
        <f t="shared" si="35"/>
        <v>73.39617712056742</v>
      </c>
      <c r="BG29" s="5">
        <f t="shared" si="36"/>
        <v>8.511006114553915</v>
      </c>
      <c r="BH29" s="5">
        <f t="shared" si="37"/>
        <v>193.39617712056742</v>
      </c>
      <c r="BI29" s="5">
        <f t="shared" si="38"/>
        <v>-8.27943303176715</v>
      </c>
      <c r="BJ29" s="5">
        <f t="shared" si="39"/>
        <v>-1.9718554091152654</v>
      </c>
      <c r="BK29" s="5">
        <f t="shared" si="0"/>
        <v>10.83936822076715</v>
      </c>
      <c r="BL29" s="5">
        <f t="shared" si="1"/>
        <v>12.194638294115267</v>
      </c>
      <c r="BM29" s="5">
        <f t="shared" si="40"/>
        <v>16.3156705822862</v>
      </c>
      <c r="BN29" s="5">
        <f t="shared" si="41"/>
        <v>48.36727500395403</v>
      </c>
      <c r="BO29" s="5">
        <f t="shared" si="42"/>
        <v>72.43722508197412</v>
      </c>
      <c r="BP29" s="5">
        <f t="shared" si="43"/>
        <v>146.79235424113483</v>
      </c>
      <c r="BQ29" s="5">
        <f t="shared" si="44"/>
        <v>-60.60759147063962</v>
      </c>
      <c r="BR29" s="5">
        <f t="shared" si="45"/>
        <v>39.67204851913539</v>
      </c>
      <c r="BS29" s="5">
        <f t="shared" si="46"/>
        <v>4.864079278</v>
      </c>
      <c r="BT29" s="5">
        <f t="shared" si="46"/>
        <v>16.312254078</v>
      </c>
      <c r="BU29" s="5">
        <f t="shared" si="47"/>
        <v>17.02201222910783</v>
      </c>
      <c r="BV29" s="5">
        <f t="shared" si="48"/>
        <v>73.39617712056742</v>
      </c>
      <c r="BW29" s="5">
        <f t="shared" si="49"/>
        <v>2.5599351890000004</v>
      </c>
      <c r="BX29" s="5">
        <f t="shared" si="49"/>
        <v>10.222782885</v>
      </c>
      <c r="BY29" s="5">
        <f t="shared" si="50"/>
        <v>10.53843243019233</v>
      </c>
      <c r="BZ29" s="5">
        <f t="shared" si="51"/>
        <v>75.94139541503682</v>
      </c>
      <c r="CA29" s="5">
        <f t="shared" si="52"/>
        <v>179.38532570236038</v>
      </c>
      <c r="CB29" s="5">
        <f t="shared" si="53"/>
        <v>149.33757253560424</v>
      </c>
      <c r="CC29" s="5">
        <f t="shared" si="54"/>
        <v>-154.30490409851197</v>
      </c>
      <c r="CD29" s="5">
        <f t="shared" si="55"/>
        <v>91.48273962060244</v>
      </c>
      <c r="CE29" s="5">
        <f t="shared" si="56"/>
        <v>-214.9124955691516</v>
      </c>
      <c r="CF29" s="5">
        <f t="shared" si="56"/>
        <v>131.15478813973783</v>
      </c>
      <c r="CG29" s="5">
        <f t="shared" si="57"/>
        <v>251.77164098392836</v>
      </c>
      <c r="CH29" s="5">
        <f t="shared" si="58"/>
        <v>-31.394491382187933</v>
      </c>
      <c r="CI29" s="5">
        <f t="shared" si="59"/>
        <v>0.0648034485477564</v>
      </c>
      <c r="CJ29" s="5">
        <f t="shared" si="60"/>
        <v>79.76176638614196</v>
      </c>
      <c r="CK29" s="5">
        <f t="shared" si="61"/>
        <v>0.9202089693781408</v>
      </c>
      <c r="CL29" s="5">
        <f t="shared" si="62"/>
        <v>79.76176638614196</v>
      </c>
      <c r="CM29" s="5">
        <f t="shared" si="70"/>
        <v>8.909252240861102</v>
      </c>
      <c r="CN29" s="5">
        <f t="shared" si="64"/>
        <v>79.76176638614196</v>
      </c>
      <c r="CO29" s="5">
        <f t="shared" si="65"/>
        <v>1.5835434739007546</v>
      </c>
      <c r="CP29" s="5">
        <v>2</v>
      </c>
      <c r="CQ29" s="5">
        <f t="shared" si="66"/>
        <v>1.2629902702155595</v>
      </c>
      <c r="CR29" s="5">
        <f>1.37*CK29</f>
        <v>1.260686288048053</v>
      </c>
    </row>
    <row r="30" spans="1:96" ht="12.75">
      <c r="A30" s="1" t="s">
        <v>56</v>
      </c>
      <c r="B30" s="1">
        <v>3</v>
      </c>
      <c r="C30">
        <v>0.19081</v>
      </c>
      <c r="D30">
        <v>0.5301</v>
      </c>
      <c r="E30">
        <v>0.3901</v>
      </c>
      <c r="F30">
        <v>0.4751</v>
      </c>
      <c r="G30">
        <v>2.5215</v>
      </c>
      <c r="H30" s="5">
        <f t="shared" si="2"/>
        <v>0.10114838100000001</v>
      </c>
      <c r="I30" s="5">
        <f t="shared" si="3"/>
        <v>0.074434981</v>
      </c>
      <c r="J30" s="5">
        <f t="shared" si="4"/>
        <v>0.090653831</v>
      </c>
      <c r="K30" s="5">
        <f t="shared" si="5"/>
        <v>0.48112741500000006</v>
      </c>
      <c r="L30" s="2">
        <v>28</v>
      </c>
      <c r="M30" s="6"/>
      <c r="N30" s="2">
        <v>3</v>
      </c>
      <c r="O30" s="5">
        <f>O29+H29</f>
        <v>2.668087868</v>
      </c>
      <c r="P30" s="5">
        <f>P29+I29</f>
        <v>8.329834668</v>
      </c>
      <c r="Q30" s="5">
        <f>Q29+J29</f>
        <v>2.7714924680000004</v>
      </c>
      <c r="R30" s="5">
        <f>R29+K29</f>
        <v>11.34558162</v>
      </c>
      <c r="S30">
        <v>0</v>
      </c>
      <c r="T30">
        <v>0</v>
      </c>
      <c r="U30" s="5">
        <f t="shared" si="6"/>
        <v>2.668087868</v>
      </c>
      <c r="V30" s="5">
        <f t="shared" si="6"/>
        <v>8.329834668</v>
      </c>
      <c r="W30" s="5">
        <f t="shared" si="7"/>
        <v>8.746704434676152</v>
      </c>
      <c r="X30" s="5">
        <f t="shared" si="8"/>
        <v>72.23947671810465</v>
      </c>
      <c r="Y30" s="5">
        <f t="shared" si="9"/>
        <v>0.9373100330211663</v>
      </c>
      <c r="Z30" s="5">
        <f t="shared" si="10"/>
        <v>-72.23947671810465</v>
      </c>
      <c r="AA30" s="5">
        <f t="shared" si="11"/>
        <v>3.1220241161862665</v>
      </c>
      <c r="AB30" s="5">
        <f t="shared" si="75"/>
        <v>1.2185030429275163</v>
      </c>
      <c r="AC30" s="5">
        <f t="shared" si="12"/>
        <v>5.336175736</v>
      </c>
      <c r="AD30" s="5">
        <f t="shared" si="12"/>
        <v>16.659669336</v>
      </c>
      <c r="AE30" s="5">
        <f t="shared" si="13"/>
        <v>17.493408869352304</v>
      </c>
      <c r="AF30" s="5">
        <f t="shared" si="14"/>
        <v>72.23947671810465</v>
      </c>
      <c r="AG30" s="5">
        <f t="shared" si="15"/>
        <v>0.46865501651058317</v>
      </c>
      <c r="AH30" s="5">
        <f t="shared" si="16"/>
        <v>-72.23947671810465</v>
      </c>
      <c r="AI30" s="11">
        <f t="shared" si="17"/>
        <v>468.65501651058315</v>
      </c>
      <c r="AJ30" s="5">
        <f t="shared" si="18"/>
        <v>10.09982431976474</v>
      </c>
      <c r="AK30" s="5">
        <f t="shared" si="19"/>
        <v>72.23947671810465</v>
      </c>
      <c r="AL30" s="5">
        <f>AJ30*COS(AK30*PI()/180)</f>
        <v>3.08084249762275</v>
      </c>
      <c r="AM30" s="5">
        <f t="shared" si="21"/>
        <v>9.618464575749755</v>
      </c>
      <c r="AN30" s="5">
        <f t="shared" si="22"/>
        <v>3.122024116186266</v>
      </c>
      <c r="AO30" s="5">
        <f t="shared" si="76"/>
        <v>0.5998784211335465</v>
      </c>
      <c r="AP30" s="5">
        <f t="shared" si="23"/>
        <v>8.107668204000001</v>
      </c>
      <c r="AQ30" s="5">
        <f t="shared" si="23"/>
        <v>28.005250956</v>
      </c>
      <c r="AR30" s="7">
        <f t="shared" si="24"/>
        <v>29.155245922727037</v>
      </c>
      <c r="AS30" s="5">
        <f t="shared" si="25"/>
        <v>73.85399054622741</v>
      </c>
      <c r="AT30" s="10">
        <f t="shared" si="26"/>
        <v>0.8435916312510235</v>
      </c>
      <c r="AU30" s="5">
        <f t="shared" si="27"/>
        <v>-73.85399054622741</v>
      </c>
      <c r="AV30" s="11">
        <f t="shared" si="28"/>
        <v>843.5916312510235</v>
      </c>
      <c r="AW30" s="5">
        <f t="shared" si="29"/>
        <v>9.718415307575679</v>
      </c>
      <c r="AX30" s="5">
        <f t="shared" si="30"/>
        <v>73.85399054622741</v>
      </c>
      <c r="AY30" s="5">
        <f t="shared" si="31"/>
        <v>2.702556068000001</v>
      </c>
      <c r="AZ30" s="5">
        <f t="shared" si="32"/>
        <v>9.335083652</v>
      </c>
      <c r="BA30" s="5">
        <f t="shared" si="33"/>
        <v>3.454168356591518</v>
      </c>
      <c r="BB30" s="5">
        <f t="shared" si="77"/>
        <v>1.147284618501392</v>
      </c>
      <c r="BC30" s="1">
        <v>1</v>
      </c>
      <c r="BD30" s="1">
        <v>120</v>
      </c>
      <c r="BE30" s="5">
        <f t="shared" si="34"/>
        <v>8.746704434676152</v>
      </c>
      <c r="BF30" s="5">
        <f t="shared" si="35"/>
        <v>72.23947671810465</v>
      </c>
      <c r="BG30" s="5">
        <f t="shared" si="36"/>
        <v>8.746704434676152</v>
      </c>
      <c r="BH30" s="5">
        <f t="shared" si="37"/>
        <v>192.23947671810464</v>
      </c>
      <c r="BI30" s="5">
        <f t="shared" si="38"/>
        <v>-8.547892365812316</v>
      </c>
      <c r="BJ30" s="5">
        <f t="shared" si="39"/>
        <v>-1.8542854607829378</v>
      </c>
      <c r="BK30" s="5">
        <f t="shared" si="0"/>
        <v>11.319384833812316</v>
      </c>
      <c r="BL30" s="5">
        <f t="shared" si="1"/>
        <v>13.199867080782939</v>
      </c>
      <c r="BM30" s="5">
        <f t="shared" si="40"/>
        <v>17.38864468457152</v>
      </c>
      <c r="BN30" s="5">
        <f t="shared" si="41"/>
        <v>49.38566355925371</v>
      </c>
      <c r="BO30" s="5">
        <f t="shared" si="42"/>
        <v>76.50483846758347</v>
      </c>
      <c r="BP30" s="5">
        <f t="shared" si="43"/>
        <v>144.4789534362093</v>
      </c>
      <c r="BQ30" s="5">
        <f t="shared" si="44"/>
        <v>-62.267452724845896</v>
      </c>
      <c r="BR30" s="5">
        <f t="shared" si="45"/>
        <v>44.44946164027323</v>
      </c>
      <c r="BS30" s="5">
        <f t="shared" si="46"/>
        <v>5.336175736</v>
      </c>
      <c r="BT30" s="5">
        <f t="shared" si="46"/>
        <v>16.659669336</v>
      </c>
      <c r="BU30" s="5">
        <f t="shared" si="47"/>
        <v>17.493408869352304</v>
      </c>
      <c r="BV30" s="5">
        <f t="shared" si="48"/>
        <v>72.23947671810465</v>
      </c>
      <c r="BW30" s="5">
        <f t="shared" si="49"/>
        <v>2.7714924680000004</v>
      </c>
      <c r="BX30" s="5">
        <f t="shared" si="49"/>
        <v>11.34558162</v>
      </c>
      <c r="BY30" s="5">
        <f t="shared" si="50"/>
        <v>11.67918630711329</v>
      </c>
      <c r="BZ30" s="5">
        <f t="shared" si="51"/>
        <v>76.27265235142167</v>
      </c>
      <c r="CA30" s="5">
        <f t="shared" si="52"/>
        <v>204.30878133167363</v>
      </c>
      <c r="CB30" s="5">
        <f t="shared" si="53"/>
        <v>148.51212906952634</v>
      </c>
      <c r="CC30" s="5">
        <f t="shared" si="54"/>
        <v>-174.22446735355092</v>
      </c>
      <c r="CD30" s="5">
        <f t="shared" si="55"/>
        <v>106.71416543554614</v>
      </c>
      <c r="CE30" s="5">
        <f t="shared" si="56"/>
        <v>-236.49192007839682</v>
      </c>
      <c r="CF30" s="5">
        <f t="shared" si="56"/>
        <v>151.16362707581936</v>
      </c>
      <c r="CG30" s="5">
        <f t="shared" si="57"/>
        <v>280.67573891072993</v>
      </c>
      <c r="CH30" s="5">
        <f t="shared" si="58"/>
        <v>-32.586368374528334</v>
      </c>
      <c r="CI30" s="5">
        <f t="shared" si="59"/>
        <v>0.061952788481308856</v>
      </c>
      <c r="CJ30" s="5">
        <f t="shared" si="60"/>
        <v>81.97203193378203</v>
      </c>
      <c r="CK30" s="5">
        <f t="shared" si="61"/>
        <v>0.8797295964345857</v>
      </c>
      <c r="CL30" s="5">
        <f t="shared" si="62"/>
        <v>81.97203193378203</v>
      </c>
      <c r="CM30" s="5">
        <f t="shared" si="70"/>
        <v>9.319197462174158</v>
      </c>
      <c r="CN30" s="5">
        <f t="shared" si="64"/>
        <v>81.97203193378203</v>
      </c>
      <c r="CO30" s="5">
        <f t="shared" si="65"/>
        <v>1.301486208743894</v>
      </c>
      <c r="CP30" s="5">
        <v>2</v>
      </c>
      <c r="CQ30" s="5">
        <f t="shared" si="66"/>
        <v>1.536704720006418</v>
      </c>
      <c r="CR30" s="5">
        <f>1.5*CK30</f>
        <v>1.3195943946518787</v>
      </c>
    </row>
    <row r="31" spans="1:96" ht="12.75">
      <c r="A31" s="1" t="s">
        <v>70</v>
      </c>
      <c r="B31" s="1">
        <v>3</v>
      </c>
      <c r="C31">
        <v>0.14727</v>
      </c>
      <c r="D31">
        <v>0.5301</v>
      </c>
      <c r="E31">
        <v>0.3901</v>
      </c>
      <c r="F31">
        <v>0.4751</v>
      </c>
      <c r="G31">
        <v>2.5215</v>
      </c>
      <c r="H31" s="5">
        <f t="shared" si="2"/>
        <v>0.078067827</v>
      </c>
      <c r="I31" s="5">
        <f t="shared" si="3"/>
        <v>0.05745002700000001</v>
      </c>
      <c r="J31" s="5">
        <f t="shared" si="4"/>
        <v>0.06996797700000001</v>
      </c>
      <c r="K31" s="5">
        <f t="shared" si="5"/>
        <v>0.37134130500000007</v>
      </c>
      <c r="L31" s="2">
        <v>29</v>
      </c>
      <c r="M31" s="6"/>
      <c r="N31" s="2">
        <v>3</v>
      </c>
      <c r="O31" s="5">
        <f>O30+H30</f>
        <v>2.7692362490000004</v>
      </c>
      <c r="P31" s="5">
        <f>P30+I30</f>
        <v>8.404269649</v>
      </c>
      <c r="Q31" s="5">
        <f>Q30+J30</f>
        <v>2.8621462990000004</v>
      </c>
      <c r="R31" s="5">
        <f>R30+K30</f>
        <v>11.826709035</v>
      </c>
      <c r="S31">
        <v>0</v>
      </c>
      <c r="T31">
        <v>0</v>
      </c>
      <c r="U31" s="5">
        <f t="shared" si="6"/>
        <v>2.7692362490000004</v>
      </c>
      <c r="V31" s="5">
        <f t="shared" si="6"/>
        <v>8.404269649</v>
      </c>
      <c r="W31" s="5">
        <f t="shared" si="7"/>
        <v>8.848752326507855</v>
      </c>
      <c r="X31" s="5">
        <f t="shared" si="8"/>
        <v>71.76276761100085</v>
      </c>
      <c r="Y31" s="5">
        <f t="shared" si="9"/>
        <v>0.9265005415433704</v>
      </c>
      <c r="Z31" s="5">
        <f t="shared" si="10"/>
        <v>-71.76276761100085</v>
      </c>
      <c r="AA31" s="5">
        <f t="shared" si="11"/>
        <v>3.0348691456118515</v>
      </c>
      <c r="AB31" s="5">
        <f t="shared" si="75"/>
        <v>1.2044507040063814</v>
      </c>
      <c r="AC31" s="5">
        <f>O31+O31+S31</f>
        <v>5.538472498000001</v>
      </c>
      <c r="AD31" s="5">
        <f t="shared" si="12"/>
        <v>16.808539298</v>
      </c>
      <c r="AE31" s="5">
        <f t="shared" si="13"/>
        <v>17.69750465301571</v>
      </c>
      <c r="AF31" s="5">
        <f t="shared" si="14"/>
        <v>71.76276761100085</v>
      </c>
      <c r="AG31" s="5">
        <f t="shared" si="15"/>
        <v>0.4632502707716852</v>
      </c>
      <c r="AH31" s="5">
        <f t="shared" si="16"/>
        <v>-71.76276761100085</v>
      </c>
      <c r="AI31" s="11">
        <f t="shared" si="17"/>
        <v>463.25027077168517</v>
      </c>
      <c r="AJ31" s="5">
        <f t="shared" si="18"/>
        <v>10.217659075403274</v>
      </c>
      <c r="AK31" s="5">
        <f t="shared" si="19"/>
        <v>71.76276761100085</v>
      </c>
      <c r="AL31" s="5">
        <f t="shared" si="20"/>
        <v>3.197638587619639</v>
      </c>
      <c r="AM31" s="5">
        <f t="shared" si="21"/>
        <v>9.704414688384704</v>
      </c>
      <c r="AN31" s="5">
        <f t="shared" si="22"/>
        <v>3.034869145611852</v>
      </c>
      <c r="AO31" s="5">
        <f t="shared" si="76"/>
        <v>0.5929603465877571</v>
      </c>
      <c r="AP31" s="5">
        <f t="shared" si="23"/>
        <v>8.400618797000002</v>
      </c>
      <c r="AQ31" s="5">
        <f t="shared" si="23"/>
        <v>28.635248333</v>
      </c>
      <c r="AR31" s="7">
        <f t="shared" si="24"/>
        <v>29.842048241786102</v>
      </c>
      <c r="AS31" s="5">
        <f t="shared" si="25"/>
        <v>73.65008568453675</v>
      </c>
      <c r="AT31" s="10">
        <f t="shared" si="26"/>
        <v>0.824176720987902</v>
      </c>
      <c r="AU31" s="5">
        <f t="shared" si="27"/>
        <v>-73.65008568453675</v>
      </c>
      <c r="AV31" s="11">
        <f t="shared" si="28"/>
        <v>824.176720987902</v>
      </c>
      <c r="AW31" s="5">
        <f t="shared" si="29"/>
        <v>9.9473494139287</v>
      </c>
      <c r="AX31" s="5">
        <f t="shared" si="30"/>
        <v>73.65008568453675</v>
      </c>
      <c r="AY31" s="5">
        <f t="shared" si="31"/>
        <v>2.800206265666668</v>
      </c>
      <c r="AZ31" s="5">
        <f t="shared" si="32"/>
        <v>9.545082777666666</v>
      </c>
      <c r="BA31" s="5">
        <f t="shared" si="33"/>
        <v>3.408707028013949</v>
      </c>
      <c r="BB31" s="5">
        <f t="shared" si="77"/>
        <v>1.1208803405435468</v>
      </c>
      <c r="BC31" s="1">
        <v>1</v>
      </c>
      <c r="BD31" s="1">
        <v>120</v>
      </c>
      <c r="BE31" s="5">
        <f t="shared" si="34"/>
        <v>8.848752326507855</v>
      </c>
      <c r="BF31" s="5">
        <f t="shared" si="35"/>
        <v>71.76276761100085</v>
      </c>
      <c r="BG31" s="5">
        <f t="shared" si="36"/>
        <v>8.848752326507855</v>
      </c>
      <c r="BH31" s="5">
        <f>BD31+BF31</f>
        <v>191.76276761100087</v>
      </c>
      <c r="BI31" s="5">
        <f t="shared" si="38"/>
        <v>-8.662929140788528</v>
      </c>
      <c r="BJ31" s="5">
        <f t="shared" si="39"/>
        <v>-1.8039058837852724</v>
      </c>
      <c r="BK31" s="5">
        <f t="shared" si="0"/>
        <v>11.525075439788528</v>
      </c>
      <c r="BL31" s="5">
        <f t="shared" si="1"/>
        <v>13.630614918785273</v>
      </c>
      <c r="BM31" s="5">
        <f t="shared" si="40"/>
        <v>17.849958738244425</v>
      </c>
      <c r="BN31" s="5">
        <f t="shared" si="41"/>
        <v>49.78452316101871</v>
      </c>
      <c r="BO31" s="5">
        <f t="shared" si="42"/>
        <v>78.30041773587817</v>
      </c>
      <c r="BP31" s="5">
        <f t="shared" si="43"/>
        <v>143.5255352220017</v>
      </c>
      <c r="BQ31" s="5">
        <f t="shared" si="44"/>
        <v>-62.96307893032699</v>
      </c>
      <c r="BR31" s="5">
        <f t="shared" si="45"/>
        <v>46.546816316762616</v>
      </c>
      <c r="BS31" s="5">
        <f t="shared" si="46"/>
        <v>5.538472498000001</v>
      </c>
      <c r="BT31" s="5">
        <f t="shared" si="46"/>
        <v>16.808539298</v>
      </c>
      <c r="BU31" s="5">
        <f t="shared" si="47"/>
        <v>17.69750465301571</v>
      </c>
      <c r="BV31" s="5">
        <f t="shared" si="48"/>
        <v>71.76276761100085</v>
      </c>
      <c r="BW31" s="5">
        <f t="shared" si="49"/>
        <v>2.8621462990000004</v>
      </c>
      <c r="BX31" s="5">
        <f t="shared" si="49"/>
        <v>11.826709035</v>
      </c>
      <c r="BY31" s="5">
        <f t="shared" si="50"/>
        <v>12.168111112059671</v>
      </c>
      <c r="BZ31" s="5">
        <f t="shared" si="51"/>
        <v>76.39558689484925</v>
      </c>
      <c r="CA31" s="5">
        <f t="shared" si="52"/>
        <v>215.3452030240882</v>
      </c>
      <c r="CB31" s="5">
        <f t="shared" si="53"/>
        <v>148.1583545058501</v>
      </c>
      <c r="CC31" s="5">
        <f t="shared" si="54"/>
        <v>-182.93778501854518</v>
      </c>
      <c r="CD31" s="5">
        <f t="shared" si="55"/>
        <v>113.6104012755624</v>
      </c>
      <c r="CE31" s="5">
        <f t="shared" si="56"/>
        <v>-245.90086394887217</v>
      </c>
      <c r="CF31" s="5">
        <f t="shared" si="56"/>
        <v>160.15721759232503</v>
      </c>
      <c r="CG31" s="5">
        <f t="shared" si="57"/>
        <v>293.45795139630667</v>
      </c>
      <c r="CH31" s="5">
        <f t="shared" si="58"/>
        <v>-33.07652288907889</v>
      </c>
      <c r="CI31" s="5">
        <f t="shared" si="59"/>
        <v>0.060826290967112215</v>
      </c>
      <c r="CJ31" s="5">
        <f t="shared" si="60"/>
        <v>82.8610460500976</v>
      </c>
      <c r="CK31" s="5">
        <f t="shared" si="61"/>
        <v>0.8637333317329934</v>
      </c>
      <c r="CL31" s="5">
        <f t="shared" si="62"/>
        <v>82.8610460500976</v>
      </c>
      <c r="CM31" s="5">
        <f t="shared" si="70"/>
        <v>9.491788172679964</v>
      </c>
      <c r="CN31" s="5">
        <f t="shared" si="64"/>
        <v>82.8610460500976</v>
      </c>
      <c r="CO31" s="5">
        <f t="shared" si="65"/>
        <v>1.1796025061426247</v>
      </c>
      <c r="CP31" s="5">
        <v>2</v>
      </c>
      <c r="CQ31" s="5">
        <f t="shared" si="66"/>
        <v>1.6954863944297027</v>
      </c>
      <c r="CR31" s="5">
        <f aca="true" t="shared" si="78" ref="CR31:CR38">1.5*CK31</f>
        <v>1.29559999759949</v>
      </c>
    </row>
    <row r="32" spans="1:96" ht="12.75">
      <c r="A32" s="1" t="s">
        <v>71</v>
      </c>
      <c r="B32" s="1">
        <v>3</v>
      </c>
      <c r="C32">
        <v>0.32955</v>
      </c>
      <c r="D32">
        <v>0.5301</v>
      </c>
      <c r="E32">
        <v>0.3901</v>
      </c>
      <c r="F32">
        <v>0.4751</v>
      </c>
      <c r="G32">
        <v>2.5215</v>
      </c>
      <c r="H32" s="5">
        <f t="shared" si="2"/>
        <v>0.174694455</v>
      </c>
      <c r="I32" s="5">
        <f t="shared" si="3"/>
        <v>0.12855745500000001</v>
      </c>
      <c r="J32" s="5">
        <f t="shared" si="4"/>
        <v>0.15656920500000002</v>
      </c>
      <c r="K32" s="5">
        <f t="shared" si="5"/>
        <v>0.830960325</v>
      </c>
      <c r="L32" s="2">
        <v>30</v>
      </c>
      <c r="M32" s="6"/>
      <c r="N32" s="2">
        <v>3</v>
      </c>
      <c r="O32" s="5">
        <f>O31+H31</f>
        <v>2.8473040760000004</v>
      </c>
      <c r="P32" s="5">
        <f>P31+I31</f>
        <v>8.461719676</v>
      </c>
      <c r="Q32" s="5">
        <f>Q31+J31</f>
        <v>2.9321142760000005</v>
      </c>
      <c r="R32" s="5">
        <f>R31+K31</f>
        <v>12.19805034</v>
      </c>
      <c r="S32">
        <v>0</v>
      </c>
      <c r="T32">
        <v>0</v>
      </c>
      <c r="U32" s="5">
        <f t="shared" si="6"/>
        <v>2.8473040760000004</v>
      </c>
      <c r="V32" s="5">
        <f t="shared" si="6"/>
        <v>8.461719676</v>
      </c>
      <c r="W32" s="5">
        <f t="shared" si="7"/>
        <v>8.927924751946096</v>
      </c>
      <c r="X32" s="5">
        <f t="shared" si="8"/>
        <v>71.40230652372203</v>
      </c>
      <c r="Y32" s="5">
        <f t="shared" si="9"/>
        <v>0.9182843774199169</v>
      </c>
      <c r="Z32" s="5">
        <f t="shared" si="10"/>
        <v>-71.40230652372203</v>
      </c>
      <c r="AA32" s="5">
        <f t="shared" si="11"/>
        <v>2.971835620692589</v>
      </c>
      <c r="AB32" s="5">
        <f>1.2*Y32</f>
        <v>1.1019412529039</v>
      </c>
      <c r="AC32" s="5">
        <f t="shared" si="12"/>
        <v>5.694608152000001</v>
      </c>
      <c r="AD32" s="5">
        <f t="shared" si="12"/>
        <v>16.923439352</v>
      </c>
      <c r="AE32" s="5">
        <f t="shared" si="13"/>
        <v>17.85584950389219</v>
      </c>
      <c r="AF32" s="5">
        <f t="shared" si="14"/>
        <v>71.40230652372203</v>
      </c>
      <c r="AG32" s="5">
        <f t="shared" si="15"/>
        <v>0.45914218870995843</v>
      </c>
      <c r="AH32" s="5">
        <f t="shared" si="16"/>
        <v>-71.40230652372203</v>
      </c>
      <c r="AI32" s="11">
        <f t="shared" si="17"/>
        <v>459.1421887099584</v>
      </c>
      <c r="AJ32" s="5">
        <f t="shared" si="18"/>
        <v>10.309079517681603</v>
      </c>
      <c r="AK32" s="5">
        <f t="shared" si="19"/>
        <v>71.40230652372203</v>
      </c>
      <c r="AL32" s="5">
        <f t="shared" si="20"/>
        <v>3.287783549486637</v>
      </c>
      <c r="AM32" s="5">
        <f t="shared" si="21"/>
        <v>9.770752265491506</v>
      </c>
      <c r="AN32" s="5">
        <f t="shared" si="22"/>
        <v>2.9718356206925898</v>
      </c>
      <c r="AO32" s="5">
        <f t="shared" si="76"/>
        <v>0.5877020015487469</v>
      </c>
      <c r="AP32" s="5">
        <f t="shared" si="23"/>
        <v>8.626722428</v>
      </c>
      <c r="AQ32" s="5">
        <f t="shared" si="23"/>
        <v>29.121489691999997</v>
      </c>
      <c r="AR32" s="7">
        <f t="shared" si="24"/>
        <v>30.37238057398564</v>
      </c>
      <c r="AS32" s="5">
        <f t="shared" si="25"/>
        <v>73.49901569523115</v>
      </c>
      <c r="AT32" s="10">
        <f t="shared" si="26"/>
        <v>0.8097857659713416</v>
      </c>
      <c r="AU32" s="5">
        <f t="shared" si="27"/>
        <v>-73.49901569523115</v>
      </c>
      <c r="AV32" s="11">
        <f t="shared" si="28"/>
        <v>809.7857659713416</v>
      </c>
      <c r="AW32" s="5">
        <f>AR32/3</f>
        <v>10.124126857995213</v>
      </c>
      <c r="AX32" s="5">
        <f t="shared" si="30"/>
        <v>73.49901569523115</v>
      </c>
      <c r="AY32" s="5">
        <f t="shared" si="31"/>
        <v>2.875574142666668</v>
      </c>
      <c r="AZ32" s="5">
        <f t="shared" si="32"/>
        <v>9.707163230666666</v>
      </c>
      <c r="BA32" s="5">
        <f t="shared" si="33"/>
        <v>3.375730462531115</v>
      </c>
      <c r="BB32" s="5">
        <f t="shared" si="77"/>
        <v>1.1013086417210245</v>
      </c>
      <c r="BC32" s="1">
        <v>1</v>
      </c>
      <c r="BD32" s="1">
        <v>120</v>
      </c>
      <c r="BE32" s="5">
        <f t="shared" si="34"/>
        <v>8.927924751946096</v>
      </c>
      <c r="BF32" s="5">
        <f t="shared" si="35"/>
        <v>71.40230652372203</v>
      </c>
      <c r="BG32" s="5">
        <f t="shared" si="36"/>
        <v>8.927924751946096</v>
      </c>
      <c r="BH32" s="5">
        <f t="shared" si="37"/>
        <v>191.40230652372202</v>
      </c>
      <c r="BI32" s="5">
        <f t="shared" si="38"/>
        <v>-8.751716237118629</v>
      </c>
      <c r="BJ32" s="5">
        <f t="shared" si="39"/>
        <v>-1.7650221758850202</v>
      </c>
      <c r="BK32" s="5">
        <f t="shared" si="0"/>
        <v>11.683830513118629</v>
      </c>
      <c r="BL32" s="5">
        <f t="shared" si="1"/>
        <v>13.96307251588502</v>
      </c>
      <c r="BM32" s="5">
        <f t="shared" si="40"/>
        <v>18.206572701723562</v>
      </c>
      <c r="BN32" s="5">
        <f t="shared" si="41"/>
        <v>50.07853792457601</v>
      </c>
      <c r="BO32" s="5">
        <f t="shared" si="42"/>
        <v>79.70784037641175</v>
      </c>
      <c r="BP32" s="5">
        <f t="shared" si="43"/>
        <v>142.80461304744406</v>
      </c>
      <c r="BQ32" s="5">
        <f t="shared" si="44"/>
        <v>-63.493559373999325</v>
      </c>
      <c r="BR32" s="5">
        <f t="shared" si="45"/>
        <v>48.18617784688839</v>
      </c>
      <c r="BS32" s="5">
        <f t="shared" si="46"/>
        <v>5.694608152000001</v>
      </c>
      <c r="BT32" s="5">
        <f t="shared" si="46"/>
        <v>16.923439352</v>
      </c>
      <c r="BU32" s="5">
        <f t="shared" si="47"/>
        <v>17.85584950389219</v>
      </c>
      <c r="BV32" s="5">
        <f t="shared" si="48"/>
        <v>71.40230652372203</v>
      </c>
      <c r="BW32" s="5">
        <f t="shared" si="49"/>
        <v>2.9321142760000005</v>
      </c>
      <c r="BX32" s="5">
        <f t="shared" si="49"/>
        <v>12.19805034</v>
      </c>
      <c r="BY32" s="5">
        <f t="shared" si="50"/>
        <v>12.545506216358794</v>
      </c>
      <c r="BZ32" s="5">
        <f t="shared" si="51"/>
        <v>76.48391752386613</v>
      </c>
      <c r="CA32" s="5">
        <f t="shared" si="52"/>
        <v>224.01067094944656</v>
      </c>
      <c r="CB32" s="5">
        <f t="shared" si="53"/>
        <v>147.88622404758814</v>
      </c>
      <c r="CC32" s="5">
        <f t="shared" si="54"/>
        <v>-189.73572328292775</v>
      </c>
      <c r="CD32" s="5">
        <f t="shared" si="55"/>
        <v>119.08457502768982</v>
      </c>
      <c r="CE32" s="5">
        <f t="shared" si="56"/>
        <v>-253.22928265692707</v>
      </c>
      <c r="CF32" s="5">
        <f t="shared" si="56"/>
        <v>167.27075287457822</v>
      </c>
      <c r="CG32" s="5">
        <f t="shared" si="57"/>
        <v>303.4873545342047</v>
      </c>
      <c r="CH32" s="5">
        <f t="shared" si="58"/>
        <v>-33.446780172352625</v>
      </c>
      <c r="CI32" s="5">
        <f t="shared" si="59"/>
        <v>0.05999120698016293</v>
      </c>
      <c r="CJ32" s="5">
        <f t="shared" si="60"/>
        <v>83.52531809692863</v>
      </c>
      <c r="CK32" s="5">
        <f t="shared" si="61"/>
        <v>0.8518751391183136</v>
      </c>
      <c r="CL32" s="5">
        <f t="shared" si="62"/>
        <v>83.52531809692863</v>
      </c>
      <c r="CM32" s="5">
        <f t="shared" si="70"/>
        <v>9.623914874400445</v>
      </c>
      <c r="CN32" s="5">
        <f t="shared" si="64"/>
        <v>83.52531809692863</v>
      </c>
      <c r="CO32" s="5">
        <f t="shared" si="65"/>
        <v>1.0852326678060644</v>
      </c>
      <c r="CP32" s="5">
        <v>2</v>
      </c>
      <c r="CQ32" s="5">
        <f t="shared" si="66"/>
        <v>1.8429227753005757</v>
      </c>
      <c r="CR32" s="5">
        <f t="shared" si="78"/>
        <v>1.2778127086774704</v>
      </c>
    </row>
    <row r="33" spans="1:96" ht="12.75">
      <c r="A33" s="1" t="s">
        <v>72</v>
      </c>
      <c r="B33" s="1">
        <v>3</v>
      </c>
      <c r="C33">
        <v>0.23222</v>
      </c>
      <c r="D33">
        <v>0.5301</v>
      </c>
      <c r="E33">
        <v>0.3901</v>
      </c>
      <c r="F33">
        <v>0.4751</v>
      </c>
      <c r="G33">
        <v>2.5215</v>
      </c>
      <c r="H33" s="5">
        <f t="shared" si="2"/>
        <v>0.12309982200000001</v>
      </c>
      <c r="I33" s="5">
        <f t="shared" si="3"/>
        <v>0.090589022</v>
      </c>
      <c r="J33" s="5">
        <f t="shared" si="4"/>
        <v>0.110327722</v>
      </c>
      <c r="K33" s="5">
        <f t="shared" si="5"/>
        <v>0.58554273</v>
      </c>
      <c r="L33" s="2">
        <v>31</v>
      </c>
      <c r="M33" s="6"/>
      <c r="N33" s="2">
        <v>3</v>
      </c>
      <c r="O33" s="5">
        <f>O31+H32</f>
        <v>2.9439307040000005</v>
      </c>
      <c r="P33" s="5">
        <f>P31+I32</f>
        <v>8.532827103999999</v>
      </c>
      <c r="Q33" s="5">
        <f>Q31+J32</f>
        <v>3.018715504</v>
      </c>
      <c r="R33" s="5">
        <f>R31+K32</f>
        <v>12.65766936</v>
      </c>
      <c r="S33">
        <v>0</v>
      </c>
      <c r="T33">
        <v>0</v>
      </c>
      <c r="U33" s="5">
        <f t="shared" si="6"/>
        <v>2.9439307040000005</v>
      </c>
      <c r="V33" s="5">
        <f t="shared" si="6"/>
        <v>8.532827103999999</v>
      </c>
      <c r="W33" s="5">
        <f t="shared" si="7"/>
        <v>9.026398305897594</v>
      </c>
      <c r="X33" s="5">
        <f t="shared" si="8"/>
        <v>70.96493347259774</v>
      </c>
      <c r="Y33" s="5">
        <f t="shared" si="9"/>
        <v>0.9082663477343007</v>
      </c>
      <c r="Z33" s="5">
        <f t="shared" si="10"/>
        <v>-70.96493347259774</v>
      </c>
      <c r="AA33" s="5">
        <f t="shared" si="11"/>
        <v>2.8984469955105294</v>
      </c>
      <c r="AB33" s="5">
        <f aca="true" t="shared" si="79" ref="AB33:AB41">1.2*Y33</f>
        <v>1.0899196172811607</v>
      </c>
      <c r="AC33" s="5">
        <f t="shared" si="12"/>
        <v>5.887861408000001</v>
      </c>
      <c r="AD33" s="5">
        <f t="shared" si="12"/>
        <v>17.065654207999998</v>
      </c>
      <c r="AE33" s="5">
        <f t="shared" si="13"/>
        <v>18.052796611795188</v>
      </c>
      <c r="AF33" s="5">
        <f t="shared" si="14"/>
        <v>70.96493347259774</v>
      </c>
      <c r="AG33" s="5">
        <f t="shared" si="15"/>
        <v>0.45413317386715035</v>
      </c>
      <c r="AH33" s="5">
        <f t="shared" si="16"/>
        <v>-70.96493347259774</v>
      </c>
      <c r="AI33" s="11">
        <f t="shared" si="17"/>
        <v>454.13317386715033</v>
      </c>
      <c r="AJ33" s="5">
        <f t="shared" si="18"/>
        <v>10.422786983445516</v>
      </c>
      <c r="AK33" s="5">
        <f t="shared" si="19"/>
        <v>70.96493347259774</v>
      </c>
      <c r="AL33" s="5">
        <f t="shared" si="20"/>
        <v>3.3993583688600064</v>
      </c>
      <c r="AM33" s="5">
        <f t="shared" si="21"/>
        <v>9.85286005088587</v>
      </c>
      <c r="AN33" s="5">
        <f t="shared" si="22"/>
        <v>2.8984469955105325</v>
      </c>
      <c r="AO33" s="5">
        <f t="shared" si="76"/>
        <v>0.5812904625499524</v>
      </c>
      <c r="AP33" s="5">
        <f t="shared" si="23"/>
        <v>8.906576912000002</v>
      </c>
      <c r="AQ33" s="5">
        <f t="shared" si="23"/>
        <v>29.723323567999998</v>
      </c>
      <c r="AR33" s="7">
        <f t="shared" si="24"/>
        <v>31.029068246039802</v>
      </c>
      <c r="AS33" s="5">
        <f t="shared" si="25"/>
        <v>73.31918532645129</v>
      </c>
      <c r="AT33" s="10">
        <f t="shared" si="26"/>
        <v>0.7926477608819948</v>
      </c>
      <c r="AU33" s="5">
        <f t="shared" si="27"/>
        <v>-73.31918532645129</v>
      </c>
      <c r="AV33" s="11">
        <f t="shared" si="28"/>
        <v>792.6477608819948</v>
      </c>
      <c r="AW33" s="5">
        <f t="shared" si="29"/>
        <v>10.343022748679934</v>
      </c>
      <c r="AX33" s="5">
        <f t="shared" si="30"/>
        <v>73.31918532645129</v>
      </c>
      <c r="AY33" s="5">
        <f t="shared" si="31"/>
        <v>2.968858970666668</v>
      </c>
      <c r="AZ33" s="5">
        <f t="shared" si="32"/>
        <v>9.907774522666665</v>
      </c>
      <c r="BA33" s="5">
        <f>AZ33/AY33</f>
        <v>3.3372331325128046</v>
      </c>
      <c r="BB33" s="5">
        <f t="shared" si="77"/>
        <v>1.078000954799513</v>
      </c>
      <c r="BC33" s="1">
        <v>1</v>
      </c>
      <c r="BD33" s="1">
        <v>120</v>
      </c>
      <c r="BE33" s="5">
        <f t="shared" si="34"/>
        <v>9.026398305897594</v>
      </c>
      <c r="BF33" s="5">
        <f t="shared" si="35"/>
        <v>70.96493347259774</v>
      </c>
      <c r="BG33" s="5">
        <f t="shared" si="36"/>
        <v>9.026398305897594</v>
      </c>
      <c r="BH33" s="5">
        <f t="shared" si="37"/>
        <v>190.96493347259775</v>
      </c>
      <c r="BI33" s="5">
        <f t="shared" si="38"/>
        <v>-8.861610390164401</v>
      </c>
      <c r="BJ33" s="5">
        <f t="shared" si="39"/>
        <v>-1.7168947753549952</v>
      </c>
      <c r="BK33" s="5">
        <f t="shared" si="0"/>
        <v>11.8803258941644</v>
      </c>
      <c r="BL33" s="5">
        <f t="shared" si="1"/>
        <v>14.374564135354994</v>
      </c>
      <c r="BM33" s="5">
        <f t="shared" si="40"/>
        <v>18.64859880615665</v>
      </c>
      <c r="BN33" s="5">
        <f t="shared" si="41"/>
        <v>50.42686373111912</v>
      </c>
      <c r="BO33" s="5">
        <f t="shared" si="42"/>
        <v>81.47586637671095</v>
      </c>
      <c r="BP33" s="5">
        <f t="shared" si="43"/>
        <v>141.92986694519547</v>
      </c>
      <c r="BQ33" s="5">
        <f t="shared" si="44"/>
        <v>-64.14241039680311</v>
      </c>
      <c r="BR33" s="5">
        <f t="shared" si="45"/>
        <v>50.24010340677796</v>
      </c>
      <c r="BS33" s="5">
        <f t="shared" si="46"/>
        <v>5.887861408000001</v>
      </c>
      <c r="BT33" s="5">
        <f t="shared" si="46"/>
        <v>17.065654207999998</v>
      </c>
      <c r="BU33" s="5">
        <f t="shared" si="47"/>
        <v>18.052796611795188</v>
      </c>
      <c r="BV33" s="5">
        <f t="shared" si="48"/>
        <v>70.96493347259774</v>
      </c>
      <c r="BW33" s="5">
        <f t="shared" si="49"/>
        <v>3.018715504</v>
      </c>
      <c r="BX33" s="5">
        <f t="shared" si="49"/>
        <v>12.65766936</v>
      </c>
      <c r="BY33" s="5">
        <f t="shared" si="50"/>
        <v>13.012656797179151</v>
      </c>
      <c r="BZ33" s="5">
        <f t="shared" si="51"/>
        <v>76.58615104188098</v>
      </c>
      <c r="CA33" s="5">
        <f t="shared" si="52"/>
        <v>234.9148465385694</v>
      </c>
      <c r="CB33" s="5">
        <f t="shared" si="53"/>
        <v>147.5510845144787</v>
      </c>
      <c r="CC33" s="5">
        <f t="shared" si="54"/>
        <v>-198.23762985922374</v>
      </c>
      <c r="CD33" s="5">
        <f t="shared" si="55"/>
        <v>126.04295788356055</v>
      </c>
      <c r="CE33" s="5">
        <f t="shared" si="56"/>
        <v>-262.38004025602686</v>
      </c>
      <c r="CF33" s="5">
        <f t="shared" si="56"/>
        <v>176.2830612903385</v>
      </c>
      <c r="CG33" s="5">
        <f t="shared" si="57"/>
        <v>316.0996729239806</v>
      </c>
      <c r="CH33" s="5">
        <f t="shared" si="58"/>
        <v>-33.89563572438777</v>
      </c>
      <c r="CI33" s="5">
        <f t="shared" si="59"/>
        <v>0.0589959446450977</v>
      </c>
      <c r="CJ33" s="5">
        <f t="shared" si="60"/>
        <v>84.32249945550689</v>
      </c>
      <c r="CK33" s="5">
        <f t="shared" si="61"/>
        <v>0.8377424139603873</v>
      </c>
      <c r="CL33" s="5">
        <f t="shared" si="62"/>
        <v>84.32249945550689</v>
      </c>
      <c r="CM33" s="5">
        <f t="shared" si="70"/>
        <v>9.786270440498848</v>
      </c>
      <c r="CN33" s="5">
        <f t="shared" si="64"/>
        <v>84.32249945550689</v>
      </c>
      <c r="CO33" s="5">
        <f t="shared" si="65"/>
        <v>0.9681458910950334</v>
      </c>
      <c r="CP33" s="5">
        <v>2</v>
      </c>
      <c r="CQ33" s="5">
        <f t="shared" si="66"/>
        <v>2.065804356963056</v>
      </c>
      <c r="CR33" s="5">
        <f t="shared" si="78"/>
        <v>1.256613620940581</v>
      </c>
    </row>
    <row r="34" spans="1:96" ht="12.75">
      <c r="A34" s="1" t="s">
        <v>73</v>
      </c>
      <c r="B34" s="1">
        <v>3</v>
      </c>
      <c r="C34">
        <v>0.31218</v>
      </c>
      <c r="D34">
        <v>0.5301</v>
      </c>
      <c r="E34">
        <v>0.3901</v>
      </c>
      <c r="F34">
        <v>0.4751</v>
      </c>
      <c r="G34">
        <v>2.5215</v>
      </c>
      <c r="H34" s="5">
        <f t="shared" si="2"/>
        <v>0.165486618</v>
      </c>
      <c r="I34" s="5">
        <f t="shared" si="3"/>
        <v>0.121781418</v>
      </c>
      <c r="J34" s="5">
        <f t="shared" si="4"/>
        <v>0.14831671800000001</v>
      </c>
      <c r="K34" s="5">
        <f t="shared" si="5"/>
        <v>0.78716187</v>
      </c>
      <c r="L34" s="2">
        <v>32</v>
      </c>
      <c r="M34" s="6"/>
      <c r="N34" s="2">
        <v>3</v>
      </c>
      <c r="O34" s="5">
        <f>O33+H33</f>
        <v>3.0670305260000004</v>
      </c>
      <c r="P34" s="5">
        <f>P33+I33</f>
        <v>8.623416125999999</v>
      </c>
      <c r="Q34" s="5">
        <f>Q33+J33</f>
        <v>3.1290432260000003</v>
      </c>
      <c r="R34" s="5">
        <f>R33+K33</f>
        <v>13.24321209</v>
      </c>
      <c r="S34">
        <v>0</v>
      </c>
      <c r="T34">
        <v>0</v>
      </c>
      <c r="U34" s="5">
        <f t="shared" si="6"/>
        <v>3.0670305260000004</v>
      </c>
      <c r="V34" s="5">
        <f t="shared" si="6"/>
        <v>8.623416125999999</v>
      </c>
      <c r="W34" s="5">
        <f t="shared" si="7"/>
        <v>9.152594273186846</v>
      </c>
      <c r="X34" s="5">
        <f t="shared" si="8"/>
        <v>70.42140634169581</v>
      </c>
      <c r="Y34" s="5">
        <f t="shared" si="9"/>
        <v>0.8957431715847369</v>
      </c>
      <c r="Z34" s="5">
        <f t="shared" si="10"/>
        <v>-70.42140634169581</v>
      </c>
      <c r="AA34" s="5">
        <f t="shared" si="11"/>
        <v>2.811649917696319</v>
      </c>
      <c r="AB34" s="5">
        <f t="shared" si="79"/>
        <v>1.0748918059016843</v>
      </c>
      <c r="AC34" s="5">
        <f t="shared" si="12"/>
        <v>6.134061052000001</v>
      </c>
      <c r="AD34" s="5">
        <f t="shared" si="12"/>
        <v>17.246832251999997</v>
      </c>
      <c r="AE34" s="5">
        <f t="shared" si="13"/>
        <v>18.305188546373692</v>
      </c>
      <c r="AF34" s="5">
        <f t="shared" si="14"/>
        <v>70.42140634169581</v>
      </c>
      <c r="AG34" s="5">
        <f t="shared" si="15"/>
        <v>0.44787158579236847</v>
      </c>
      <c r="AH34" s="5">
        <f t="shared" si="16"/>
        <v>-70.42140634169581</v>
      </c>
      <c r="AI34" s="11">
        <f t="shared" si="17"/>
        <v>447.8715857923685</v>
      </c>
      <c r="AJ34" s="5">
        <f t="shared" si="18"/>
        <v>10.568505534815706</v>
      </c>
      <c r="AK34" s="5">
        <f t="shared" si="19"/>
        <v>70.42140634169581</v>
      </c>
      <c r="AL34" s="5">
        <f t="shared" si="20"/>
        <v>3.5415017995977998</v>
      </c>
      <c r="AM34" s="5">
        <f t="shared" si="21"/>
        <v>9.957463243360518</v>
      </c>
      <c r="AN34" s="5">
        <f t="shared" si="22"/>
        <v>2.8116499176963186</v>
      </c>
      <c r="AO34" s="5">
        <f t="shared" si="76"/>
        <v>0.5732756298142316</v>
      </c>
      <c r="AP34" s="5">
        <f t="shared" si="23"/>
        <v>9.263104278</v>
      </c>
      <c r="AQ34" s="5">
        <f t="shared" si="23"/>
        <v>30.490044341999997</v>
      </c>
      <c r="AR34" s="7">
        <f t="shared" si="24"/>
        <v>31.86609334139075</v>
      </c>
      <c r="AS34" s="5">
        <f t="shared" si="25"/>
        <v>73.1008248751993</v>
      </c>
      <c r="AT34" s="10">
        <f t="shared" si="26"/>
        <v>0.77182732140973</v>
      </c>
      <c r="AU34" s="5">
        <f t="shared" si="27"/>
        <v>-73.1008248751993</v>
      </c>
      <c r="AV34" s="11">
        <f t="shared" si="28"/>
        <v>771.82732140973</v>
      </c>
      <c r="AW34" s="5">
        <f t="shared" si="29"/>
        <v>10.622031113796917</v>
      </c>
      <c r="AX34" s="5">
        <f>AS34</f>
        <v>73.1008248751993</v>
      </c>
      <c r="AY34" s="5">
        <f>AW34*COS(AX34*PI()/180)</f>
        <v>3.087701425999999</v>
      </c>
      <c r="AZ34" s="5">
        <f t="shared" si="32"/>
        <v>10.163348113999998</v>
      </c>
      <c r="BA34" s="5">
        <f t="shared" si="33"/>
        <v>3.2915579299279054</v>
      </c>
      <c r="BB34" s="5">
        <f t="shared" si="77"/>
        <v>1.0496851571172328</v>
      </c>
      <c r="BC34" s="1">
        <v>1</v>
      </c>
      <c r="BD34" s="1">
        <v>120</v>
      </c>
      <c r="BE34" s="5">
        <f t="shared" si="34"/>
        <v>9.152594273186846</v>
      </c>
      <c r="BF34" s="5">
        <f t="shared" si="35"/>
        <v>70.42140634169581</v>
      </c>
      <c r="BG34" s="5">
        <f t="shared" si="36"/>
        <v>9.152594273186846</v>
      </c>
      <c r="BH34" s="5">
        <f t="shared" si="37"/>
        <v>190.4214063416958</v>
      </c>
      <c r="BI34" s="5">
        <f t="shared" si="38"/>
        <v>-9.001612695520388</v>
      </c>
      <c r="BJ34" s="5">
        <f t="shared" si="39"/>
        <v>-1.6555817133016495</v>
      </c>
      <c r="BK34" s="5">
        <f t="shared" si="0"/>
        <v>12.130655921520388</v>
      </c>
      <c r="BL34" s="5">
        <f t="shared" si="1"/>
        <v>14.89879380330165</v>
      </c>
      <c r="BM34" s="5">
        <f t="shared" si="40"/>
        <v>19.21267471955993</v>
      </c>
      <c r="BN34" s="5">
        <f t="shared" si="41"/>
        <v>50.84738488340111</v>
      </c>
      <c r="BO34" s="5">
        <f t="shared" si="42"/>
        <v>83.76998192957265</v>
      </c>
      <c r="BP34" s="5">
        <f t="shared" si="43"/>
        <v>140.84281268339163</v>
      </c>
      <c r="BQ34" s="5">
        <f t="shared" si="44"/>
        <v>-64.95662943474098</v>
      </c>
      <c r="BR34" s="5">
        <f t="shared" si="45"/>
        <v>52.89656099368532</v>
      </c>
      <c r="BS34" s="5">
        <f t="shared" si="46"/>
        <v>6.134061052000001</v>
      </c>
      <c r="BT34" s="5">
        <f t="shared" si="46"/>
        <v>17.246832251999997</v>
      </c>
      <c r="BU34" s="5">
        <f t="shared" si="47"/>
        <v>18.305188546373692</v>
      </c>
      <c r="BV34" s="5">
        <f t="shared" si="48"/>
        <v>70.42140634169581</v>
      </c>
      <c r="BW34" s="5">
        <f t="shared" si="49"/>
        <v>3.1290432260000003</v>
      </c>
      <c r="BX34" s="5">
        <f t="shared" si="49"/>
        <v>13.24321209</v>
      </c>
      <c r="BY34" s="5">
        <f t="shared" si="50"/>
        <v>13.607849865827395</v>
      </c>
      <c r="BZ34" s="5">
        <f t="shared" si="51"/>
        <v>76.70622606389583</v>
      </c>
      <c r="CA34" s="5">
        <f t="shared" si="52"/>
        <v>249.09425750471644</v>
      </c>
      <c r="CB34" s="5">
        <f t="shared" si="53"/>
        <v>147.12763240559164</v>
      </c>
      <c r="CC34" s="5">
        <f t="shared" si="54"/>
        <v>-209.20971521125725</v>
      </c>
      <c r="CD34" s="5">
        <f t="shared" si="55"/>
        <v>135.20075511272344</v>
      </c>
      <c r="CE34" s="5">
        <f t="shared" si="56"/>
        <v>-274.1663446459982</v>
      </c>
      <c r="CF34" s="5">
        <f t="shared" si="56"/>
        <v>188.09731610640875</v>
      </c>
      <c r="CG34" s="5">
        <f t="shared" si="57"/>
        <v>332.48727022697057</v>
      </c>
      <c r="CH34" s="5">
        <f t="shared" si="58"/>
        <v>-34.45285137097242</v>
      </c>
      <c r="CI34" s="5">
        <f t="shared" si="59"/>
        <v>0.05778469264836668</v>
      </c>
      <c r="CJ34" s="5">
        <f t="shared" si="60"/>
        <v>85.30023625437353</v>
      </c>
      <c r="CK34" s="5">
        <f t="shared" si="61"/>
        <v>0.8205426356068068</v>
      </c>
      <c r="CL34" s="5">
        <f t="shared" si="62"/>
        <v>85.30023625437353</v>
      </c>
      <c r="CM34" s="5">
        <f t="shared" si="70"/>
        <v>9.991405037021426</v>
      </c>
      <c r="CN34" s="5">
        <f t="shared" si="64"/>
        <v>85.30023625437353</v>
      </c>
      <c r="CO34" s="5">
        <f t="shared" si="65"/>
        <v>0.818639767654344</v>
      </c>
      <c r="CP34" s="5">
        <v>2</v>
      </c>
      <c r="CQ34" s="5">
        <f t="shared" si="66"/>
        <v>2.443077015096174</v>
      </c>
      <c r="CR34" s="5">
        <f>1.58*CK34</f>
        <v>1.296457364258755</v>
      </c>
    </row>
    <row r="35" spans="1:96" ht="12.75">
      <c r="A35" s="1" t="s">
        <v>59</v>
      </c>
      <c r="B35" s="1">
        <v>3</v>
      </c>
      <c r="C35">
        <v>0.22476</v>
      </c>
      <c r="D35">
        <v>0.5301</v>
      </c>
      <c r="E35">
        <v>0.3901</v>
      </c>
      <c r="F35">
        <v>0.4751</v>
      </c>
      <c r="G35">
        <v>2.5215</v>
      </c>
      <c r="H35" s="5">
        <f t="shared" si="2"/>
        <v>0.119145276</v>
      </c>
      <c r="I35" s="5">
        <f t="shared" si="3"/>
        <v>0.08767887599999999</v>
      </c>
      <c r="J35" s="5">
        <f t="shared" si="4"/>
        <v>0.106783476</v>
      </c>
      <c r="K35" s="5">
        <f t="shared" si="5"/>
        <v>0.56673234</v>
      </c>
      <c r="L35" s="2">
        <v>33</v>
      </c>
      <c r="M35" s="6"/>
      <c r="N35" s="2">
        <v>3</v>
      </c>
      <c r="O35" s="5">
        <f>O7+H34</f>
        <v>2.601703445</v>
      </c>
      <c r="P35" s="5">
        <f>P7+I34</f>
        <v>8.280982445</v>
      </c>
      <c r="Q35" s="5">
        <f>Q7+J34</f>
        <v>2.7119956950000006</v>
      </c>
      <c r="R35" s="5">
        <f>R7+K34</f>
        <v>11.029814175</v>
      </c>
      <c r="S35">
        <v>0</v>
      </c>
      <c r="T35">
        <v>0</v>
      </c>
      <c r="U35" s="5">
        <f t="shared" si="6"/>
        <v>2.601703445</v>
      </c>
      <c r="V35" s="5">
        <f t="shared" si="6"/>
        <v>8.280982445</v>
      </c>
      <c r="W35" s="5">
        <f t="shared" si="7"/>
        <v>8.680065153564403</v>
      </c>
      <c r="X35" s="5">
        <f t="shared" si="8"/>
        <v>72.55842258938227</v>
      </c>
      <c r="Y35" s="5">
        <f t="shared" si="9"/>
        <v>0.9445060235666648</v>
      </c>
      <c r="Z35" s="5">
        <f t="shared" si="10"/>
        <v>-72.55842258938227</v>
      </c>
      <c r="AA35" s="5">
        <f t="shared" si="11"/>
        <v>3.1829078986363872</v>
      </c>
      <c r="AB35" s="5">
        <f t="shared" si="79"/>
        <v>1.1334072282799976</v>
      </c>
      <c r="AC35" s="5">
        <f t="shared" si="12"/>
        <v>5.20340689</v>
      </c>
      <c r="AD35" s="5">
        <f t="shared" si="12"/>
        <v>16.56196489</v>
      </c>
      <c r="AE35" s="5">
        <f t="shared" si="13"/>
        <v>17.360130307128806</v>
      </c>
      <c r="AF35" s="5">
        <f t="shared" si="14"/>
        <v>72.55842258938227</v>
      </c>
      <c r="AG35" s="5">
        <f t="shared" si="15"/>
        <v>0.4722530117833324</v>
      </c>
      <c r="AH35" s="5">
        <f t="shared" si="16"/>
        <v>-72.55842258938227</v>
      </c>
      <c r="AI35" s="11">
        <f t="shared" si="17"/>
        <v>472.2530117833324</v>
      </c>
      <c r="AJ35" s="5">
        <f t="shared" si="18"/>
        <v>10.022875905987798</v>
      </c>
      <c r="AK35" s="5">
        <f t="shared" si="19"/>
        <v>72.55842258938227</v>
      </c>
      <c r="AL35" s="5">
        <f t="shared" si="20"/>
        <v>3.0041883686446536</v>
      </c>
      <c r="AM35" s="5">
        <f t="shared" si="21"/>
        <v>9.56205488755063</v>
      </c>
      <c r="AN35" s="5">
        <f t="shared" si="22"/>
        <v>3.1829078986363872</v>
      </c>
      <c r="AO35" s="5">
        <f t="shared" si="76"/>
        <v>0.6044838550826654</v>
      </c>
      <c r="AP35" s="5">
        <f t="shared" si="23"/>
        <v>7.915402585000001</v>
      </c>
      <c r="AQ35" s="5">
        <f t="shared" si="23"/>
        <v>27.591779064999997</v>
      </c>
      <c r="AR35" s="7">
        <f t="shared" si="24"/>
        <v>28.70470118385483</v>
      </c>
      <c r="AS35" s="5">
        <f t="shared" si="25"/>
        <v>73.99311707121431</v>
      </c>
      <c r="AT35" s="10">
        <f t="shared" si="26"/>
        <v>0.8568325205667622</v>
      </c>
      <c r="AU35" s="5">
        <f t="shared" si="27"/>
        <v>-73.99311707121431</v>
      </c>
      <c r="AV35" s="11">
        <f t="shared" si="28"/>
        <v>856.8325205667621</v>
      </c>
      <c r="AW35" s="5">
        <f t="shared" si="29"/>
        <v>9.56823372795161</v>
      </c>
      <c r="AX35" s="5">
        <f t="shared" si="30"/>
        <v>73.99311707121431</v>
      </c>
      <c r="AY35" s="5">
        <f t="shared" si="31"/>
        <v>2.6384675283333334</v>
      </c>
      <c r="AZ35" s="5">
        <f>AW35*SIN(AX35*PI()/180)</f>
        <v>9.197259688333332</v>
      </c>
      <c r="BA35" s="5">
        <f t="shared" si="33"/>
        <v>3.485833950794557</v>
      </c>
      <c r="BB35" s="5">
        <f t="shared" si="77"/>
        <v>1.1652922279707967</v>
      </c>
      <c r="BC35" s="1">
        <v>1</v>
      </c>
      <c r="BD35" s="1">
        <v>120</v>
      </c>
      <c r="BE35" s="5">
        <f t="shared" si="34"/>
        <v>8.680065153564403</v>
      </c>
      <c r="BF35" s="5">
        <f t="shared" si="35"/>
        <v>72.55842258938227</v>
      </c>
      <c r="BG35" s="5">
        <f t="shared" si="36"/>
        <v>8.680065153564403</v>
      </c>
      <c r="BH35" s="5">
        <f t="shared" si="37"/>
        <v>192.55842258938227</v>
      </c>
      <c r="BI35" s="5">
        <f t="shared" si="38"/>
        <v>-8.472392888162972</v>
      </c>
      <c r="BJ35" s="5">
        <f t="shared" si="39"/>
        <v>-1.887349946016509</v>
      </c>
      <c r="BK35" s="5">
        <f>Q35+(3*S35)-BI35</f>
        <v>11.184388583162972</v>
      </c>
      <c r="BL35" s="5">
        <f>R35+(3*T35)-BJ35</f>
        <v>12.917164121016508</v>
      </c>
      <c r="BM35" s="5">
        <f t="shared" si="40"/>
        <v>17.086359381344593</v>
      </c>
      <c r="BN35" s="5">
        <f t="shared" si="41"/>
        <v>49.112191398950486</v>
      </c>
      <c r="BO35" s="5">
        <f t="shared" si="42"/>
        <v>75.34353107012302</v>
      </c>
      <c r="BP35" s="5">
        <f t="shared" si="43"/>
        <v>145.11684517876455</v>
      </c>
      <c r="BQ35" s="5">
        <f t="shared" si="44"/>
        <v>-61.805809438673286</v>
      </c>
      <c r="BR35" s="5">
        <f t="shared" si="45"/>
        <v>43.089321110282036</v>
      </c>
      <c r="BS35" s="5">
        <f t="shared" si="46"/>
        <v>5.20340689</v>
      </c>
      <c r="BT35" s="5">
        <f t="shared" si="46"/>
        <v>16.56196489</v>
      </c>
      <c r="BU35" s="5">
        <f t="shared" si="47"/>
        <v>17.360130307128806</v>
      </c>
      <c r="BV35" s="5">
        <f t="shared" si="48"/>
        <v>72.55842258938227</v>
      </c>
      <c r="BW35" s="5">
        <f t="shared" si="49"/>
        <v>2.7119956950000006</v>
      </c>
      <c r="BX35" s="5">
        <f t="shared" si="49"/>
        <v>11.029814175</v>
      </c>
      <c r="BY35" s="5">
        <f t="shared" si="50"/>
        <v>11.35833268507</v>
      </c>
      <c r="BZ35" s="5">
        <f t="shared" si="51"/>
        <v>76.18621735965712</v>
      </c>
      <c r="CA35" s="5">
        <f t="shared" si="52"/>
        <v>197.1821354845354</v>
      </c>
      <c r="CB35" s="5">
        <f t="shared" si="53"/>
        <v>148.7446399490394</v>
      </c>
      <c r="CC35" s="5">
        <f t="shared" si="54"/>
        <v>-168.56377802456095</v>
      </c>
      <c r="CD35" s="5">
        <f t="shared" si="55"/>
        <v>102.30858855603576</v>
      </c>
      <c r="CE35" s="5">
        <f t="shared" si="56"/>
        <v>-230.36958746323424</v>
      </c>
      <c r="CF35" s="5">
        <f t="shared" si="56"/>
        <v>145.3979096663178</v>
      </c>
      <c r="CG35" s="5">
        <f t="shared" si="57"/>
        <v>272.4164072946331</v>
      </c>
      <c r="CH35" s="5">
        <f t="shared" si="58"/>
        <v>-32.2580978051374</v>
      </c>
      <c r="CI35" s="5">
        <f t="shared" si="59"/>
        <v>0.06272147684138853</v>
      </c>
      <c r="CJ35" s="5">
        <f t="shared" si="60"/>
        <v>81.3702892040879</v>
      </c>
      <c r="CK35" s="5">
        <f t="shared" si="61"/>
        <v>0.890644971147717</v>
      </c>
      <c r="CL35" s="5">
        <f t="shared" si="62"/>
        <v>81.3702892040879</v>
      </c>
      <c r="CM35" s="5">
        <f t="shared" si="70"/>
        <v>9.204985250102483</v>
      </c>
      <c r="CN35" s="5">
        <f t="shared" si="64"/>
        <v>81.3702892040879</v>
      </c>
      <c r="CO35" s="5">
        <f t="shared" si="65"/>
        <v>1.3811900330774125</v>
      </c>
      <c r="CP35" s="5">
        <v>2</v>
      </c>
      <c r="CQ35" s="5">
        <f t="shared" si="66"/>
        <v>1.448026666934328</v>
      </c>
      <c r="CR35" s="5">
        <f t="shared" si="78"/>
        <v>1.3359674567215756</v>
      </c>
    </row>
    <row r="36" spans="1:96" ht="12.75">
      <c r="A36" s="1" t="s">
        <v>74</v>
      </c>
      <c r="B36" s="1">
        <v>3</v>
      </c>
      <c r="C36">
        <v>0.72412</v>
      </c>
      <c r="D36">
        <v>0.5301</v>
      </c>
      <c r="E36">
        <v>0.3901</v>
      </c>
      <c r="F36">
        <v>0.4751</v>
      </c>
      <c r="G36">
        <v>2.5215</v>
      </c>
      <c r="H36" s="5">
        <f t="shared" si="2"/>
        <v>0.383856012</v>
      </c>
      <c r="I36" s="5">
        <f t="shared" si="3"/>
        <v>0.282479212</v>
      </c>
      <c r="J36" s="5">
        <f t="shared" si="4"/>
        <v>0.34402941200000003</v>
      </c>
      <c r="K36" s="5">
        <f t="shared" si="5"/>
        <v>1.82586858</v>
      </c>
      <c r="L36" s="2">
        <v>34</v>
      </c>
      <c r="M36" s="6"/>
      <c r="N36" s="2">
        <v>3</v>
      </c>
      <c r="O36" s="5">
        <f>O35+H35</f>
        <v>2.720848721</v>
      </c>
      <c r="P36" s="5">
        <f>P35+I35</f>
        <v>8.368661321</v>
      </c>
      <c r="Q36" s="5">
        <f>Q35+J35</f>
        <v>2.8187791710000005</v>
      </c>
      <c r="R36" s="5">
        <f>R35+K35</f>
        <v>11.596546515</v>
      </c>
      <c r="S36">
        <v>0</v>
      </c>
      <c r="T36">
        <v>0</v>
      </c>
      <c r="U36" s="5">
        <f t="shared" si="6"/>
        <v>2.720848721</v>
      </c>
      <c r="V36" s="5">
        <f t="shared" si="6"/>
        <v>8.368661321</v>
      </c>
      <c r="W36" s="5">
        <f t="shared" si="7"/>
        <v>8.79985852546328</v>
      </c>
      <c r="X36" s="5">
        <f t="shared" si="8"/>
        <v>71.98943697812189</v>
      </c>
      <c r="Y36" s="5">
        <f t="shared" si="9"/>
        <v>0.9316483667061081</v>
      </c>
      <c r="Z36" s="5">
        <f t="shared" si="10"/>
        <v>-71.98943697812189</v>
      </c>
      <c r="AA36" s="5">
        <f t="shared" si="11"/>
        <v>3.0757539941155736</v>
      </c>
      <c r="AB36" s="5">
        <f t="shared" si="79"/>
        <v>1.1179780400473296</v>
      </c>
      <c r="AC36" s="5">
        <f t="shared" si="12"/>
        <v>5.441697442</v>
      </c>
      <c r="AD36" s="5">
        <f t="shared" si="12"/>
        <v>16.737322642</v>
      </c>
      <c r="AE36" s="5">
        <f t="shared" si="13"/>
        <v>17.59971705092656</v>
      </c>
      <c r="AF36" s="5">
        <f t="shared" si="14"/>
        <v>71.98943697812189</v>
      </c>
      <c r="AG36" s="5">
        <f t="shared" si="15"/>
        <v>0.46582418335305403</v>
      </c>
      <c r="AH36" s="5">
        <f t="shared" si="16"/>
        <v>-71.98943697812189</v>
      </c>
      <c r="AI36" s="11">
        <f t="shared" si="17"/>
        <v>465.824183353054</v>
      </c>
      <c r="AJ36" s="5">
        <f t="shared" si="18"/>
        <v>10.161201377013697</v>
      </c>
      <c r="AK36" s="5">
        <f t="shared" si="19"/>
        <v>71.98943697812189</v>
      </c>
      <c r="AL36" s="5">
        <f t="shared" si="20"/>
        <v>3.1417654829871977</v>
      </c>
      <c r="AM36" s="5">
        <f t="shared" si="21"/>
        <v>9.663297732872318</v>
      </c>
      <c r="AN36" s="5">
        <f t="shared" si="22"/>
        <v>3.0757539941155736</v>
      </c>
      <c r="AO36" s="5">
        <f t="shared" si="76"/>
        <v>0.5962549546919091</v>
      </c>
      <c r="AP36" s="5">
        <f t="shared" si="23"/>
        <v>8.260476613</v>
      </c>
      <c r="AQ36" s="5">
        <f t="shared" si="23"/>
        <v>28.333869157</v>
      </c>
      <c r="AR36" s="7">
        <f t="shared" si="24"/>
        <v>29.5134480411882</v>
      </c>
      <c r="AS36" s="5">
        <f t="shared" si="25"/>
        <v>73.74644598084376</v>
      </c>
      <c r="AT36" s="10">
        <f t="shared" si="26"/>
        <v>0.833353033950955</v>
      </c>
      <c r="AU36" s="5">
        <f t="shared" si="27"/>
        <v>-73.74644598084376</v>
      </c>
      <c r="AV36" s="11">
        <f t="shared" si="28"/>
        <v>833.3530339509549</v>
      </c>
      <c r="AW36" s="5">
        <f t="shared" si="29"/>
        <v>9.8378160137294</v>
      </c>
      <c r="AX36" s="5">
        <f t="shared" si="30"/>
        <v>73.74644598084376</v>
      </c>
      <c r="AY36" s="5">
        <f t="shared" si="31"/>
        <v>2.753492204333334</v>
      </c>
      <c r="AZ36" s="5">
        <f t="shared" si="32"/>
        <v>9.444623052333332</v>
      </c>
      <c r="BA36" s="5">
        <f t="shared" si="33"/>
        <v>3.430052584666762</v>
      </c>
      <c r="BB36" s="5">
        <f t="shared" si="77"/>
        <v>1.1333601261732988</v>
      </c>
      <c r="BC36" s="1">
        <v>1</v>
      </c>
      <c r="BD36" s="1">
        <v>120</v>
      </c>
      <c r="BE36" s="5">
        <f t="shared" si="34"/>
        <v>8.79985852546328</v>
      </c>
      <c r="BF36" s="5">
        <f t="shared" si="35"/>
        <v>71.98943697812189</v>
      </c>
      <c r="BG36" s="5">
        <f t="shared" si="36"/>
        <v>8.79985852546328</v>
      </c>
      <c r="BH36" s="5">
        <f t="shared" si="37"/>
        <v>191.9894369781219</v>
      </c>
      <c r="BI36" s="5">
        <f t="shared" si="38"/>
        <v>-8.607897660154238</v>
      </c>
      <c r="BJ36" s="5">
        <f t="shared" si="39"/>
        <v>-1.8280065482596008</v>
      </c>
      <c r="BK36" s="5">
        <f>Q36+(3*S36)-BI36</f>
        <v>11.42667683115424</v>
      </c>
      <c r="BL36" s="5">
        <f>R36+(3*T36)-BJ36</f>
        <v>13.424553063259602</v>
      </c>
      <c r="BM36" s="5">
        <f t="shared" si="40"/>
        <v>17.629168112872197</v>
      </c>
      <c r="BN36" s="5">
        <f t="shared" si="41"/>
        <v>49.596320509193475</v>
      </c>
      <c r="BO36" s="5">
        <f t="shared" si="42"/>
        <v>77.43751006816878</v>
      </c>
      <c r="BP36" s="5">
        <f t="shared" si="43"/>
        <v>143.97887395624377</v>
      </c>
      <c r="BQ36" s="5">
        <f t="shared" si="44"/>
        <v>-62.6314745430341</v>
      </c>
      <c r="BR36" s="5">
        <f t="shared" si="45"/>
        <v>45.539722903450034</v>
      </c>
      <c r="BS36" s="5">
        <f t="shared" si="46"/>
        <v>5.441697442</v>
      </c>
      <c r="BT36" s="5">
        <f t="shared" si="46"/>
        <v>16.737322642</v>
      </c>
      <c r="BU36" s="5">
        <f t="shared" si="47"/>
        <v>17.59971705092656</v>
      </c>
      <c r="BV36" s="5">
        <f t="shared" si="48"/>
        <v>71.98943697812189</v>
      </c>
      <c r="BW36" s="5">
        <f t="shared" si="49"/>
        <v>2.8187791710000005</v>
      </c>
      <c r="BX36" s="5">
        <f t="shared" si="49"/>
        <v>11.596546515</v>
      </c>
      <c r="BY36" s="5">
        <f t="shared" si="50"/>
        <v>11.934211624125915</v>
      </c>
      <c r="BZ36" s="5">
        <f t="shared" si="51"/>
        <v>76.33803401975963</v>
      </c>
      <c r="CA36" s="5">
        <f t="shared" si="52"/>
        <v>210.03874781049484</v>
      </c>
      <c r="CB36" s="5">
        <f t="shared" si="53"/>
        <v>148.3274709978815</v>
      </c>
      <c r="CC36" s="5">
        <f t="shared" si="54"/>
        <v>-178.7561971501221</v>
      </c>
      <c r="CD36" s="5">
        <f t="shared" si="55"/>
        <v>110.28371394828586</v>
      </c>
      <c r="CE36" s="5">
        <f t="shared" si="56"/>
        <v>-241.3876716931562</v>
      </c>
      <c r="CF36" s="5">
        <f t="shared" si="56"/>
        <v>155.8234368517359</v>
      </c>
      <c r="CG36" s="5">
        <f t="shared" si="57"/>
        <v>287.31333334485174</v>
      </c>
      <c r="CH36" s="5">
        <f t="shared" si="58"/>
        <v>-32.84353189597992</v>
      </c>
      <c r="CI36" s="5">
        <f t="shared" si="59"/>
        <v>0.06135868428950545</v>
      </c>
      <c r="CJ36" s="5">
        <f t="shared" si="60"/>
        <v>82.4398524051734</v>
      </c>
      <c r="CK36" s="5">
        <f t="shared" si="61"/>
        <v>0.8712933169109773</v>
      </c>
      <c r="CL36" s="5">
        <f t="shared" si="62"/>
        <v>82.4398524051734</v>
      </c>
      <c r="CM36" s="5">
        <f t="shared" si="70"/>
        <v>9.409430398890962</v>
      </c>
      <c r="CN36" s="5">
        <f t="shared" si="64"/>
        <v>82.4398524051734</v>
      </c>
      <c r="CO36" s="5">
        <f t="shared" si="65"/>
        <v>1.237969707996758</v>
      </c>
      <c r="CP36" s="5">
        <v>2</v>
      </c>
      <c r="CQ36" s="5">
        <f t="shared" si="66"/>
        <v>1.615548415345586</v>
      </c>
      <c r="CR36" s="5">
        <f t="shared" si="78"/>
        <v>1.3069399753664661</v>
      </c>
    </row>
    <row r="37" spans="1:96" ht="12.75">
      <c r="A37" s="1" t="s">
        <v>75</v>
      </c>
      <c r="B37" s="1">
        <v>3</v>
      </c>
      <c r="C37">
        <v>0.23151</v>
      </c>
      <c r="D37">
        <v>0.5301</v>
      </c>
      <c r="E37">
        <v>0.3901</v>
      </c>
      <c r="F37">
        <v>0.4751</v>
      </c>
      <c r="G37">
        <v>2.5215</v>
      </c>
      <c r="H37" s="5">
        <f t="shared" si="2"/>
        <v>0.122723451</v>
      </c>
      <c r="I37" s="5">
        <f t="shared" si="3"/>
        <v>0.090312051</v>
      </c>
      <c r="J37" s="5">
        <f t="shared" si="4"/>
        <v>0.109990401</v>
      </c>
      <c r="K37" s="5">
        <f t="shared" si="5"/>
        <v>0.583752465</v>
      </c>
      <c r="L37" s="2">
        <v>35</v>
      </c>
      <c r="M37" s="6"/>
      <c r="N37" s="2">
        <v>3</v>
      </c>
      <c r="O37" s="5">
        <f>O36+H36</f>
        <v>3.1047047329999997</v>
      </c>
      <c r="P37" s="5">
        <f>P36+I36</f>
        <v>8.651140533</v>
      </c>
      <c r="Q37" s="5">
        <f>Q36+J36</f>
        <v>3.1628085830000003</v>
      </c>
      <c r="R37" s="5">
        <f>R36+K36</f>
        <v>13.422415095</v>
      </c>
      <c r="S37">
        <v>0</v>
      </c>
      <c r="T37">
        <v>0</v>
      </c>
      <c r="U37" s="5">
        <f t="shared" si="6"/>
        <v>3.1047047329999997</v>
      </c>
      <c r="V37" s="5">
        <f t="shared" si="6"/>
        <v>8.651140533</v>
      </c>
      <c r="W37" s="5">
        <f t="shared" si="7"/>
        <v>9.19137769873636</v>
      </c>
      <c r="X37" s="5">
        <f t="shared" si="8"/>
        <v>70.25805004568855</v>
      </c>
      <c r="Y37" s="5">
        <f t="shared" si="9"/>
        <v>0.8919635435740831</v>
      </c>
      <c r="Z37" s="5">
        <f t="shared" si="10"/>
        <v>-70.25805004568855</v>
      </c>
      <c r="AA37" s="5">
        <f t="shared" si="11"/>
        <v>2.7864616048820254</v>
      </c>
      <c r="AB37" s="5">
        <f t="shared" si="79"/>
        <v>1.0703562522888996</v>
      </c>
      <c r="AC37" s="5">
        <f t="shared" si="12"/>
        <v>6.209409465999999</v>
      </c>
      <c r="AD37" s="5">
        <f t="shared" si="12"/>
        <v>17.302281066</v>
      </c>
      <c r="AE37" s="5">
        <f t="shared" si="13"/>
        <v>18.38275539747272</v>
      </c>
      <c r="AF37" s="5">
        <f t="shared" si="14"/>
        <v>70.25805004568855</v>
      </c>
      <c r="AG37" s="5">
        <f t="shared" si="15"/>
        <v>0.44598177178704157</v>
      </c>
      <c r="AH37" s="5">
        <f t="shared" si="16"/>
        <v>-70.25805004568855</v>
      </c>
      <c r="AI37" s="11">
        <f t="shared" si="17"/>
        <v>445.98177178704157</v>
      </c>
      <c r="AJ37" s="5">
        <f t="shared" si="18"/>
        <v>10.613288777177923</v>
      </c>
      <c r="AK37" s="5">
        <f t="shared" si="19"/>
        <v>70.25805004568855</v>
      </c>
      <c r="AL37" s="5">
        <f t="shared" si="20"/>
        <v>3.5850042267037106</v>
      </c>
      <c r="AM37" s="5">
        <f t="shared" si="21"/>
        <v>9.989476631049666</v>
      </c>
      <c r="AN37" s="5">
        <f t="shared" si="22"/>
        <v>2.7864616048820254</v>
      </c>
      <c r="AO37" s="5">
        <f t="shared" si="76"/>
        <v>0.5708566678874132</v>
      </c>
      <c r="AP37" s="5">
        <f t="shared" si="23"/>
        <v>9.372218049</v>
      </c>
      <c r="AQ37" s="5">
        <f t="shared" si="23"/>
        <v>30.724696160999997</v>
      </c>
      <c r="AR37" s="7">
        <f t="shared" si="24"/>
        <v>32.12235086888519</v>
      </c>
      <c r="AS37" s="5">
        <f t="shared" si="25"/>
        <v>73.03627117640963</v>
      </c>
      <c r="AT37" s="10">
        <f t="shared" si="26"/>
        <v>0.7656700335498088</v>
      </c>
      <c r="AU37" s="5">
        <f t="shared" si="27"/>
        <v>-73.03627117640963</v>
      </c>
      <c r="AV37" s="11">
        <f t="shared" si="28"/>
        <v>765.6700335498087</v>
      </c>
      <c r="AW37" s="5">
        <f t="shared" si="29"/>
        <v>10.707450289628397</v>
      </c>
      <c r="AX37" s="5">
        <f t="shared" si="30"/>
        <v>73.03627117640963</v>
      </c>
      <c r="AY37" s="5">
        <f t="shared" si="31"/>
        <v>3.124072683</v>
      </c>
      <c r="AZ37" s="5">
        <f t="shared" si="32"/>
        <v>10.241565386999998</v>
      </c>
      <c r="BA37" s="5">
        <f t="shared" si="33"/>
        <v>3.2782737235054262</v>
      </c>
      <c r="BB37" s="5">
        <f t="shared" si="77"/>
        <v>1.04131124562774</v>
      </c>
      <c r="BC37" s="1">
        <v>1</v>
      </c>
      <c r="BD37" s="1">
        <v>120</v>
      </c>
      <c r="BE37" s="5">
        <f>SQRT(O37*O37+P37*P37)</f>
        <v>9.19137769873636</v>
      </c>
      <c r="BF37" s="5">
        <f t="shared" si="35"/>
        <v>70.25805004568855</v>
      </c>
      <c r="BG37" s="5">
        <f t="shared" si="36"/>
        <v>9.19137769873636</v>
      </c>
      <c r="BH37" s="5">
        <f t="shared" si="37"/>
        <v>190.25805004568855</v>
      </c>
      <c r="BI37" s="5">
        <f t="shared" si="38"/>
        <v>-9.04445983978725</v>
      </c>
      <c r="BJ37" s="5">
        <f t="shared" si="39"/>
        <v>-1.636817096472215</v>
      </c>
      <c r="BK37" s="5">
        <f>Q37+(3*S37)-BI37</f>
        <v>12.20726842278725</v>
      </c>
      <c r="BL37" s="5">
        <f>R37+(3*T37)-BJ37</f>
        <v>15.059232191472216</v>
      </c>
      <c r="BM37" s="5">
        <f t="shared" si="40"/>
        <v>19.385506868345015</v>
      </c>
      <c r="BN37" s="5">
        <f t="shared" si="41"/>
        <v>50.97119040790203</v>
      </c>
      <c r="BO37" s="5">
        <f t="shared" si="42"/>
        <v>84.48142400082811</v>
      </c>
      <c r="BP37" s="5">
        <f t="shared" si="43"/>
        <v>140.5161000913771</v>
      </c>
      <c r="BQ37" s="5">
        <f t="shared" si="44"/>
        <v>-65.2030410426029</v>
      </c>
      <c r="BR37" s="5">
        <f t="shared" si="45"/>
        <v>53.718473917306476</v>
      </c>
      <c r="BS37" s="5">
        <f t="shared" si="46"/>
        <v>6.209409465999999</v>
      </c>
      <c r="BT37" s="5">
        <f t="shared" si="46"/>
        <v>17.302281066</v>
      </c>
      <c r="BU37" s="5">
        <f t="shared" si="47"/>
        <v>18.38275539747272</v>
      </c>
      <c r="BV37" s="5">
        <f t="shared" si="48"/>
        <v>70.25805004568855</v>
      </c>
      <c r="BW37" s="5">
        <f t="shared" si="49"/>
        <v>3.1628085830000003</v>
      </c>
      <c r="BX37" s="5">
        <f t="shared" si="49"/>
        <v>13.422415095</v>
      </c>
      <c r="BY37" s="5">
        <f t="shared" si="50"/>
        <v>13.790017589371754</v>
      </c>
      <c r="BZ37" s="5">
        <f t="shared" si="51"/>
        <v>76.74090296131756</v>
      </c>
      <c r="CA37" s="5">
        <f t="shared" si="52"/>
        <v>253.49852027226737</v>
      </c>
      <c r="CB37" s="5">
        <f t="shared" si="53"/>
        <v>146.9989530070061</v>
      </c>
      <c r="CC37" s="5">
        <f t="shared" si="54"/>
        <v>-212.59922500378474</v>
      </c>
      <c r="CD37" s="5">
        <f t="shared" si="55"/>
        <v>138.06907440849764</v>
      </c>
      <c r="CE37" s="5">
        <f t="shared" si="56"/>
        <v>-277.8022660463877</v>
      </c>
      <c r="CF37" s="5">
        <f t="shared" si="56"/>
        <v>191.78754832580412</v>
      </c>
      <c r="CG37" s="5">
        <f t="shared" si="57"/>
        <v>337.57452912405967</v>
      </c>
      <c r="CH37" s="5">
        <f t="shared" si="58"/>
        <v>-34.62020217726663</v>
      </c>
      <c r="CI37" s="5">
        <f t="shared" si="59"/>
        <v>0.05742585768732801</v>
      </c>
      <c r="CJ37" s="5">
        <f t="shared" si="60"/>
        <v>85.59139258516865</v>
      </c>
      <c r="CK37" s="5">
        <f t="shared" si="61"/>
        <v>0.8154471791600577</v>
      </c>
      <c r="CL37" s="5">
        <f t="shared" si="62"/>
        <v>85.59139258516865</v>
      </c>
      <c r="CM37" s="5">
        <f t="shared" si="70"/>
        <v>10.053837982415159</v>
      </c>
      <c r="CN37" s="5">
        <f t="shared" si="64"/>
        <v>85.59139258516865</v>
      </c>
      <c r="CO37" s="5">
        <f t="shared" si="65"/>
        <v>0.7728265840721351</v>
      </c>
      <c r="CP37" s="5">
        <v>2</v>
      </c>
      <c r="CQ37" s="5">
        <f t="shared" si="66"/>
        <v>2.587902695403813</v>
      </c>
      <c r="CR37" s="5">
        <f t="shared" si="78"/>
        <v>1.2231707687400866</v>
      </c>
    </row>
    <row r="38" spans="1:96" ht="12.75">
      <c r="A38" s="1" t="s">
        <v>76</v>
      </c>
      <c r="B38" s="1">
        <v>3</v>
      </c>
      <c r="C38">
        <v>0.25656</v>
      </c>
      <c r="D38">
        <v>0.5301</v>
      </c>
      <c r="E38">
        <v>0.3901</v>
      </c>
      <c r="F38">
        <v>0.4751</v>
      </c>
      <c r="G38">
        <v>2.5215</v>
      </c>
      <c r="H38" s="5">
        <f t="shared" si="2"/>
        <v>0.13600245600000002</v>
      </c>
      <c r="I38" s="5">
        <f t="shared" si="3"/>
        <v>0.100084056</v>
      </c>
      <c r="J38" s="5">
        <f t="shared" si="4"/>
        <v>0.12189165600000001</v>
      </c>
      <c r="K38" s="5">
        <f t="shared" si="5"/>
        <v>0.64691604</v>
      </c>
      <c r="L38" s="2">
        <v>36</v>
      </c>
      <c r="M38" s="6"/>
      <c r="N38" s="2">
        <v>3</v>
      </c>
      <c r="O38" s="5">
        <f>O36+H37</f>
        <v>2.843572172</v>
      </c>
      <c r="P38" s="5">
        <f>P36+I37</f>
        <v>8.458973371999999</v>
      </c>
      <c r="Q38" s="5">
        <f>Q36+J37</f>
        <v>2.9287695720000007</v>
      </c>
      <c r="R38" s="5">
        <f>R36+K37</f>
        <v>12.18029898</v>
      </c>
      <c r="S38">
        <v>0</v>
      </c>
      <c r="T38">
        <v>0</v>
      </c>
      <c r="U38" s="5">
        <f t="shared" si="6"/>
        <v>2.843572172</v>
      </c>
      <c r="V38" s="5">
        <f t="shared" si="6"/>
        <v>8.458973371999999</v>
      </c>
      <c r="W38" s="5">
        <f t="shared" si="7"/>
        <v>8.924132070155498</v>
      </c>
      <c r="X38" s="5">
        <f t="shared" si="8"/>
        <v>71.41939211263725</v>
      </c>
      <c r="Y38" s="5">
        <f t="shared" si="9"/>
        <v>0.9186746406308882</v>
      </c>
      <c r="Z38" s="5">
        <f t="shared" si="10"/>
        <v>-71.41939211263725</v>
      </c>
      <c r="AA38" s="5">
        <f t="shared" si="11"/>
        <v>2.97477006396868</v>
      </c>
      <c r="AB38" s="5">
        <f t="shared" si="79"/>
        <v>1.1024095687570659</v>
      </c>
      <c r="AC38" s="5">
        <f t="shared" si="12"/>
        <v>5.687144344</v>
      </c>
      <c r="AD38" s="5">
        <f t="shared" si="12"/>
        <v>16.917946743999998</v>
      </c>
      <c r="AE38" s="5">
        <f t="shared" si="13"/>
        <v>17.848264140310995</v>
      </c>
      <c r="AF38" s="5">
        <f t="shared" si="14"/>
        <v>71.41939211263725</v>
      </c>
      <c r="AG38" s="5">
        <f t="shared" si="15"/>
        <v>0.4593373203154441</v>
      </c>
      <c r="AH38" s="5">
        <f t="shared" si="16"/>
        <v>-71.41939211263725</v>
      </c>
      <c r="AI38" s="11">
        <f t="shared" si="17"/>
        <v>459.3373203154441</v>
      </c>
      <c r="AJ38" s="5">
        <f t="shared" si="18"/>
        <v>10.304700105976098</v>
      </c>
      <c r="AK38" s="5">
        <f t="shared" si="19"/>
        <v>71.41939211263725</v>
      </c>
      <c r="AL38" s="5">
        <f t="shared" si="20"/>
        <v>3.2834743179286594</v>
      </c>
      <c r="AM38" s="5">
        <f t="shared" si="21"/>
        <v>9.767581106784153</v>
      </c>
      <c r="AN38" s="5">
        <f t="shared" si="22"/>
        <v>2.974770063968679</v>
      </c>
      <c r="AO38" s="5">
        <f t="shared" si="76"/>
        <v>0.5879517700037685</v>
      </c>
      <c r="AP38" s="5">
        <f t="shared" si="23"/>
        <v>8.615913916</v>
      </c>
      <c r="AQ38" s="5">
        <f t="shared" si="23"/>
        <v>29.098245723999998</v>
      </c>
      <c r="AR38" s="7">
        <f t="shared" si="24"/>
        <v>30.347024183965825</v>
      </c>
      <c r="AS38" s="5">
        <f t="shared" si="25"/>
        <v>73.50611717061592</v>
      </c>
      <c r="AT38" s="10">
        <f t="shared" si="26"/>
        <v>0.8104623807059524</v>
      </c>
      <c r="AU38" s="5">
        <f t="shared" si="27"/>
        <v>-73.50611717061592</v>
      </c>
      <c r="AV38" s="11">
        <f t="shared" si="28"/>
        <v>810.4623807059525</v>
      </c>
      <c r="AW38" s="5">
        <f t="shared" si="29"/>
        <v>10.115674727988608</v>
      </c>
      <c r="AX38" s="5">
        <f t="shared" si="30"/>
        <v>73.50611717061592</v>
      </c>
      <c r="AY38" s="5">
        <f t="shared" si="31"/>
        <v>2.8719713053333304</v>
      </c>
      <c r="AZ38" s="5">
        <f t="shared" si="32"/>
        <v>9.699415241333334</v>
      </c>
      <c r="BA38" s="5">
        <f t="shared" si="33"/>
        <v>3.377267462011633</v>
      </c>
      <c r="BB38" s="5">
        <f t="shared" si="77"/>
        <v>1.1022288377600955</v>
      </c>
      <c r="BC38" s="1">
        <v>1</v>
      </c>
      <c r="BD38" s="1">
        <v>120</v>
      </c>
      <c r="BE38" s="5">
        <f t="shared" si="34"/>
        <v>8.924132070155498</v>
      </c>
      <c r="BF38" s="5">
        <f t="shared" si="35"/>
        <v>71.41939211263725</v>
      </c>
      <c r="BG38" s="5">
        <f t="shared" si="36"/>
        <v>8.924132070155498</v>
      </c>
      <c r="BH38" s="5">
        <f t="shared" si="37"/>
        <v>191.41939211263724</v>
      </c>
      <c r="BI38" s="5">
        <f t="shared" si="38"/>
        <v>-8.747471916088115</v>
      </c>
      <c r="BJ38" s="5">
        <f t="shared" si="39"/>
        <v>-1.7668809475535034</v>
      </c>
      <c r="BK38" s="5">
        <f>Q38+(3*S38)-BI38</f>
        <v>11.676241488088115</v>
      </c>
      <c r="BL38" s="5">
        <f>R38+(3*T38)-BJ38</f>
        <v>13.947179927553503</v>
      </c>
      <c r="BM38" s="5">
        <f t="shared" si="40"/>
        <v>18.189514650471065</v>
      </c>
      <c r="BN38" s="5">
        <f t="shared" si="41"/>
        <v>50.06474546516583</v>
      </c>
      <c r="BO38" s="5">
        <f t="shared" si="42"/>
        <v>79.64013320557785</v>
      </c>
      <c r="BP38" s="5">
        <f t="shared" si="43"/>
        <v>142.8387842252745</v>
      </c>
      <c r="BQ38" s="5">
        <f t="shared" si="44"/>
        <v>-63.46832781083224</v>
      </c>
      <c r="BR38" s="5">
        <f t="shared" si="45"/>
        <v>48.10740256861643</v>
      </c>
      <c r="BS38" s="5">
        <f t="shared" si="46"/>
        <v>5.687144344</v>
      </c>
      <c r="BT38" s="5">
        <f t="shared" si="46"/>
        <v>16.917946743999998</v>
      </c>
      <c r="BU38" s="5">
        <f t="shared" si="47"/>
        <v>17.848264140310995</v>
      </c>
      <c r="BV38" s="5">
        <f t="shared" si="48"/>
        <v>71.41939211263725</v>
      </c>
      <c r="BW38" s="5">
        <f t="shared" si="49"/>
        <v>2.9287695720000007</v>
      </c>
      <c r="BX38" s="5">
        <f t="shared" si="49"/>
        <v>12.18029898</v>
      </c>
      <c r="BY38" s="5">
        <f t="shared" si="50"/>
        <v>12.527464805301275</v>
      </c>
      <c r="BZ38" s="5">
        <f t="shared" si="51"/>
        <v>76.47981614868266</v>
      </c>
      <c r="CA38" s="5">
        <f t="shared" si="52"/>
        <v>223.5935008534668</v>
      </c>
      <c r="CB38" s="5">
        <f t="shared" si="53"/>
        <v>147.89920826131993</v>
      </c>
      <c r="CC38" s="5">
        <f t="shared" si="54"/>
        <v>-189.4093141633584</v>
      </c>
      <c r="CD38" s="5">
        <f t="shared" si="55"/>
        <v>118.81988609687963</v>
      </c>
      <c r="CE38" s="5">
        <f t="shared" si="56"/>
        <v>-252.87764197419065</v>
      </c>
      <c r="CF38" s="5">
        <f t="shared" si="56"/>
        <v>166.92728866549606</v>
      </c>
      <c r="CG38" s="5">
        <f t="shared" si="57"/>
        <v>303.0046559240316</v>
      </c>
      <c r="CH38" s="5">
        <f t="shared" si="58"/>
        <v>-33.42923718322205</v>
      </c>
      <c r="CI38" s="5">
        <f t="shared" si="59"/>
        <v>0.060030479053204654</v>
      </c>
      <c r="CJ38" s="5">
        <f t="shared" si="60"/>
        <v>83.49398264838788</v>
      </c>
      <c r="CK38" s="5">
        <f t="shared" si="61"/>
        <v>0.852432802555506</v>
      </c>
      <c r="CL38" s="5">
        <f t="shared" si="62"/>
        <v>83.49398264838788</v>
      </c>
      <c r="CM38" s="5">
        <f t="shared" si="70"/>
        <v>9.61761888786401</v>
      </c>
      <c r="CN38" s="5">
        <f t="shared" si="64"/>
        <v>83.49398264838788</v>
      </c>
      <c r="CO38" s="5">
        <f t="shared" si="65"/>
        <v>1.0897489353575152</v>
      </c>
      <c r="CP38" s="5">
        <v>2</v>
      </c>
      <c r="CQ38" s="5">
        <f t="shared" si="66"/>
        <v>1.8352851148635054</v>
      </c>
      <c r="CR38" s="5">
        <f t="shared" si="78"/>
        <v>1.278649203833259</v>
      </c>
    </row>
    <row r="39" spans="1:96" ht="12.75">
      <c r="A39" s="1" t="s">
        <v>77</v>
      </c>
      <c r="B39" s="1">
        <v>3</v>
      </c>
      <c r="C39">
        <v>0.43616</v>
      </c>
      <c r="D39">
        <v>0.5301</v>
      </c>
      <c r="E39">
        <v>0.3901</v>
      </c>
      <c r="F39">
        <v>0.4751</v>
      </c>
      <c r="G39">
        <v>2.5215</v>
      </c>
      <c r="H39" s="5">
        <f t="shared" si="2"/>
        <v>0.231208416</v>
      </c>
      <c r="I39" s="5">
        <f t="shared" si="3"/>
        <v>0.170146016</v>
      </c>
      <c r="J39" s="5">
        <f t="shared" si="4"/>
        <v>0.207219616</v>
      </c>
      <c r="K39" s="5">
        <f t="shared" si="5"/>
        <v>1.09977744</v>
      </c>
      <c r="L39" s="2">
        <v>37</v>
      </c>
      <c r="M39" s="6"/>
      <c r="N39" s="2">
        <v>3</v>
      </c>
      <c r="O39" s="5">
        <f>O9+H38</f>
        <v>3.104710034</v>
      </c>
      <c r="P39" s="5">
        <f>P9+I38</f>
        <v>8.651144433999999</v>
      </c>
      <c r="Q39" s="5">
        <f>Q9+J38</f>
        <v>3.162813334</v>
      </c>
      <c r="R39" s="5">
        <f>R9+K38</f>
        <v>13.42244031</v>
      </c>
      <c r="S39">
        <v>0</v>
      </c>
      <c r="T39">
        <v>0</v>
      </c>
      <c r="U39" s="5">
        <f t="shared" si="6"/>
        <v>3.104710034</v>
      </c>
      <c r="V39" s="5">
        <f t="shared" si="6"/>
        <v>8.651144433999999</v>
      </c>
      <c r="W39" s="5">
        <f t="shared" si="7"/>
        <v>9.191383161045428</v>
      </c>
      <c r="X39" s="5">
        <f t="shared" si="8"/>
        <v>70.25802715745303</v>
      </c>
      <c r="Y39" s="5">
        <f t="shared" si="9"/>
        <v>0.8919630134927596</v>
      </c>
      <c r="Z39" s="5">
        <f t="shared" si="10"/>
        <v>-70.25802715745303</v>
      </c>
      <c r="AA39" s="5">
        <f t="shared" si="11"/>
        <v>2.786458103739294</v>
      </c>
      <c r="AB39" s="5">
        <f t="shared" si="79"/>
        <v>1.0703556161913115</v>
      </c>
      <c r="AC39" s="5">
        <f t="shared" si="12"/>
        <v>6.209420068</v>
      </c>
      <c r="AD39" s="5">
        <f t="shared" si="12"/>
        <v>17.302288867999998</v>
      </c>
      <c r="AE39" s="5">
        <f t="shared" si="13"/>
        <v>18.382766322090855</v>
      </c>
      <c r="AF39" s="5">
        <f t="shared" si="14"/>
        <v>70.25802715745303</v>
      </c>
      <c r="AG39" s="5">
        <f t="shared" si="15"/>
        <v>0.4459815067463798</v>
      </c>
      <c r="AH39" s="5">
        <f t="shared" si="16"/>
        <v>-70.25802715745303</v>
      </c>
      <c r="AI39" s="11">
        <f t="shared" si="17"/>
        <v>445.9815067463798</v>
      </c>
      <c r="AJ39" s="5">
        <f t="shared" si="18"/>
        <v>10.613295084509144</v>
      </c>
      <c r="AK39" s="5">
        <f t="shared" si="19"/>
        <v>70.25802715745303</v>
      </c>
      <c r="AL39" s="5">
        <f t="shared" si="20"/>
        <v>3.5850103477712634</v>
      </c>
      <c r="AM39" s="5">
        <f t="shared" si="21"/>
        <v>9.989481135536465</v>
      </c>
      <c r="AN39" s="5">
        <f t="shared" si="22"/>
        <v>2.786458103739295</v>
      </c>
      <c r="AO39" s="5">
        <f t="shared" si="76"/>
        <v>0.5708563286353662</v>
      </c>
      <c r="AP39" s="5">
        <f t="shared" si="23"/>
        <v>9.372233401999999</v>
      </c>
      <c r="AQ39" s="5">
        <f t="shared" si="23"/>
        <v>30.724729177999997</v>
      </c>
      <c r="AR39" s="7">
        <f t="shared" si="24"/>
        <v>32.12238692879171</v>
      </c>
      <c r="AS39" s="5">
        <f t="shared" si="25"/>
        <v>73.03626216576755</v>
      </c>
      <c r="AT39" s="10">
        <f t="shared" si="26"/>
        <v>0.7656691740249579</v>
      </c>
      <c r="AU39" s="5">
        <f t="shared" si="27"/>
        <v>-73.03626216576755</v>
      </c>
      <c r="AV39" s="11">
        <f t="shared" si="28"/>
        <v>765.6691740249579</v>
      </c>
      <c r="AW39" s="5">
        <f t="shared" si="29"/>
        <v>10.707462309597238</v>
      </c>
      <c r="AX39" s="5">
        <f t="shared" si="30"/>
        <v>73.03626216576755</v>
      </c>
      <c r="AY39" s="5">
        <f t="shared" si="31"/>
        <v>3.1240778006666674</v>
      </c>
      <c r="AZ39" s="5">
        <f t="shared" si="32"/>
        <v>10.241576392666664</v>
      </c>
      <c r="BA39" s="5">
        <f t="shared" si="33"/>
        <v>3.278271876097691</v>
      </c>
      <c r="BB39" s="5">
        <f t="shared" si="77"/>
        <v>1.041310076673943</v>
      </c>
      <c r="BC39" s="1">
        <v>1</v>
      </c>
      <c r="BD39" s="1">
        <v>120</v>
      </c>
      <c r="BE39" s="5">
        <f t="shared" si="34"/>
        <v>9.191383161045428</v>
      </c>
      <c r="BF39" s="5">
        <f t="shared" si="35"/>
        <v>70.25802715745303</v>
      </c>
      <c r="BG39" s="5">
        <f t="shared" si="36"/>
        <v>9.191383161045428</v>
      </c>
      <c r="BH39" s="5">
        <f t="shared" si="37"/>
        <v>190.25802715745303</v>
      </c>
      <c r="BI39" s="5">
        <f t="shared" si="38"/>
        <v>-9.044465868652349</v>
      </c>
      <c r="BJ39" s="5">
        <f t="shared" si="39"/>
        <v>-1.636814456171548</v>
      </c>
      <c r="BK39" s="5">
        <f>Q39+(3*S39)-BI39</f>
        <v>12.207279202652348</v>
      </c>
      <c r="BL39" s="5">
        <f>R39+(3*T39)-BJ39</f>
        <v>15.059254766171549</v>
      </c>
      <c r="BM39" s="5">
        <f t="shared" si="40"/>
        <v>19.38553119323711</v>
      </c>
      <c r="BN39" s="5">
        <f t="shared" si="41"/>
        <v>50.971207672779286</v>
      </c>
      <c r="BO39" s="5">
        <f t="shared" si="42"/>
        <v>84.48152441314944</v>
      </c>
      <c r="BP39" s="5">
        <f t="shared" si="43"/>
        <v>140.51605431490606</v>
      </c>
      <c r="BQ39" s="5">
        <f t="shared" si="44"/>
        <v>-65.2030756227089</v>
      </c>
      <c r="BR39" s="5">
        <f t="shared" si="45"/>
        <v>53.71858985964608</v>
      </c>
      <c r="BS39" s="5">
        <f t="shared" si="46"/>
        <v>6.209420068</v>
      </c>
      <c r="BT39" s="5">
        <f t="shared" si="46"/>
        <v>17.302288867999998</v>
      </c>
      <c r="BU39" s="5">
        <f t="shared" si="47"/>
        <v>18.382766322090855</v>
      </c>
      <c r="BV39" s="5">
        <f t="shared" si="48"/>
        <v>70.25802715745303</v>
      </c>
      <c r="BW39" s="5">
        <f t="shared" si="49"/>
        <v>3.162813334</v>
      </c>
      <c r="BX39" s="5">
        <f t="shared" si="49"/>
        <v>13.42244031</v>
      </c>
      <c r="BY39" s="5">
        <f t="shared" si="50"/>
        <v>13.790043221877193</v>
      </c>
      <c r="BZ39" s="5">
        <f t="shared" si="51"/>
        <v>76.74090777611227</v>
      </c>
      <c r="CA39" s="5">
        <f t="shared" si="52"/>
        <v>253.49914211930133</v>
      </c>
      <c r="CB39" s="5">
        <f t="shared" si="53"/>
        <v>146.9989349335653</v>
      </c>
      <c r="CC39" s="5">
        <f t="shared" si="54"/>
        <v>-212.59970296962985</v>
      </c>
      <c r="CD39" s="5">
        <f t="shared" si="55"/>
        <v>138.06948016287632</v>
      </c>
      <c r="CE39" s="5">
        <f t="shared" si="56"/>
        <v>-277.80277859233877</v>
      </c>
      <c r="CF39" s="5">
        <f t="shared" si="56"/>
        <v>191.7880700225224</v>
      </c>
      <c r="CG39" s="5">
        <f t="shared" si="57"/>
        <v>337.575247310267</v>
      </c>
      <c r="CH39" s="5">
        <f t="shared" si="58"/>
        <v>-34.62022562142981</v>
      </c>
      <c r="CI39" s="5">
        <f t="shared" si="59"/>
        <v>0.05742580757237742</v>
      </c>
      <c r="CJ39" s="5">
        <f t="shared" si="60"/>
        <v>85.5914332942091</v>
      </c>
      <c r="CK39" s="5">
        <f t="shared" si="61"/>
        <v>0.8154464675277593</v>
      </c>
      <c r="CL39" s="5">
        <f t="shared" si="62"/>
        <v>85.5914332942091</v>
      </c>
      <c r="CM39" s="5">
        <f t="shared" si="70"/>
        <v>10.05384675630298</v>
      </c>
      <c r="CN39" s="5">
        <f t="shared" si="64"/>
        <v>85.5914332942091</v>
      </c>
      <c r="CO39" s="5">
        <f t="shared" si="65"/>
        <v>0.7728201363194399</v>
      </c>
      <c r="CP39" s="5">
        <v>2</v>
      </c>
      <c r="CQ39" s="5">
        <f t="shared" si="66"/>
        <v>2.5879242866587444</v>
      </c>
      <c r="CR39" s="5">
        <f>1.58*CK39</f>
        <v>1.2884054186938598</v>
      </c>
    </row>
    <row r="40" spans="1:96" ht="12.75">
      <c r="A40" s="1" t="s">
        <v>78</v>
      </c>
      <c r="B40" s="1">
        <v>3</v>
      </c>
      <c r="C40">
        <v>0.27278</v>
      </c>
      <c r="D40">
        <v>0.5301</v>
      </c>
      <c r="E40">
        <v>0.3901</v>
      </c>
      <c r="F40">
        <v>0.4751</v>
      </c>
      <c r="G40">
        <v>2.5215</v>
      </c>
      <c r="H40" s="5">
        <f t="shared" si="2"/>
        <v>0.144600678</v>
      </c>
      <c r="I40" s="5">
        <f t="shared" si="3"/>
        <v>0.106411478</v>
      </c>
      <c r="J40" s="5">
        <f t="shared" si="4"/>
        <v>0.12959777800000002</v>
      </c>
      <c r="K40" s="5">
        <f t="shared" si="5"/>
        <v>0.6878147700000001</v>
      </c>
      <c r="L40" s="2">
        <v>38</v>
      </c>
      <c r="M40" s="6"/>
      <c r="N40" s="2">
        <v>3</v>
      </c>
      <c r="O40" s="5">
        <f>O11+H39</f>
        <v>3.473834567</v>
      </c>
      <c r="P40" s="5">
        <f>P11+I39</f>
        <v>8.922782767</v>
      </c>
      <c r="Q40" s="5">
        <f>Q11+J39</f>
        <v>3.493639717</v>
      </c>
      <c r="R40" s="5">
        <f>R11+K39</f>
        <v>15.178236405000002</v>
      </c>
      <c r="S40">
        <v>0</v>
      </c>
      <c r="T40">
        <v>0</v>
      </c>
      <c r="U40" s="5">
        <f t="shared" si="6"/>
        <v>3.473834567</v>
      </c>
      <c r="V40" s="5">
        <f t="shared" si="6"/>
        <v>8.922782767</v>
      </c>
      <c r="W40" s="5">
        <f t="shared" si="7"/>
        <v>9.575154249721319</v>
      </c>
      <c r="X40" s="5">
        <f t="shared" si="8"/>
        <v>68.72794808624337</v>
      </c>
      <c r="Y40" s="5">
        <f t="shared" si="9"/>
        <v>0.8562132377900123</v>
      </c>
      <c r="Z40" s="5">
        <f t="shared" si="10"/>
        <v>-68.72794808624337</v>
      </c>
      <c r="AA40" s="5">
        <f t="shared" si="11"/>
        <v>2.568568708413108</v>
      </c>
      <c r="AB40" s="5">
        <f t="shared" si="79"/>
        <v>1.0274558853480147</v>
      </c>
      <c r="AC40" s="5">
        <f t="shared" si="12"/>
        <v>6.947669134</v>
      </c>
      <c r="AD40" s="5">
        <f t="shared" si="12"/>
        <v>17.845565534</v>
      </c>
      <c r="AE40" s="5">
        <f t="shared" si="13"/>
        <v>19.150308499442637</v>
      </c>
      <c r="AF40" s="5">
        <f t="shared" si="14"/>
        <v>68.72794808624337</v>
      </c>
      <c r="AG40" s="5">
        <f t="shared" si="15"/>
        <v>0.4281066188950062</v>
      </c>
      <c r="AH40" s="5">
        <f t="shared" si="16"/>
        <v>-68.72794808624337</v>
      </c>
      <c r="AI40" s="11">
        <f t="shared" si="17"/>
        <v>428.1066188950062</v>
      </c>
      <c r="AJ40" s="5">
        <f t="shared" si="18"/>
        <v>11.056435767217586</v>
      </c>
      <c r="AK40" s="5">
        <f t="shared" si="19"/>
        <v>68.72794808624337</v>
      </c>
      <c r="AL40" s="5">
        <f t="shared" si="20"/>
        <v>4.0112386447553545</v>
      </c>
      <c r="AM40" s="5">
        <f t="shared" si="21"/>
        <v>10.303142064896006</v>
      </c>
      <c r="AN40" s="5">
        <f t="shared" si="22"/>
        <v>2.5685687084131077</v>
      </c>
      <c r="AO40" s="5">
        <f t="shared" si="76"/>
        <v>0.547976472185608</v>
      </c>
      <c r="AP40" s="5">
        <f t="shared" si="23"/>
        <v>10.441308851</v>
      </c>
      <c r="AQ40" s="5">
        <f t="shared" si="23"/>
        <v>33.023801939</v>
      </c>
      <c r="AR40" s="7">
        <f t="shared" si="24"/>
        <v>34.63513281378132</v>
      </c>
      <c r="AS40" s="5">
        <f t="shared" si="25"/>
        <v>72.45433480627618</v>
      </c>
      <c r="AT40" s="10">
        <f t="shared" si="26"/>
        <v>0.7101206049855728</v>
      </c>
      <c r="AU40" s="5">
        <f t="shared" si="27"/>
        <v>-72.45433480627618</v>
      </c>
      <c r="AV40" s="11">
        <f t="shared" si="28"/>
        <v>710.1206049855729</v>
      </c>
      <c r="AW40" s="5">
        <f t="shared" si="29"/>
        <v>11.545044271260439</v>
      </c>
      <c r="AX40" s="5">
        <f t="shared" si="30"/>
        <v>72.45433480627618</v>
      </c>
      <c r="AY40" s="5">
        <f t="shared" si="31"/>
        <v>3.480436283666668</v>
      </c>
      <c r="AZ40" s="5">
        <f t="shared" si="32"/>
        <v>11.007933979666667</v>
      </c>
      <c r="BA40" s="5">
        <f t="shared" si="33"/>
        <v>3.1628029024193824</v>
      </c>
      <c r="BB40" s="5">
        <f t="shared" si="77"/>
        <v>0.9657640227803791</v>
      </c>
      <c r="BC40" s="1">
        <v>1</v>
      </c>
      <c r="BD40" s="1">
        <v>120</v>
      </c>
      <c r="BE40" s="5">
        <f t="shared" si="34"/>
        <v>9.575154249721319</v>
      </c>
      <c r="BF40" s="5">
        <f t="shared" si="35"/>
        <v>68.72794808624337</v>
      </c>
      <c r="BG40" s="5">
        <f t="shared" si="36"/>
        <v>9.575154249721319</v>
      </c>
      <c r="BH40" s="5">
        <f t="shared" si="37"/>
        <v>188.72794808624337</v>
      </c>
      <c r="BI40" s="5">
        <f t="shared" si="38"/>
        <v>-9.464273832172006</v>
      </c>
      <c r="BJ40" s="5">
        <f t="shared" si="39"/>
        <v>-1.4529623999334795</v>
      </c>
      <c r="BK40" s="5">
        <f>Q40+(3*S40)-BI40</f>
        <v>12.957913549172007</v>
      </c>
      <c r="BL40" s="5">
        <f>R40+(3*T40)-BJ40</f>
        <v>16.631198804933483</v>
      </c>
      <c r="BM40" s="5">
        <f t="shared" si="40"/>
        <v>21.083270553617538</v>
      </c>
      <c r="BN40" s="5">
        <f t="shared" si="41"/>
        <v>52.07667198213767</v>
      </c>
      <c r="BO40" s="5">
        <f t="shared" si="42"/>
        <v>91.68357890595622</v>
      </c>
      <c r="BP40" s="5">
        <f t="shared" si="43"/>
        <v>137.45589617248675</v>
      </c>
      <c r="BQ40" s="5">
        <f t="shared" si="44"/>
        <v>-67.54852570818808</v>
      </c>
      <c r="BR40" s="5">
        <f t="shared" si="45"/>
        <v>61.99254241967299</v>
      </c>
      <c r="BS40" s="5">
        <f t="shared" si="46"/>
        <v>6.947669134</v>
      </c>
      <c r="BT40" s="5">
        <f t="shared" si="46"/>
        <v>17.845565534</v>
      </c>
      <c r="BU40" s="5">
        <f t="shared" si="47"/>
        <v>19.150308499442637</v>
      </c>
      <c r="BV40" s="5">
        <f t="shared" si="48"/>
        <v>68.72794808624337</v>
      </c>
      <c r="BW40" s="5">
        <f t="shared" si="49"/>
        <v>3.493639717</v>
      </c>
      <c r="BX40" s="5">
        <f t="shared" si="49"/>
        <v>15.178236405000002</v>
      </c>
      <c r="BY40" s="5">
        <f t="shared" si="50"/>
        <v>15.575120507985396</v>
      </c>
      <c r="BZ40" s="5">
        <f t="shared" si="51"/>
        <v>77.03775174339641</v>
      </c>
      <c r="CA40" s="5">
        <f t="shared" si="52"/>
        <v>298.2683626439161</v>
      </c>
      <c r="CB40" s="5">
        <f t="shared" si="53"/>
        <v>145.7656998296398</v>
      </c>
      <c r="CC40" s="5">
        <f t="shared" si="54"/>
        <v>-246.59155962885475</v>
      </c>
      <c r="CD40" s="5">
        <f t="shared" si="55"/>
        <v>167.7993411014823</v>
      </c>
      <c r="CE40" s="5">
        <f t="shared" si="56"/>
        <v>-314.1400853370428</v>
      </c>
      <c r="CF40" s="5">
        <f t="shared" si="56"/>
        <v>229.79188352115528</v>
      </c>
      <c r="CG40" s="5">
        <f t="shared" si="57"/>
        <v>389.2149829435716</v>
      </c>
      <c r="CH40" s="5">
        <f t="shared" si="58"/>
        <v>-36.18528138488081</v>
      </c>
      <c r="CI40" s="5">
        <f t="shared" si="59"/>
        <v>0.05416870233043981</v>
      </c>
      <c r="CJ40" s="5">
        <f t="shared" si="60"/>
        <v>88.26195336701848</v>
      </c>
      <c r="CK40" s="5">
        <f t="shared" si="61"/>
        <v>0.7691955730922452</v>
      </c>
      <c r="CL40" s="5">
        <f t="shared" si="62"/>
        <v>88.26195336701848</v>
      </c>
      <c r="CM40" s="5">
        <f t="shared" si="70"/>
        <v>10.65837364291422</v>
      </c>
      <c r="CN40" s="5">
        <f t="shared" si="64"/>
        <v>88.26195336701848</v>
      </c>
      <c r="CO40" s="5">
        <f t="shared" si="65"/>
        <v>0.3232683046186454</v>
      </c>
      <c r="CP40" s="5">
        <v>2</v>
      </c>
      <c r="CQ40" s="5">
        <f t="shared" si="66"/>
        <v>6.186811300165567</v>
      </c>
      <c r="CR40" s="5">
        <f>1.7*CK40</f>
        <v>1.3076324742568168</v>
      </c>
    </row>
    <row r="41" spans="1:96" ht="12.75">
      <c r="A41" s="1" t="s">
        <v>79</v>
      </c>
      <c r="B41" s="1">
        <v>1</v>
      </c>
      <c r="C41">
        <v>0.03668</v>
      </c>
      <c r="D41">
        <v>0.5301</v>
      </c>
      <c r="E41">
        <v>0.3996</v>
      </c>
      <c r="F41">
        <v>0.4356</v>
      </c>
      <c r="G41">
        <v>2.5868</v>
      </c>
      <c r="H41" s="5">
        <f t="shared" si="2"/>
        <v>0.019444068</v>
      </c>
      <c r="I41" s="5">
        <f t="shared" si="3"/>
        <v>0.014657327999999999</v>
      </c>
      <c r="J41" s="5">
        <f t="shared" si="4"/>
        <v>0.015977808</v>
      </c>
      <c r="K41" s="5">
        <f t="shared" si="5"/>
        <v>0.094883824</v>
      </c>
      <c r="L41" s="2">
        <v>39</v>
      </c>
      <c r="M41" s="6"/>
      <c r="N41" s="2">
        <v>3</v>
      </c>
      <c r="O41" s="5">
        <f>O40+H40</f>
        <v>3.618435245</v>
      </c>
      <c r="P41" s="5">
        <f>P40+I40</f>
        <v>9.029194245</v>
      </c>
      <c r="Q41" s="5">
        <f>Q40+J40</f>
        <v>3.623237495</v>
      </c>
      <c r="R41" s="5">
        <f>R40+K40</f>
        <v>15.866051175000003</v>
      </c>
      <c r="S41">
        <v>0</v>
      </c>
      <c r="T41">
        <v>0</v>
      </c>
      <c r="U41" s="5">
        <f t="shared" si="6"/>
        <v>3.618435245</v>
      </c>
      <c r="V41" s="5">
        <f t="shared" si="6"/>
        <v>9.029194245</v>
      </c>
      <c r="W41" s="5">
        <f t="shared" si="7"/>
        <v>9.727251530427253</v>
      </c>
      <c r="X41" s="5">
        <f t="shared" si="8"/>
        <v>68.161633863666</v>
      </c>
      <c r="Y41" s="5">
        <f t="shared" si="9"/>
        <v>0.8428253136919331</v>
      </c>
      <c r="Z41" s="5">
        <f t="shared" si="10"/>
        <v>-68.161633863666</v>
      </c>
      <c r="AA41" s="5">
        <f t="shared" si="11"/>
        <v>2.495331167657803</v>
      </c>
      <c r="AB41" s="5">
        <f t="shared" si="79"/>
        <v>1.0113903764303198</v>
      </c>
      <c r="AC41" s="5">
        <f t="shared" si="12"/>
        <v>7.23687049</v>
      </c>
      <c r="AD41" s="5">
        <f t="shared" si="12"/>
        <v>18.05838849</v>
      </c>
      <c r="AE41" s="5">
        <f t="shared" si="13"/>
        <v>19.454503060854506</v>
      </c>
      <c r="AF41" s="5">
        <f t="shared" si="14"/>
        <v>68.161633863666</v>
      </c>
      <c r="AG41" s="5">
        <f t="shared" si="15"/>
        <v>0.42141265684596657</v>
      </c>
      <c r="AH41" s="5">
        <f t="shared" si="16"/>
        <v>-68.161633863666</v>
      </c>
      <c r="AI41" s="11">
        <f t="shared" si="17"/>
        <v>421.4126568459666</v>
      </c>
      <c r="AJ41" s="5">
        <f t="shared" si="18"/>
        <v>11.232062579134748</v>
      </c>
      <c r="AK41" s="5">
        <f t="shared" si="19"/>
        <v>68.161633863666</v>
      </c>
      <c r="AL41" s="5">
        <f t="shared" si="20"/>
        <v>4.178209125491959</v>
      </c>
      <c r="AM41" s="5">
        <f t="shared" si="21"/>
        <v>10.42601545583234</v>
      </c>
      <c r="AN41" s="5">
        <f t="shared" si="22"/>
        <v>2.495331167657804</v>
      </c>
      <c r="AO41" s="5">
        <f t="shared" si="76"/>
        <v>0.5394082007628372</v>
      </c>
      <c r="AP41" s="5">
        <f t="shared" si="23"/>
        <v>10.860107985</v>
      </c>
      <c r="AQ41" s="5">
        <f t="shared" si="23"/>
        <v>33.924439665</v>
      </c>
      <c r="AR41" s="7">
        <f t="shared" si="24"/>
        <v>35.6203530587512</v>
      </c>
      <c r="AS41" s="5">
        <f t="shared" si="25"/>
        <v>72.24876030309098</v>
      </c>
      <c r="AT41" s="10">
        <f t="shared" si="26"/>
        <v>0.6904794409789133</v>
      </c>
      <c r="AU41" s="5">
        <f t="shared" si="27"/>
        <v>-72.24876030309098</v>
      </c>
      <c r="AV41" s="11">
        <f t="shared" si="28"/>
        <v>690.4794409789133</v>
      </c>
      <c r="AW41" s="5">
        <f t="shared" si="29"/>
        <v>11.873451019583733</v>
      </c>
      <c r="AX41" s="5">
        <f t="shared" si="30"/>
        <v>72.24876030309098</v>
      </c>
      <c r="AY41" s="5">
        <f t="shared" si="31"/>
        <v>3.620035994999999</v>
      </c>
      <c r="AZ41" s="5">
        <f t="shared" si="32"/>
        <v>11.308146555</v>
      </c>
      <c r="BA41" s="5">
        <f t="shared" si="33"/>
        <v>3.1237663301190475</v>
      </c>
      <c r="BB41" s="5">
        <f t="shared" si="77"/>
        <v>0.9390520397313222</v>
      </c>
      <c r="BC41" s="1">
        <v>1</v>
      </c>
      <c r="BD41" s="1">
        <v>120</v>
      </c>
      <c r="BE41" s="5">
        <f t="shared" si="34"/>
        <v>9.727251530427253</v>
      </c>
      <c r="BF41" s="5">
        <f t="shared" si="35"/>
        <v>68.161633863666</v>
      </c>
      <c r="BG41" s="5">
        <f t="shared" si="36"/>
        <v>9.727251530427253</v>
      </c>
      <c r="BH41" s="5">
        <f t="shared" si="37"/>
        <v>188.161633863666</v>
      </c>
      <c r="BI41" s="5">
        <f t="shared" si="38"/>
        <v>-9.628729214374257</v>
      </c>
      <c r="BJ41" s="5">
        <f t="shared" si="39"/>
        <v>-1.3809402783810263</v>
      </c>
      <c r="BK41" s="5">
        <f>Q41+(3*S41)-BI41</f>
        <v>13.251966709374257</v>
      </c>
      <c r="BL41" s="5">
        <f>R41+(3*T41)-BJ41</f>
        <v>17.24699145338103</v>
      </c>
      <c r="BM41" s="5">
        <f t="shared" si="40"/>
        <v>21.75024909878877</v>
      </c>
      <c r="BN41" s="5">
        <f t="shared" si="41"/>
        <v>52.46262278987971</v>
      </c>
      <c r="BO41" s="5">
        <f t="shared" si="42"/>
        <v>94.61942233619934</v>
      </c>
      <c r="BP41" s="5">
        <f t="shared" si="43"/>
        <v>136.323267727332</v>
      </c>
      <c r="BQ41" s="5">
        <f t="shared" si="44"/>
        <v>-68.4332750916829</v>
      </c>
      <c r="BR41" s="5">
        <f t="shared" si="45"/>
        <v>65.34310938011834</v>
      </c>
      <c r="BS41" s="5">
        <f t="shared" si="46"/>
        <v>7.23687049</v>
      </c>
      <c r="BT41" s="5">
        <f t="shared" si="46"/>
        <v>18.05838849</v>
      </c>
      <c r="BU41" s="5">
        <f t="shared" si="47"/>
        <v>19.454503060854506</v>
      </c>
      <c r="BV41" s="5">
        <f t="shared" si="48"/>
        <v>68.161633863666</v>
      </c>
      <c r="BW41" s="5">
        <f t="shared" si="49"/>
        <v>3.623237495</v>
      </c>
      <c r="BX41" s="5">
        <f t="shared" si="49"/>
        <v>15.866051175000003</v>
      </c>
      <c r="BY41" s="5">
        <f t="shared" si="50"/>
        <v>16.274502445017877</v>
      </c>
      <c r="BZ41" s="5">
        <f t="shared" si="51"/>
        <v>77.13628477036472</v>
      </c>
      <c r="CA41" s="5">
        <f t="shared" si="52"/>
        <v>316.61235763048444</v>
      </c>
      <c r="CB41" s="5">
        <f t="shared" si="53"/>
        <v>145.29791863403074</v>
      </c>
      <c r="CC41" s="5">
        <f t="shared" si="54"/>
        <v>-260.294415414544</v>
      </c>
      <c r="CD41" s="5">
        <f t="shared" si="55"/>
        <v>180.25038781743183</v>
      </c>
      <c r="CE41" s="5">
        <f>BQ41+CC41</f>
        <v>-328.7276905062269</v>
      </c>
      <c r="CF41" s="5">
        <f t="shared" si="56"/>
        <v>245.59349719755016</v>
      </c>
      <c r="CG41" s="5">
        <f t="shared" si="57"/>
        <v>410.33895790100263</v>
      </c>
      <c r="CH41" s="5">
        <f t="shared" si="58"/>
        <v>-36.76352486045287</v>
      </c>
      <c r="CI41" s="5">
        <f t="shared" si="59"/>
        <v>0.053005566934339644</v>
      </c>
      <c r="CJ41" s="5">
        <f t="shared" si="60"/>
        <v>89.22614765033258</v>
      </c>
      <c r="CK41" s="5">
        <f t="shared" si="61"/>
        <v>0.752679050467623</v>
      </c>
      <c r="CL41" s="5">
        <f t="shared" si="62"/>
        <v>89.22614765033258</v>
      </c>
      <c r="CM41" s="5">
        <f t="shared" si="70"/>
        <v>10.892257220922009</v>
      </c>
      <c r="CN41" s="5">
        <f t="shared" si="64"/>
        <v>89.22614765033258</v>
      </c>
      <c r="CO41" s="5">
        <f t="shared" si="65"/>
        <v>0.14710930977441097</v>
      </c>
      <c r="CP41" s="5">
        <v>1</v>
      </c>
      <c r="CQ41" s="5">
        <f>CP41/CO41</f>
        <v>6.797666317199631</v>
      </c>
      <c r="CR41" s="5">
        <f>1.7*CK41</f>
        <v>1.279554385794959</v>
      </c>
    </row>
    <row r="42" spans="1:96" ht="12.75">
      <c r="A42" s="1" t="s">
        <v>80</v>
      </c>
      <c r="B42" s="1">
        <v>1</v>
      </c>
      <c r="C42">
        <v>0.22355</v>
      </c>
      <c r="D42">
        <v>0.5301</v>
      </c>
      <c r="E42">
        <v>0.3996</v>
      </c>
      <c r="F42">
        <v>0.4356</v>
      </c>
      <c r="G42">
        <v>2.5868</v>
      </c>
      <c r="H42" s="5">
        <f t="shared" si="2"/>
        <v>0.118503855</v>
      </c>
      <c r="I42" s="5">
        <f t="shared" si="3"/>
        <v>0.08933058</v>
      </c>
      <c r="J42" s="5">
        <f t="shared" si="4"/>
        <v>0.09737838</v>
      </c>
      <c r="K42" s="5">
        <f t="shared" si="5"/>
        <v>0.57827914</v>
      </c>
      <c r="L42" s="2">
        <v>40</v>
      </c>
      <c r="M42" s="6"/>
      <c r="N42" s="9">
        <v>1</v>
      </c>
      <c r="O42" s="5">
        <f>O14+H41</f>
        <v>1.4838338660000001</v>
      </c>
      <c r="P42" s="5">
        <f>P14+I41</f>
        <v>7.458691926</v>
      </c>
      <c r="Q42" s="5">
        <f>Q14+J41</f>
        <v>1.708660706</v>
      </c>
      <c r="R42" s="5">
        <f>R14+K41</f>
        <v>5.714895394</v>
      </c>
      <c r="S42">
        <v>0</v>
      </c>
      <c r="T42">
        <v>0</v>
      </c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>
        <f t="shared" si="23"/>
        <v>4.6763284380000005</v>
      </c>
      <c r="AQ42" s="5">
        <f t="shared" si="23"/>
        <v>20.632279246</v>
      </c>
      <c r="AR42" s="7">
        <f t="shared" si="24"/>
        <v>21.155590148822835</v>
      </c>
      <c r="AS42" s="5">
        <f t="shared" si="25"/>
        <v>77.22960667826989</v>
      </c>
      <c r="AT42" s="10">
        <f t="shared" si="26"/>
        <v>1.1625826221088238</v>
      </c>
      <c r="AU42" s="5">
        <f t="shared" si="27"/>
        <v>-77.22960667826989</v>
      </c>
      <c r="AV42" s="11">
        <f t="shared" si="28"/>
        <v>1162.582622108824</v>
      </c>
      <c r="AW42" s="5">
        <f t="shared" si="29"/>
        <v>7.051863382940945</v>
      </c>
      <c r="AX42" s="5">
        <f t="shared" si="30"/>
        <v>77.22960667826989</v>
      </c>
      <c r="AY42" s="5">
        <f t="shared" si="31"/>
        <v>1.558776146</v>
      </c>
      <c r="AZ42" s="5">
        <f t="shared" si="32"/>
        <v>6.877426415333332</v>
      </c>
      <c r="BA42" s="5">
        <f t="shared" si="33"/>
        <v>4.412068040033589</v>
      </c>
      <c r="BB42" s="5">
        <f aca="true" t="shared" si="80" ref="BB42:BB49">1.47*AT42</f>
        <v>1.708996454499971</v>
      </c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</row>
    <row r="43" spans="1:96" ht="12.75">
      <c r="A43" s="1" t="s">
        <v>81</v>
      </c>
      <c r="B43" s="1">
        <v>1</v>
      </c>
      <c r="C43">
        <v>0.35816</v>
      </c>
      <c r="D43">
        <v>0.5301</v>
      </c>
      <c r="E43">
        <v>0.3996</v>
      </c>
      <c r="F43">
        <v>0.4356</v>
      </c>
      <c r="G43">
        <v>2.5868</v>
      </c>
      <c r="H43" s="5">
        <f t="shared" si="2"/>
        <v>0.18986061599999998</v>
      </c>
      <c r="I43" s="5">
        <f t="shared" si="3"/>
        <v>0.143120736</v>
      </c>
      <c r="J43" s="5">
        <f t="shared" si="4"/>
        <v>0.15601449599999997</v>
      </c>
      <c r="K43" s="5">
        <f t="shared" si="5"/>
        <v>0.926488288</v>
      </c>
      <c r="L43" s="2">
        <v>41</v>
      </c>
      <c r="M43" s="6"/>
      <c r="N43" s="9">
        <v>1</v>
      </c>
      <c r="O43" s="5">
        <f>O16+H42</f>
        <v>1.739490494</v>
      </c>
      <c r="P43" s="5">
        <f>P16+I42</f>
        <v>7.648604619</v>
      </c>
      <c r="Q43" s="5">
        <f>Q16+J42</f>
        <v>1.9304105690000004</v>
      </c>
      <c r="R43" s="5">
        <f>R16+K42</f>
        <v>6.943167025</v>
      </c>
      <c r="S43">
        <v>0</v>
      </c>
      <c r="T43">
        <v>0</v>
      </c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>
        <f t="shared" si="23"/>
        <v>5.409391557</v>
      </c>
      <c r="AQ43" s="5">
        <f t="shared" si="23"/>
        <v>22.240376263</v>
      </c>
      <c r="AR43" s="7">
        <f t="shared" si="24"/>
        <v>22.888771337421254</v>
      </c>
      <c r="AS43" s="5">
        <f t="shared" si="25"/>
        <v>76.32973801954839</v>
      </c>
      <c r="AT43" s="10">
        <f t="shared" si="26"/>
        <v>1.0745496603947045</v>
      </c>
      <c r="AU43" s="5">
        <f t="shared" si="27"/>
        <v>-76.32973801954839</v>
      </c>
      <c r="AV43" s="11">
        <f t="shared" si="28"/>
        <v>1074.5496603947045</v>
      </c>
      <c r="AW43" s="5">
        <f t="shared" si="29"/>
        <v>7.629590445807085</v>
      </c>
      <c r="AX43" s="5">
        <f t="shared" si="30"/>
        <v>76.32973801954839</v>
      </c>
      <c r="AY43" s="5">
        <f t="shared" si="31"/>
        <v>1.803130519000002</v>
      </c>
      <c r="AZ43" s="5">
        <f t="shared" si="32"/>
        <v>7.413458754333333</v>
      </c>
      <c r="BA43" s="5">
        <f t="shared" si="33"/>
        <v>4.111437678091524</v>
      </c>
      <c r="BB43" s="5">
        <f t="shared" si="80"/>
        <v>1.5795880007802154</v>
      </c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</row>
    <row r="44" spans="1:96" ht="12.75">
      <c r="A44" s="1" t="s">
        <v>82</v>
      </c>
      <c r="B44" s="1">
        <v>1</v>
      </c>
      <c r="C44">
        <v>0.01685</v>
      </c>
      <c r="D44">
        <v>0.5301</v>
      </c>
      <c r="E44">
        <v>0.3996</v>
      </c>
      <c r="F44">
        <v>0.4356</v>
      </c>
      <c r="G44">
        <v>2.5868</v>
      </c>
      <c r="H44" s="5">
        <f t="shared" si="2"/>
        <v>0.008932185</v>
      </c>
      <c r="I44" s="5">
        <f t="shared" si="3"/>
        <v>0.0067332600000000005</v>
      </c>
      <c r="J44" s="5">
        <f t="shared" si="4"/>
        <v>0.00733986</v>
      </c>
      <c r="K44" s="5">
        <f t="shared" si="5"/>
        <v>0.04358758000000001</v>
      </c>
      <c r="L44" s="2">
        <v>42</v>
      </c>
      <c r="M44" s="6"/>
      <c r="N44" s="9">
        <v>1</v>
      </c>
      <c r="O44" s="5">
        <f>O17+H43</f>
        <v>1.714379657</v>
      </c>
      <c r="P44" s="5">
        <f>P17+I43</f>
        <v>7.631404377</v>
      </c>
      <c r="Q44" s="5">
        <f>Q17+J43</f>
        <v>1.9025879870000004</v>
      </c>
      <c r="R44" s="5">
        <f>R17+K43</f>
        <v>6.832513603</v>
      </c>
      <c r="S44">
        <v>0</v>
      </c>
      <c r="T44">
        <v>0</v>
      </c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>
        <f>O44+O44+Q44+(3*S44)</f>
        <v>5.331347301000001</v>
      </c>
      <c r="AQ44" s="5">
        <f t="shared" si="23"/>
        <v>22.095322357</v>
      </c>
      <c r="AR44" s="7">
        <f t="shared" si="24"/>
        <v>22.72942001247775</v>
      </c>
      <c r="AS44" s="5">
        <f t="shared" si="25"/>
        <v>76.43448203054663</v>
      </c>
      <c r="AT44" s="10">
        <f t="shared" si="26"/>
        <v>1.0820831087628322</v>
      </c>
      <c r="AU44" s="5">
        <f t="shared" si="27"/>
        <v>-76.43448203054663</v>
      </c>
      <c r="AV44" s="11">
        <f t="shared" si="28"/>
        <v>1082.0831087628321</v>
      </c>
      <c r="AW44" s="5">
        <f t="shared" si="29"/>
        <v>7.576473337492583</v>
      </c>
      <c r="AX44" s="5">
        <f t="shared" si="30"/>
        <v>76.43448203054663</v>
      </c>
      <c r="AY44" s="5">
        <f t="shared" si="31"/>
        <v>1.7771157670000015</v>
      </c>
      <c r="AZ44" s="5">
        <f t="shared" si="32"/>
        <v>7.3651074523333335</v>
      </c>
      <c r="BA44" s="5">
        <f t="shared" si="33"/>
        <v>4.144416244061903</v>
      </c>
      <c r="BB44" s="5">
        <f t="shared" si="80"/>
        <v>1.5906621698813632</v>
      </c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</row>
    <row r="45" spans="1:96" ht="12.75">
      <c r="A45" s="1" t="s">
        <v>83</v>
      </c>
      <c r="B45" s="1">
        <v>1</v>
      </c>
      <c r="C45">
        <v>0.1348</v>
      </c>
      <c r="D45">
        <v>0.5301</v>
      </c>
      <c r="E45">
        <v>0.3996</v>
      </c>
      <c r="F45">
        <v>0.4356</v>
      </c>
      <c r="G45">
        <v>2.5868</v>
      </c>
      <c r="H45" s="5">
        <f t="shared" si="2"/>
        <v>0.07145748</v>
      </c>
      <c r="I45" s="5">
        <f t="shared" si="3"/>
        <v>0.053866080000000004</v>
      </c>
      <c r="J45" s="5">
        <f t="shared" si="4"/>
        <v>0.05871888</v>
      </c>
      <c r="K45" s="5">
        <f t="shared" si="5"/>
        <v>0.34870064000000006</v>
      </c>
      <c r="L45" s="2">
        <v>43</v>
      </c>
      <c r="M45" s="6"/>
      <c r="N45" s="9">
        <v>1</v>
      </c>
      <c r="O45" s="5">
        <f>O44+H44</f>
        <v>1.723311842</v>
      </c>
      <c r="P45" s="5">
        <f>P44+I44</f>
        <v>7.638137637</v>
      </c>
      <c r="Q45" s="5">
        <f>Q44+J44</f>
        <v>1.9099278470000005</v>
      </c>
      <c r="R45" s="5">
        <f>R44+K44</f>
        <v>6.876101182999999</v>
      </c>
      <c r="S45">
        <v>0</v>
      </c>
      <c r="T45">
        <v>0</v>
      </c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>
        <f t="shared" si="23"/>
        <v>5.356551531000001</v>
      </c>
      <c r="AQ45" s="5">
        <f t="shared" si="23"/>
        <v>22.152376457</v>
      </c>
      <c r="AR45" s="7">
        <f t="shared" si="24"/>
        <v>22.790796980292424</v>
      </c>
      <c r="AS45" s="5">
        <f t="shared" si="25"/>
        <v>76.40652989313537</v>
      </c>
      <c r="AT45" s="10">
        <f t="shared" si="26"/>
        <v>1.0791689947809135</v>
      </c>
      <c r="AU45" s="5">
        <f t="shared" si="27"/>
        <v>-76.40652989313537</v>
      </c>
      <c r="AV45" s="11">
        <f t="shared" si="28"/>
        <v>1079.1689947809136</v>
      </c>
      <c r="AW45" s="5">
        <f t="shared" si="29"/>
        <v>7.596932326764141</v>
      </c>
      <c r="AX45" s="5">
        <f t="shared" si="30"/>
        <v>76.40652989313537</v>
      </c>
      <c r="AY45" s="5">
        <f t="shared" si="31"/>
        <v>1.785517177000001</v>
      </c>
      <c r="AZ45" s="5">
        <f t="shared" si="32"/>
        <v>7.384125485666665</v>
      </c>
      <c r="BA45" s="5">
        <f t="shared" si="33"/>
        <v>4.13556675947154</v>
      </c>
      <c r="BB45" s="5">
        <f t="shared" si="80"/>
        <v>1.586378422327943</v>
      </c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</row>
    <row r="46" spans="1:96" ht="12.75">
      <c r="A46" s="1" t="s">
        <v>84</v>
      </c>
      <c r="B46" s="1">
        <v>1</v>
      </c>
      <c r="C46">
        <v>0.12265</v>
      </c>
      <c r="D46">
        <v>0.5301</v>
      </c>
      <c r="E46">
        <v>0.3996</v>
      </c>
      <c r="F46">
        <v>0.4356</v>
      </c>
      <c r="G46">
        <v>2.5868</v>
      </c>
      <c r="H46" s="5">
        <f t="shared" si="2"/>
        <v>0.065016765</v>
      </c>
      <c r="I46" s="5">
        <f t="shared" si="3"/>
        <v>0.04901094</v>
      </c>
      <c r="J46" s="5">
        <f t="shared" si="4"/>
        <v>0.053426339999999996</v>
      </c>
      <c r="K46" s="5">
        <f t="shared" si="5"/>
        <v>0.31727102</v>
      </c>
      <c r="L46" s="2">
        <v>44</v>
      </c>
      <c r="M46" s="6"/>
      <c r="N46" s="9">
        <v>1</v>
      </c>
      <c r="O46" s="5">
        <f>O44+H45</f>
        <v>1.7858371370000001</v>
      </c>
      <c r="P46" s="5">
        <f>P44+I45</f>
        <v>7.685270457</v>
      </c>
      <c r="Q46" s="5">
        <f>Q44+J45</f>
        <v>1.9613068670000005</v>
      </c>
      <c r="R46" s="5">
        <f>R44+K45</f>
        <v>7.181214242999999</v>
      </c>
      <c r="S46">
        <v>0</v>
      </c>
      <c r="T46">
        <v>0</v>
      </c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>
        <f t="shared" si="23"/>
        <v>5.5329811410000005</v>
      </c>
      <c r="AQ46" s="5">
        <f t="shared" si="23"/>
        <v>22.551755157</v>
      </c>
      <c r="AR46" s="7">
        <f t="shared" si="24"/>
        <v>23.220584423479476</v>
      </c>
      <c r="AS46" s="5">
        <f t="shared" si="25"/>
        <v>76.2150033094247</v>
      </c>
      <c r="AT46" s="10">
        <f t="shared" si="26"/>
        <v>1.0591947652535703</v>
      </c>
      <c r="AU46" s="5">
        <f t="shared" si="27"/>
        <v>-76.2150033094247</v>
      </c>
      <c r="AV46" s="11">
        <f t="shared" si="28"/>
        <v>1059.1947652535703</v>
      </c>
      <c r="AW46" s="5">
        <f t="shared" si="29"/>
        <v>7.740194807826492</v>
      </c>
      <c r="AX46" s="5">
        <f t="shared" si="30"/>
        <v>76.2150033094247</v>
      </c>
      <c r="AY46" s="5">
        <f t="shared" si="31"/>
        <v>1.8443270470000008</v>
      </c>
      <c r="AZ46" s="5">
        <f t="shared" si="32"/>
        <v>7.517251718999999</v>
      </c>
      <c r="BA46" s="5">
        <f t="shared" si="33"/>
        <v>4.075877828299286</v>
      </c>
      <c r="BB46" s="5">
        <f t="shared" si="80"/>
        <v>1.5570163049227483</v>
      </c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</row>
    <row r="47" spans="1:96" ht="12.75">
      <c r="A47" s="1" t="s">
        <v>85</v>
      </c>
      <c r="B47" s="1">
        <v>1</v>
      </c>
      <c r="C47">
        <v>0.02066</v>
      </c>
      <c r="D47">
        <v>0.5301</v>
      </c>
      <c r="E47">
        <v>0.3996</v>
      </c>
      <c r="F47">
        <v>0.4356</v>
      </c>
      <c r="G47">
        <v>2.5868</v>
      </c>
      <c r="H47" s="5">
        <f t="shared" si="2"/>
        <v>0.010951866000000001</v>
      </c>
      <c r="I47" s="5">
        <f t="shared" si="3"/>
        <v>0.008255736000000001</v>
      </c>
      <c r="J47" s="5">
        <f t="shared" si="4"/>
        <v>0.008999496000000001</v>
      </c>
      <c r="K47" s="5">
        <f t="shared" si="5"/>
        <v>0.053443288000000005</v>
      </c>
      <c r="L47" s="2">
        <v>45</v>
      </c>
      <c r="M47" s="6"/>
      <c r="N47" s="9">
        <v>1</v>
      </c>
      <c r="O47" s="5">
        <f>O18+H46</f>
        <v>1.612796594</v>
      </c>
      <c r="P47" s="5">
        <f>P18+I46</f>
        <v>7.554412168999999</v>
      </c>
      <c r="Q47" s="5">
        <f>Q18+J46</f>
        <v>1.8208472190000002</v>
      </c>
      <c r="R47" s="5">
        <f>R18+K46</f>
        <v>6.333939754999999</v>
      </c>
      <c r="S47">
        <v>0</v>
      </c>
      <c r="T47">
        <v>0</v>
      </c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>
        <f t="shared" si="23"/>
        <v>5.046440407</v>
      </c>
      <c r="AQ47" s="5">
        <f t="shared" si="23"/>
        <v>21.442764092999997</v>
      </c>
      <c r="AR47" s="7">
        <f t="shared" si="24"/>
        <v>22.0285880784369</v>
      </c>
      <c r="AS47" s="5">
        <f t="shared" si="25"/>
        <v>76.75673519904258</v>
      </c>
      <c r="AT47" s="10">
        <f t="shared" si="26"/>
        <v>1.116509209755184</v>
      </c>
      <c r="AU47" s="5">
        <f t="shared" si="27"/>
        <v>-76.75673519904258</v>
      </c>
      <c r="AV47" s="11">
        <f t="shared" si="28"/>
        <v>1116.509209755184</v>
      </c>
      <c r="AW47" s="5">
        <f t="shared" si="29"/>
        <v>7.3428626928123</v>
      </c>
      <c r="AX47" s="5">
        <f t="shared" si="30"/>
        <v>76.75673519904258</v>
      </c>
      <c r="AY47" s="5">
        <f t="shared" si="31"/>
        <v>1.6821468023333344</v>
      </c>
      <c r="AZ47" s="5">
        <f t="shared" si="32"/>
        <v>7.147588031</v>
      </c>
      <c r="BA47" s="5">
        <f t="shared" si="33"/>
        <v>4.24908695310389</v>
      </c>
      <c r="BB47" s="5">
        <f t="shared" si="80"/>
        <v>1.6412685383401207</v>
      </c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</row>
    <row r="48" spans="1:96" ht="12.75">
      <c r="A48" s="1" t="s">
        <v>86</v>
      </c>
      <c r="B48" s="1">
        <v>1</v>
      </c>
      <c r="C48">
        <v>0.14043</v>
      </c>
      <c r="D48">
        <v>0.5301</v>
      </c>
      <c r="E48">
        <v>0.3996</v>
      </c>
      <c r="F48">
        <v>0.4356</v>
      </c>
      <c r="G48">
        <v>2.5868</v>
      </c>
      <c r="H48" s="5">
        <f t="shared" si="2"/>
        <v>0.074441943</v>
      </c>
      <c r="I48" s="5">
        <f t="shared" si="3"/>
        <v>0.056115828</v>
      </c>
      <c r="J48" s="5">
        <f t="shared" si="4"/>
        <v>0.061171308</v>
      </c>
      <c r="K48" s="5">
        <f t="shared" si="5"/>
        <v>0.363264324</v>
      </c>
      <c r="L48" s="2">
        <v>46</v>
      </c>
      <c r="M48" s="6"/>
      <c r="N48" s="9">
        <v>1</v>
      </c>
      <c r="O48" s="5">
        <f>O5+H47</f>
        <v>1.9731585740000002</v>
      </c>
      <c r="P48" s="5">
        <f>P5+I47</f>
        <v>7.818633244</v>
      </c>
      <c r="Q48" s="5">
        <f>Q5+J47</f>
        <v>2.147848804</v>
      </c>
      <c r="R48" s="5">
        <f>R5+K47</f>
        <v>8.041395507999999</v>
      </c>
      <c r="S48">
        <v>0</v>
      </c>
      <c r="T48">
        <v>0</v>
      </c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>
        <f t="shared" si="23"/>
        <v>6.094165952000001</v>
      </c>
      <c r="AQ48" s="5">
        <f t="shared" si="23"/>
        <v>23.678661996</v>
      </c>
      <c r="AR48" s="7">
        <f t="shared" si="24"/>
        <v>24.450314774483594</v>
      </c>
      <c r="AS48" s="5">
        <f t="shared" si="25"/>
        <v>75.56704599388382</v>
      </c>
      <c r="AT48" s="10">
        <f t="shared" si="26"/>
        <v>1.0059224878832882</v>
      </c>
      <c r="AU48" s="5">
        <f t="shared" si="27"/>
        <v>-75.56704599388382</v>
      </c>
      <c r="AV48" s="11">
        <f t="shared" si="28"/>
        <v>1005.9224878832882</v>
      </c>
      <c r="AW48" s="5">
        <f t="shared" si="29"/>
        <v>8.150104924827865</v>
      </c>
      <c r="AX48" s="5">
        <f t="shared" si="30"/>
        <v>75.56704599388382</v>
      </c>
      <c r="AY48" s="5">
        <f t="shared" si="31"/>
        <v>2.031388650666668</v>
      </c>
      <c r="AZ48" s="5">
        <f t="shared" si="32"/>
        <v>7.892887332</v>
      </c>
      <c r="BA48" s="5">
        <f t="shared" si="33"/>
        <v>3.885463930996014</v>
      </c>
      <c r="BB48" s="5">
        <f t="shared" si="80"/>
        <v>1.4787060571884336</v>
      </c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</row>
    <row r="49" spans="1:96" ht="12.75">
      <c r="A49" s="1" t="s">
        <v>87</v>
      </c>
      <c r="B49" s="1">
        <v>1</v>
      </c>
      <c r="C49">
        <v>0.67015</v>
      </c>
      <c r="D49">
        <v>0.5301</v>
      </c>
      <c r="E49">
        <v>0.3996</v>
      </c>
      <c r="F49">
        <v>0.4356</v>
      </c>
      <c r="G49">
        <v>2.5868</v>
      </c>
      <c r="H49" s="5">
        <f t="shared" si="2"/>
        <v>0.35524651500000004</v>
      </c>
      <c r="I49" s="5">
        <f t="shared" si="3"/>
        <v>0.26779194</v>
      </c>
      <c r="J49" s="5">
        <f t="shared" si="4"/>
        <v>0.29191734</v>
      </c>
      <c r="K49" s="5">
        <f t="shared" si="5"/>
        <v>1.7335440200000003</v>
      </c>
      <c r="L49" s="2">
        <v>47</v>
      </c>
      <c r="M49" s="6"/>
      <c r="N49" s="9">
        <v>1</v>
      </c>
      <c r="O49" s="5">
        <f>O48+H48</f>
        <v>2.0476005170000002</v>
      </c>
      <c r="P49" s="5">
        <f>P48+I48</f>
        <v>7.874749072</v>
      </c>
      <c r="Q49" s="5">
        <f>Q48+J48</f>
        <v>2.209020112</v>
      </c>
      <c r="R49" s="5">
        <f>R48+K48</f>
        <v>8.404659831999998</v>
      </c>
      <c r="S49">
        <v>0</v>
      </c>
      <c r="T49">
        <v>0</v>
      </c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>
        <f t="shared" si="23"/>
        <v>6.304221146000001</v>
      </c>
      <c r="AQ49" s="5">
        <f t="shared" si="23"/>
        <v>24.154157976</v>
      </c>
      <c r="AR49" s="7">
        <f t="shared" si="24"/>
        <v>24.96330410396905</v>
      </c>
      <c r="AS49" s="5">
        <f t="shared" si="25"/>
        <v>75.37216033228898</v>
      </c>
      <c r="AT49" s="10">
        <f t="shared" si="26"/>
        <v>0.9852510454963189</v>
      </c>
      <c r="AU49" s="5">
        <f t="shared" si="27"/>
        <v>-75.37216033228898</v>
      </c>
      <c r="AV49" s="11">
        <f t="shared" si="28"/>
        <v>985.251045496319</v>
      </c>
      <c r="AW49" s="5">
        <f t="shared" si="29"/>
        <v>8.321101367989684</v>
      </c>
      <c r="AX49" s="5">
        <f t="shared" si="30"/>
        <v>75.37216033228898</v>
      </c>
      <c r="AY49" s="5">
        <f t="shared" si="31"/>
        <v>2.1014070486666667</v>
      </c>
      <c r="AZ49" s="5">
        <f t="shared" si="32"/>
        <v>8.051385992000002</v>
      </c>
      <c r="BA49" s="5">
        <f t="shared" si="33"/>
        <v>3.831426185187953</v>
      </c>
      <c r="BB49" s="5">
        <f t="shared" si="80"/>
        <v>1.4483190368795889</v>
      </c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</row>
    <row r="50" spans="1:96" ht="12.75">
      <c r="A50" s="1" t="s">
        <v>88</v>
      </c>
      <c r="B50" s="1">
        <v>1</v>
      </c>
      <c r="C50">
        <v>0.13346</v>
      </c>
      <c r="D50">
        <v>0.5301</v>
      </c>
      <c r="E50">
        <v>0.3996</v>
      </c>
      <c r="F50">
        <v>0.4356</v>
      </c>
      <c r="G50">
        <v>2.5868</v>
      </c>
      <c r="H50" s="5">
        <f t="shared" si="2"/>
        <v>0.070747146</v>
      </c>
      <c r="I50" s="5">
        <f t="shared" si="3"/>
        <v>0.053330616</v>
      </c>
      <c r="J50" s="5">
        <f t="shared" si="4"/>
        <v>0.058135176</v>
      </c>
      <c r="K50" s="5">
        <f t="shared" si="5"/>
        <v>0.34523432800000003</v>
      </c>
      <c r="L50" s="2">
        <v>48</v>
      </c>
      <c r="M50" s="6"/>
      <c r="N50" s="9">
        <v>1</v>
      </c>
      <c r="O50" s="5">
        <f>O48+H49</f>
        <v>2.3284050890000003</v>
      </c>
      <c r="P50" s="5">
        <f>P48+I49</f>
        <v>8.086425184</v>
      </c>
      <c r="Q50" s="5">
        <f>Q48+J49</f>
        <v>2.439766144</v>
      </c>
      <c r="R50" s="5">
        <f>R48+K49</f>
        <v>9.774939527999999</v>
      </c>
      <c r="S50">
        <v>0</v>
      </c>
      <c r="T50">
        <v>0</v>
      </c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>
        <f t="shared" si="23"/>
        <v>7.096576322000001</v>
      </c>
      <c r="AQ50" s="5">
        <f t="shared" si="23"/>
        <v>25.947789895999996</v>
      </c>
      <c r="AR50" s="7">
        <f t="shared" si="24"/>
        <v>26.900728539965797</v>
      </c>
      <c r="AS50" s="5">
        <f t="shared" si="25"/>
        <v>74.70397677889616</v>
      </c>
      <c r="AT50" s="10">
        <f t="shared" si="26"/>
        <v>0.9142920211598599</v>
      </c>
      <c r="AU50" s="5">
        <f t="shared" si="27"/>
        <v>-74.70397677889616</v>
      </c>
      <c r="AV50" s="11">
        <f t="shared" si="28"/>
        <v>914.2920211598598</v>
      </c>
      <c r="AW50" s="5">
        <f t="shared" si="29"/>
        <v>8.966909513321932</v>
      </c>
      <c r="AX50" s="5">
        <f t="shared" si="30"/>
        <v>74.70397677889616</v>
      </c>
      <c r="AY50" s="5">
        <f t="shared" si="31"/>
        <v>2.3655254406666644</v>
      </c>
      <c r="AZ50" s="5">
        <f t="shared" si="32"/>
        <v>8.649263298666664</v>
      </c>
      <c r="BA50" s="5">
        <f t="shared" si="33"/>
        <v>3.6563814322069117</v>
      </c>
      <c r="BB50" s="5">
        <f aca="true" t="shared" si="81" ref="BB50:BB71">1.36*AT50</f>
        <v>1.2434371487774094</v>
      </c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</row>
    <row r="51" spans="1:96" ht="12.75">
      <c r="A51" s="1" t="s">
        <v>89</v>
      </c>
      <c r="B51" s="1">
        <v>1</v>
      </c>
      <c r="C51">
        <v>0.10699</v>
      </c>
      <c r="D51">
        <v>0.5301</v>
      </c>
      <c r="E51">
        <v>0.3996</v>
      </c>
      <c r="F51">
        <v>0.4356</v>
      </c>
      <c r="G51">
        <v>2.5868</v>
      </c>
      <c r="H51" s="5">
        <f t="shared" si="2"/>
        <v>0.056715399</v>
      </c>
      <c r="I51" s="5">
        <f t="shared" si="3"/>
        <v>0.042753204</v>
      </c>
      <c r="J51" s="5">
        <f t="shared" si="4"/>
        <v>0.046604844</v>
      </c>
      <c r="K51" s="5">
        <f t="shared" si="5"/>
        <v>0.27676173200000004</v>
      </c>
      <c r="L51" s="2">
        <v>49</v>
      </c>
      <c r="M51" s="6"/>
      <c r="N51" s="9">
        <v>1</v>
      </c>
      <c r="O51" s="5">
        <f>O22+H50</f>
        <v>2.0704266230000004</v>
      </c>
      <c r="P51" s="5">
        <f>P22+I50</f>
        <v>7.891284293</v>
      </c>
      <c r="Q51" s="5">
        <f>Q22+J50</f>
        <v>2.2305693030000002</v>
      </c>
      <c r="R51" s="5">
        <f>R22+K50</f>
        <v>8.511431383</v>
      </c>
      <c r="S51">
        <v>0</v>
      </c>
      <c r="T51">
        <v>0</v>
      </c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>
        <f t="shared" si="23"/>
        <v>6.371422549000001</v>
      </c>
      <c r="AQ51" s="5">
        <f t="shared" si="23"/>
        <v>24.293999968999998</v>
      </c>
      <c r="AR51" s="7">
        <f t="shared" si="24"/>
        <v>25.11560191975652</v>
      </c>
      <c r="AS51" s="5">
        <f t="shared" si="25"/>
        <v>75.30438902054058</v>
      </c>
      <c r="AT51" s="10">
        <f t="shared" si="26"/>
        <v>0.9792766084626845</v>
      </c>
      <c r="AU51" s="5">
        <f>0-AS51</f>
        <v>-75.30438902054058</v>
      </c>
      <c r="AV51" s="11">
        <f t="shared" si="28"/>
        <v>979.2766084626845</v>
      </c>
      <c r="AW51" s="5">
        <f t="shared" si="29"/>
        <v>8.371867306585507</v>
      </c>
      <c r="AX51" s="5">
        <f t="shared" si="30"/>
        <v>75.30438902054058</v>
      </c>
      <c r="AY51" s="5">
        <f t="shared" si="31"/>
        <v>2.123807516333334</v>
      </c>
      <c r="AZ51" s="5">
        <f t="shared" si="32"/>
        <v>8.097999989666665</v>
      </c>
      <c r="BA51" s="5">
        <f t="shared" si="33"/>
        <v>3.812963240495319</v>
      </c>
      <c r="BB51" s="5">
        <f t="shared" si="81"/>
        <v>1.331816187509251</v>
      </c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</row>
    <row r="52" spans="1:96" ht="12.75">
      <c r="A52" s="1" t="s">
        <v>90</v>
      </c>
      <c r="B52" s="1">
        <v>1</v>
      </c>
      <c r="C52">
        <v>0.14232</v>
      </c>
      <c r="D52">
        <v>0.5301</v>
      </c>
      <c r="E52">
        <v>0.3996</v>
      </c>
      <c r="F52">
        <v>0.4356</v>
      </c>
      <c r="G52">
        <v>2.5868</v>
      </c>
      <c r="H52" s="5">
        <f t="shared" si="2"/>
        <v>0.075443832</v>
      </c>
      <c r="I52" s="5">
        <f t="shared" si="3"/>
        <v>0.056871072</v>
      </c>
      <c r="J52" s="5">
        <f t="shared" si="4"/>
        <v>0.061994592</v>
      </c>
      <c r="K52" s="5">
        <f t="shared" si="5"/>
        <v>0.36815337600000003</v>
      </c>
      <c r="L52" s="2">
        <v>50</v>
      </c>
      <c r="M52" s="6"/>
      <c r="N52" s="9">
        <v>1</v>
      </c>
      <c r="O52" s="5">
        <f>O26+H55</f>
        <v>2.3567919440000002</v>
      </c>
      <c r="P52" s="5">
        <f>P26+I55</f>
        <v>8.101618364</v>
      </c>
      <c r="Q52" s="5">
        <f>Q26+J55</f>
        <v>2.488893924</v>
      </c>
      <c r="R52" s="5">
        <f>R26+K55</f>
        <v>9.870808707999998</v>
      </c>
      <c r="S52">
        <v>0</v>
      </c>
      <c r="T52">
        <v>0</v>
      </c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>
        <f t="shared" si="23"/>
        <v>7.202477812000001</v>
      </c>
      <c r="AQ52" s="5">
        <f t="shared" si="23"/>
        <v>26.074045436</v>
      </c>
      <c r="AR52" s="7">
        <f t="shared" si="24"/>
        <v>27.050536631108535</v>
      </c>
      <c r="AS52" s="5">
        <f t="shared" si="25"/>
        <v>74.55816011312847</v>
      </c>
      <c r="AT52" s="10">
        <f t="shared" si="26"/>
        <v>0.9092285969363464</v>
      </c>
      <c r="AU52" s="5">
        <f t="shared" si="27"/>
        <v>-74.55816011312847</v>
      </c>
      <c r="AV52" s="11">
        <f t="shared" si="28"/>
        <v>909.2285969363464</v>
      </c>
      <c r="AW52" s="5">
        <f t="shared" si="29"/>
        <v>9.016845543702845</v>
      </c>
      <c r="AX52" s="5">
        <f t="shared" si="30"/>
        <v>74.55816011312847</v>
      </c>
      <c r="AY52" s="5">
        <f t="shared" si="31"/>
        <v>2.400825937333334</v>
      </c>
      <c r="AZ52" s="5">
        <f>AW52*SIN(AX52*PI()/180)</f>
        <v>8.691348478666665</v>
      </c>
      <c r="BA52" s="5">
        <f t="shared" si="33"/>
        <v>3.6201493592327627</v>
      </c>
      <c r="BB52" s="5">
        <f t="shared" si="81"/>
        <v>1.2365508918334311</v>
      </c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</row>
    <row r="53" spans="1:96" ht="12.75">
      <c r="A53" s="1" t="s">
        <v>91</v>
      </c>
      <c r="B53" s="1">
        <v>1</v>
      </c>
      <c r="C53">
        <v>0.05053</v>
      </c>
      <c r="D53">
        <v>0.5301</v>
      </c>
      <c r="E53">
        <v>0.3996</v>
      </c>
      <c r="F53">
        <v>0.4356</v>
      </c>
      <c r="G53">
        <v>2.5868</v>
      </c>
      <c r="H53" s="5">
        <f t="shared" si="2"/>
        <v>0.026785953</v>
      </c>
      <c r="I53" s="5">
        <f t="shared" si="3"/>
        <v>0.020191788</v>
      </c>
      <c r="J53" s="5">
        <f t="shared" si="4"/>
        <v>0.022010868</v>
      </c>
      <c r="K53" s="5">
        <f t="shared" si="5"/>
        <v>0.13071100400000002</v>
      </c>
      <c r="L53" s="2">
        <v>51</v>
      </c>
      <c r="M53" s="6"/>
      <c r="N53" s="9">
        <v>1</v>
      </c>
      <c r="O53" s="5">
        <f>O52+H56</f>
        <v>2.4020359790000003</v>
      </c>
      <c r="P53" s="5">
        <f>P52+I56</f>
        <v>8.135724224</v>
      </c>
      <c r="Q53" s="5">
        <f>Q52+J56</f>
        <v>2.526072384</v>
      </c>
      <c r="R53" s="5">
        <f>R52+K56</f>
        <v>10.091592087999999</v>
      </c>
      <c r="S53">
        <v>0</v>
      </c>
      <c r="T53">
        <v>0</v>
      </c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>
        <f t="shared" si="23"/>
        <v>7.3301443420000005</v>
      </c>
      <c r="AQ53" s="5">
        <f t="shared" si="23"/>
        <v>26.363040536</v>
      </c>
      <c r="AR53" s="7">
        <f t="shared" si="24"/>
        <v>27.363130712280235</v>
      </c>
      <c r="AS53" s="5">
        <f t="shared" si="25"/>
        <v>74.46160999171802</v>
      </c>
      <c r="AT53" s="10">
        <f t="shared" si="26"/>
        <v>0.898841646670206</v>
      </c>
      <c r="AU53" s="5">
        <f t="shared" si="27"/>
        <v>-74.46160999171802</v>
      </c>
      <c r="AV53" s="11">
        <f t="shared" si="28"/>
        <v>898.841646670206</v>
      </c>
      <c r="AW53" s="5">
        <f t="shared" si="29"/>
        <v>9.121043570760078</v>
      </c>
      <c r="AX53" s="5">
        <f t="shared" si="30"/>
        <v>74.46160999171802</v>
      </c>
      <c r="AY53" s="5">
        <f t="shared" si="31"/>
        <v>2.4433814473333335</v>
      </c>
      <c r="AZ53" s="5">
        <f t="shared" si="32"/>
        <v>8.787680178666667</v>
      </c>
      <c r="BA53" s="5">
        <f t="shared" si="33"/>
        <v>3.5965240663742444</v>
      </c>
      <c r="BB53" s="5">
        <f t="shared" si="81"/>
        <v>1.2224246394714804</v>
      </c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</row>
    <row r="54" spans="1:96" ht="12.75">
      <c r="A54" s="1" t="s">
        <v>92</v>
      </c>
      <c r="B54" s="1">
        <v>1</v>
      </c>
      <c r="C54">
        <v>0.14309</v>
      </c>
      <c r="D54">
        <v>0.5301</v>
      </c>
      <c r="E54">
        <v>0.3996</v>
      </c>
      <c r="F54">
        <v>0.4356</v>
      </c>
      <c r="G54">
        <v>2.5868</v>
      </c>
      <c r="H54" s="5">
        <f t="shared" si="2"/>
        <v>0.075852009</v>
      </c>
      <c r="I54" s="5">
        <f t="shared" si="3"/>
        <v>0.057178764</v>
      </c>
      <c r="J54" s="5">
        <f t="shared" si="4"/>
        <v>0.062330003999999994</v>
      </c>
      <c r="K54" s="5">
        <f t="shared" si="5"/>
        <v>0.370145212</v>
      </c>
      <c r="L54" s="2">
        <v>52</v>
      </c>
      <c r="M54" s="6"/>
      <c r="N54" s="9">
        <v>1</v>
      </c>
      <c r="O54" s="5">
        <f>O52+H57</f>
        <v>2.566934186</v>
      </c>
      <c r="P54" s="5">
        <f>P52+I57</f>
        <v>8.260027796</v>
      </c>
      <c r="Q54" s="5">
        <f>Q52+J57</f>
        <v>2.661574476</v>
      </c>
      <c r="R54" s="5">
        <f>R52+K57</f>
        <v>10.896267963999998</v>
      </c>
      <c r="S54">
        <v>0</v>
      </c>
      <c r="T54">
        <v>0</v>
      </c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>
        <f t="shared" si="23"/>
        <v>7.795442848</v>
      </c>
      <c r="AQ54" s="5">
        <f t="shared" si="23"/>
        <v>27.416323555999995</v>
      </c>
      <c r="AR54" s="7">
        <f t="shared" si="24"/>
        <v>28.503047670796793</v>
      </c>
      <c r="AS54" s="5">
        <f t="shared" si="25"/>
        <v>74.12765013389549</v>
      </c>
      <c r="AT54" s="10">
        <f t="shared" si="26"/>
        <v>0.8628944438344164</v>
      </c>
      <c r="AU54" s="5">
        <f t="shared" si="27"/>
        <v>-74.12765013389549</v>
      </c>
      <c r="AV54" s="11">
        <f t="shared" si="28"/>
        <v>862.8944438344164</v>
      </c>
      <c r="AW54" s="5">
        <f t="shared" si="29"/>
        <v>9.501015890265597</v>
      </c>
      <c r="AX54" s="5">
        <f t="shared" si="30"/>
        <v>74.12765013389549</v>
      </c>
      <c r="AY54" s="5">
        <f t="shared" si="31"/>
        <v>2.5984809493333323</v>
      </c>
      <c r="AZ54" s="5">
        <f t="shared" si="32"/>
        <v>9.138774518666665</v>
      </c>
      <c r="BA54" s="5">
        <f t="shared" si="33"/>
        <v>3.5169680659045484</v>
      </c>
      <c r="BB54" s="5">
        <f t="shared" si="81"/>
        <v>1.1735364436148064</v>
      </c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</row>
    <row r="55" spans="1:96" ht="12.75">
      <c r="A55" s="1" t="s">
        <v>93</v>
      </c>
      <c r="B55" s="1">
        <v>1</v>
      </c>
      <c r="C55">
        <v>0.09116</v>
      </c>
      <c r="D55">
        <v>0.5301</v>
      </c>
      <c r="E55">
        <v>0.3996</v>
      </c>
      <c r="F55">
        <v>0.4356</v>
      </c>
      <c r="G55">
        <v>2.5868</v>
      </c>
      <c r="H55" s="5">
        <f t="shared" si="2"/>
        <v>0.048323916</v>
      </c>
      <c r="I55" s="5">
        <f t="shared" si="3"/>
        <v>0.036427536</v>
      </c>
      <c r="J55" s="5">
        <f t="shared" si="4"/>
        <v>0.039709296</v>
      </c>
      <c r="K55" s="5">
        <f t="shared" si="5"/>
        <v>0.23581268800000002</v>
      </c>
      <c r="L55" s="2">
        <v>53</v>
      </c>
      <c r="M55" s="6"/>
      <c r="N55" s="9">
        <v>1</v>
      </c>
      <c r="O55" s="5">
        <f>O27+H54</f>
        <v>2.414578145</v>
      </c>
      <c r="P55" s="5">
        <f>P27+I54</f>
        <v>8.1446365</v>
      </c>
      <c r="Q55" s="5">
        <f>Q27+J54</f>
        <v>2.5386333400000005</v>
      </c>
      <c r="R55" s="5">
        <f>R27+K54</f>
        <v>10.149068452</v>
      </c>
      <c r="S55">
        <v>0</v>
      </c>
      <c r="T55">
        <v>0</v>
      </c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>
        <f t="shared" si="23"/>
        <v>7.367789630000001</v>
      </c>
      <c r="AQ55" s="5">
        <f t="shared" si="23"/>
        <v>26.438341452000003</v>
      </c>
      <c r="AR55" s="7">
        <f t="shared" si="24"/>
        <v>27.445768758853834</v>
      </c>
      <c r="AS55" s="5">
        <f t="shared" si="25"/>
        <v>74.42800487800837</v>
      </c>
      <c r="AT55" s="10">
        <f t="shared" si="26"/>
        <v>0.896135272565241</v>
      </c>
      <c r="AU55" s="5">
        <f t="shared" si="27"/>
        <v>-74.42800487800837</v>
      </c>
      <c r="AV55" s="11">
        <f t="shared" si="28"/>
        <v>896.1352725652409</v>
      </c>
      <c r="AW55" s="5">
        <f t="shared" si="29"/>
        <v>9.148589586284611</v>
      </c>
      <c r="AX55" s="5">
        <f t="shared" si="30"/>
        <v>74.42800487800837</v>
      </c>
      <c r="AY55" s="5">
        <f t="shared" si="31"/>
        <v>2.455929876666666</v>
      </c>
      <c r="AZ55" s="5">
        <f t="shared" si="32"/>
        <v>8.812780484000001</v>
      </c>
      <c r="BA55" s="5">
        <f t="shared" si="33"/>
        <v>3.588368123914527</v>
      </c>
      <c r="BB55" s="5">
        <f t="shared" si="81"/>
        <v>1.2187439706887278</v>
      </c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</row>
    <row r="56" spans="1:96" ht="12.75">
      <c r="A56" s="1" t="s">
        <v>94</v>
      </c>
      <c r="B56" s="1">
        <v>1</v>
      </c>
      <c r="C56">
        <v>0.08535</v>
      </c>
      <c r="D56">
        <v>0.5301</v>
      </c>
      <c r="E56">
        <v>0.3996</v>
      </c>
      <c r="F56">
        <v>0.4356</v>
      </c>
      <c r="G56">
        <v>2.5868</v>
      </c>
      <c r="H56" s="5">
        <f t="shared" si="2"/>
        <v>0.045244035</v>
      </c>
      <c r="I56" s="5">
        <f t="shared" si="3"/>
        <v>0.03410586</v>
      </c>
      <c r="J56" s="5">
        <f t="shared" si="4"/>
        <v>0.037178459999999997</v>
      </c>
      <c r="K56" s="5">
        <f t="shared" si="5"/>
        <v>0.22078338</v>
      </c>
      <c r="L56" s="2">
        <v>54</v>
      </c>
      <c r="M56" s="6"/>
      <c r="N56" s="9">
        <v>1</v>
      </c>
      <c r="O56" s="5">
        <f>O24+H51</f>
        <v>2.424366591</v>
      </c>
      <c r="P56" s="5">
        <f>P24+I51</f>
        <v>8.497467596</v>
      </c>
      <c r="Q56" s="5">
        <f>Q24+J51</f>
        <v>2.714682436</v>
      </c>
      <c r="R56" s="5">
        <f>R24+K51</f>
        <v>9.478210012</v>
      </c>
      <c r="S56">
        <v>0</v>
      </c>
      <c r="T56">
        <v>0</v>
      </c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>
        <f t="shared" si="23"/>
        <v>7.5634156180000005</v>
      </c>
      <c r="AQ56" s="5">
        <f t="shared" si="23"/>
        <v>26.473145203999998</v>
      </c>
      <c r="AR56" s="7">
        <f t="shared" si="24"/>
        <v>27.532393154295075</v>
      </c>
      <c r="AS56" s="5">
        <f t="shared" si="25"/>
        <v>74.0552847353453</v>
      </c>
      <c r="AT56" s="10">
        <f t="shared" si="26"/>
        <v>0.8933157873216406</v>
      </c>
      <c r="AU56" s="5">
        <f t="shared" si="27"/>
        <v>-74.0552847353453</v>
      </c>
      <c r="AV56" s="11">
        <f t="shared" si="28"/>
        <v>893.3157873216406</v>
      </c>
      <c r="AW56" s="5">
        <f t="shared" si="29"/>
        <v>9.177464384765026</v>
      </c>
      <c r="AX56" s="5">
        <f t="shared" si="30"/>
        <v>74.0552847353453</v>
      </c>
      <c r="AY56" s="5">
        <f t="shared" si="31"/>
        <v>2.521138539333336</v>
      </c>
      <c r="AZ56" s="5">
        <f t="shared" si="32"/>
        <v>8.824381734666666</v>
      </c>
      <c r="BA56" s="5">
        <f t="shared" si="33"/>
        <v>3.500157407851175</v>
      </c>
      <c r="BB56" s="5">
        <f t="shared" si="81"/>
        <v>1.2149094707574313</v>
      </c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</row>
    <row r="57" spans="1:96" ht="12.75">
      <c r="A57" s="1" t="s">
        <v>95</v>
      </c>
      <c r="B57" s="1">
        <v>1</v>
      </c>
      <c r="C57">
        <v>0.39642</v>
      </c>
      <c r="D57">
        <v>0.5301</v>
      </c>
      <c r="E57">
        <v>0.3996</v>
      </c>
      <c r="F57">
        <v>0.4356</v>
      </c>
      <c r="G57">
        <v>2.5868</v>
      </c>
      <c r="H57" s="5">
        <f t="shared" si="2"/>
        <v>0.210142242</v>
      </c>
      <c r="I57" s="5">
        <f t="shared" si="3"/>
        <v>0.158409432</v>
      </c>
      <c r="J57" s="5">
        <f t="shared" si="4"/>
        <v>0.172680552</v>
      </c>
      <c r="K57" s="5">
        <f t="shared" si="5"/>
        <v>1.025459256</v>
      </c>
      <c r="L57" s="2">
        <v>55</v>
      </c>
      <c r="M57" s="6"/>
      <c r="N57" s="9">
        <v>1</v>
      </c>
      <c r="O57" s="5">
        <f>O56+H52</f>
        <v>2.499810423</v>
      </c>
      <c r="P57" s="5">
        <f>P56+I52</f>
        <v>8.554338668</v>
      </c>
      <c r="Q57" s="5">
        <f>Q56+J52</f>
        <v>2.776677028</v>
      </c>
      <c r="R57" s="5">
        <f>R56+K52</f>
        <v>9.846363388</v>
      </c>
      <c r="S57">
        <v>0</v>
      </c>
      <c r="T57">
        <v>0</v>
      </c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>
        <f t="shared" si="23"/>
        <v>7.776297874</v>
      </c>
      <c r="AQ57" s="5">
        <f t="shared" si="23"/>
        <v>26.955040724</v>
      </c>
      <c r="AR57" s="7">
        <f t="shared" si="24"/>
        <v>28.054322823010278</v>
      </c>
      <c r="AS57" s="5">
        <f t="shared" si="25"/>
        <v>73.90760329421185</v>
      </c>
      <c r="AT57" s="10">
        <f t="shared" si="26"/>
        <v>0.8766963160238902</v>
      </c>
      <c r="AU57" s="5">
        <f t="shared" si="27"/>
        <v>-73.90760329421185</v>
      </c>
      <c r="AV57" s="11">
        <f t="shared" si="28"/>
        <v>876.6963160238902</v>
      </c>
      <c r="AW57" s="5">
        <f t="shared" si="29"/>
        <v>9.351440941003426</v>
      </c>
      <c r="AX57" s="5">
        <f t="shared" si="30"/>
        <v>73.90760329421185</v>
      </c>
      <c r="AY57" s="5">
        <f t="shared" si="31"/>
        <v>2.5920992913333327</v>
      </c>
      <c r="AZ57" s="5">
        <f t="shared" si="32"/>
        <v>8.985013574666667</v>
      </c>
      <c r="BA57" s="5">
        <f>AZ57/AY57</f>
        <v>3.4663076390275642</v>
      </c>
      <c r="BB57" s="5">
        <f t="shared" si="81"/>
        <v>1.1923069897924907</v>
      </c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</row>
    <row r="58" spans="1:96" ht="12.75">
      <c r="A58" s="1" t="s">
        <v>96</v>
      </c>
      <c r="B58" s="1">
        <v>1</v>
      </c>
      <c r="C58">
        <v>0.16873</v>
      </c>
      <c r="D58">
        <v>0.5301</v>
      </c>
      <c r="E58">
        <v>0.3996</v>
      </c>
      <c r="F58">
        <v>0.4356</v>
      </c>
      <c r="G58">
        <v>2.5868</v>
      </c>
      <c r="H58" s="5">
        <f t="shared" si="2"/>
        <v>0.089443773</v>
      </c>
      <c r="I58" s="5">
        <f t="shared" si="3"/>
        <v>0.067424508</v>
      </c>
      <c r="J58" s="5">
        <f t="shared" si="4"/>
        <v>0.073498788</v>
      </c>
      <c r="K58" s="5">
        <f t="shared" si="5"/>
        <v>0.436470764</v>
      </c>
      <c r="L58" s="2">
        <v>56</v>
      </c>
      <c r="M58" s="6"/>
      <c r="N58" s="9">
        <v>1</v>
      </c>
      <c r="O58" s="5">
        <f>O56+H53</f>
        <v>2.451152544</v>
      </c>
      <c r="P58" s="5">
        <f>P56+I53</f>
        <v>8.517659384</v>
      </c>
      <c r="Q58" s="5">
        <f>Q56+J53</f>
        <v>2.736693304</v>
      </c>
      <c r="R58" s="5">
        <f>R56+K53</f>
        <v>9.608921016</v>
      </c>
      <c r="S58">
        <v>0</v>
      </c>
      <c r="T58">
        <v>0</v>
      </c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>
        <f t="shared" si="23"/>
        <v>7.638998392</v>
      </c>
      <c r="AQ58" s="5">
        <f t="shared" si="23"/>
        <v>26.644239784</v>
      </c>
      <c r="AR58" s="7">
        <f t="shared" si="24"/>
        <v>27.717680460317506</v>
      </c>
      <c r="AS58" s="5">
        <f t="shared" si="25"/>
        <v>74.00221440725993</v>
      </c>
      <c r="AT58" s="10">
        <f t="shared" si="26"/>
        <v>0.8873441449290854</v>
      </c>
      <c r="AU58" s="5">
        <f t="shared" si="27"/>
        <v>-74.00221440725993</v>
      </c>
      <c r="AV58" s="11">
        <f t="shared" si="28"/>
        <v>887.3441449290855</v>
      </c>
      <c r="AW58" s="5">
        <f t="shared" si="29"/>
        <v>9.239226820105836</v>
      </c>
      <c r="AX58" s="5">
        <f>AS58</f>
        <v>74.00221440725993</v>
      </c>
      <c r="AY58" s="5">
        <f t="shared" si="31"/>
        <v>2.5463327973333336</v>
      </c>
      <c r="AZ58" s="5">
        <f t="shared" si="32"/>
        <v>8.881413261333334</v>
      </c>
      <c r="BA58" s="5">
        <f t="shared" si="33"/>
        <v>3.487923208872957</v>
      </c>
      <c r="BB58" s="5">
        <f t="shared" si="81"/>
        <v>1.2067880371035562</v>
      </c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</row>
    <row r="59" spans="1:96" ht="12.75">
      <c r="A59" s="1" t="s">
        <v>97</v>
      </c>
      <c r="B59" s="1">
        <v>1</v>
      </c>
      <c r="C59">
        <v>0.19732</v>
      </c>
      <c r="D59">
        <v>0.5301</v>
      </c>
      <c r="E59">
        <v>0.3996</v>
      </c>
      <c r="F59">
        <v>0.4356</v>
      </c>
      <c r="G59">
        <v>2.5868</v>
      </c>
      <c r="H59" s="5">
        <f t="shared" si="2"/>
        <v>0.104599332</v>
      </c>
      <c r="I59" s="5">
        <f t="shared" si="3"/>
        <v>0.078849072</v>
      </c>
      <c r="J59" s="5">
        <f t="shared" si="4"/>
        <v>0.085952592</v>
      </c>
      <c r="K59" s="5">
        <f t="shared" si="5"/>
        <v>0.510427376</v>
      </c>
      <c r="L59" s="2">
        <v>57</v>
      </c>
      <c r="M59" s="6"/>
      <c r="N59" s="9">
        <v>1</v>
      </c>
      <c r="O59" s="5">
        <f>O29+H58</f>
        <v>2.5214834120000003</v>
      </c>
      <c r="P59" s="5">
        <f>P29+I58</f>
        <v>8.223551547</v>
      </c>
      <c r="Q59" s="5">
        <f>Q29+J58</f>
        <v>2.6334339770000006</v>
      </c>
      <c r="R59" s="5">
        <f>R29+K58</f>
        <v>10.659253649</v>
      </c>
      <c r="S59">
        <v>0</v>
      </c>
      <c r="T59">
        <v>0</v>
      </c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>
        <f t="shared" si="23"/>
        <v>7.6764008010000016</v>
      </c>
      <c r="AQ59" s="5">
        <f t="shared" si="23"/>
        <v>27.106356743</v>
      </c>
      <c r="AR59" s="7">
        <f t="shared" si="24"/>
        <v>28.172357110053376</v>
      </c>
      <c r="AS59" s="5">
        <f t="shared" si="25"/>
        <v>74.18811173211125</v>
      </c>
      <c r="AT59" s="10">
        <f t="shared" si="26"/>
        <v>0.8730232039654653</v>
      </c>
      <c r="AU59" s="5">
        <f t="shared" si="27"/>
        <v>-74.18811173211125</v>
      </c>
      <c r="AV59" s="11">
        <f t="shared" si="28"/>
        <v>873.0232039654653</v>
      </c>
      <c r="AW59" s="5">
        <f t="shared" si="29"/>
        <v>9.390785703351126</v>
      </c>
      <c r="AX59" s="5">
        <f t="shared" si="30"/>
        <v>74.18811173211125</v>
      </c>
      <c r="AY59" s="5">
        <f t="shared" si="31"/>
        <v>2.5588002670000005</v>
      </c>
      <c r="AZ59" s="5">
        <f t="shared" si="32"/>
        <v>9.035452247666667</v>
      </c>
      <c r="BA59" s="5">
        <f t="shared" si="33"/>
        <v>3.5311283823883803</v>
      </c>
      <c r="BB59" s="5">
        <f t="shared" si="81"/>
        <v>1.1873115573930328</v>
      </c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</row>
    <row r="60" spans="1:96" ht="12.75">
      <c r="A60" s="1" t="s">
        <v>98</v>
      </c>
      <c r="B60" s="1">
        <v>1</v>
      </c>
      <c r="C60">
        <v>0.13848</v>
      </c>
      <c r="D60">
        <v>0.5301</v>
      </c>
      <c r="E60">
        <v>0.3996</v>
      </c>
      <c r="F60">
        <v>0.4356</v>
      </c>
      <c r="G60">
        <v>2.5868</v>
      </c>
      <c r="H60" s="5">
        <f t="shared" si="2"/>
        <v>0.073408248</v>
      </c>
      <c r="I60" s="5">
        <f t="shared" si="3"/>
        <v>0.055336607999999995</v>
      </c>
      <c r="J60" s="5">
        <f t="shared" si="4"/>
        <v>0.060321888</v>
      </c>
      <c r="K60" s="5">
        <f t="shared" si="5"/>
        <v>0.358220064</v>
      </c>
      <c r="L60" s="2">
        <v>58</v>
      </c>
      <c r="M60" s="6"/>
      <c r="N60" s="9">
        <v>1</v>
      </c>
      <c r="O60" s="5">
        <f>O29+H59</f>
        <v>2.536638971</v>
      </c>
      <c r="P60" s="5">
        <f>P29+I59</f>
        <v>8.234976111</v>
      </c>
      <c r="Q60" s="5">
        <f>Q29+J59</f>
        <v>2.6458877810000003</v>
      </c>
      <c r="R60" s="5">
        <f>R29+K59</f>
        <v>10.733210261</v>
      </c>
      <c r="S60">
        <v>0</v>
      </c>
      <c r="T60">
        <v>0</v>
      </c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>
        <f t="shared" si="23"/>
        <v>7.719165723</v>
      </c>
      <c r="AQ60" s="5">
        <f t="shared" si="23"/>
        <v>27.203162483</v>
      </c>
      <c r="AR60" s="7">
        <f t="shared" si="24"/>
        <v>28.277156302139662</v>
      </c>
      <c r="AS60" s="5">
        <f t="shared" si="25"/>
        <v>74.15818617692952</v>
      </c>
      <c r="AT60" s="10">
        <f t="shared" si="26"/>
        <v>0.869787654907046</v>
      </c>
      <c r="AU60" s="5">
        <f t="shared" si="27"/>
        <v>-74.15818617692952</v>
      </c>
      <c r="AV60" s="11">
        <f t="shared" si="28"/>
        <v>869.787654907046</v>
      </c>
      <c r="AW60" s="5">
        <f t="shared" si="29"/>
        <v>9.425718767379887</v>
      </c>
      <c r="AX60" s="5">
        <f t="shared" si="30"/>
        <v>74.15818617692952</v>
      </c>
      <c r="AY60" s="5">
        <f>AW60*COS(AX60*PI()/180)</f>
        <v>2.5730552409999996</v>
      </c>
      <c r="AZ60" s="5">
        <f t="shared" si="32"/>
        <v>9.067720827666667</v>
      </c>
      <c r="BA60" s="5">
        <f t="shared" si="33"/>
        <v>3.524106549746115</v>
      </c>
      <c r="BB60" s="5">
        <f t="shared" si="81"/>
        <v>1.1829112106735826</v>
      </c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</row>
    <row r="61" spans="1:96" ht="12.75">
      <c r="A61" s="1" t="s">
        <v>99</v>
      </c>
      <c r="B61" s="1">
        <v>1</v>
      </c>
      <c r="C61">
        <v>0.06109</v>
      </c>
      <c r="D61">
        <v>0.5301</v>
      </c>
      <c r="E61">
        <v>0.3996</v>
      </c>
      <c r="F61">
        <v>0.4356</v>
      </c>
      <c r="G61">
        <v>2.5868</v>
      </c>
      <c r="H61" s="5">
        <f t="shared" si="2"/>
        <v>0.032383809</v>
      </c>
      <c r="I61" s="5">
        <f t="shared" si="3"/>
        <v>0.024411564</v>
      </c>
      <c r="J61" s="5">
        <f t="shared" si="4"/>
        <v>0.026610804</v>
      </c>
      <c r="K61" s="5">
        <f t="shared" si="5"/>
        <v>0.158027612</v>
      </c>
      <c r="L61" s="2">
        <v>59</v>
      </c>
      <c r="M61" s="6"/>
      <c r="N61" s="9">
        <v>1</v>
      </c>
      <c r="O61" s="5">
        <f>O30+H60</f>
        <v>2.741496116</v>
      </c>
      <c r="P61" s="5">
        <f>P30+I60</f>
        <v>8.385171276</v>
      </c>
      <c r="Q61" s="5">
        <f>Q30+J60</f>
        <v>2.831814356</v>
      </c>
      <c r="R61" s="5">
        <f>R30+K60</f>
        <v>11.703801684</v>
      </c>
      <c r="S61">
        <v>0</v>
      </c>
      <c r="T61">
        <v>0</v>
      </c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>
        <f t="shared" si="23"/>
        <v>8.314806588</v>
      </c>
      <c r="AQ61" s="5">
        <f t="shared" si="23"/>
        <v>28.474144236</v>
      </c>
      <c r="AR61" s="7">
        <f t="shared" si="24"/>
        <v>29.663325817722804</v>
      </c>
      <c r="AS61" s="5">
        <f t="shared" si="25"/>
        <v>73.72153466971345</v>
      </c>
      <c r="AT61" s="10">
        <f t="shared" si="26"/>
        <v>0.829142410349123</v>
      </c>
      <c r="AU61" s="5">
        <f t="shared" si="27"/>
        <v>-73.72153466971345</v>
      </c>
      <c r="AV61" s="11">
        <f t="shared" si="28"/>
        <v>829.142410349123</v>
      </c>
      <c r="AW61" s="5">
        <f>AR61/3</f>
        <v>9.887775272574268</v>
      </c>
      <c r="AX61" s="5">
        <f t="shared" si="30"/>
        <v>73.72153466971345</v>
      </c>
      <c r="AY61" s="5">
        <f t="shared" si="31"/>
        <v>2.771602196</v>
      </c>
      <c r="AZ61" s="5">
        <f t="shared" si="32"/>
        <v>9.491381412</v>
      </c>
      <c r="BA61" s="5">
        <f t="shared" si="33"/>
        <v>3.424510712864221</v>
      </c>
      <c r="BB61" s="5">
        <f t="shared" si="81"/>
        <v>1.1276336780748073</v>
      </c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</row>
    <row r="62" spans="1:96" ht="12.75">
      <c r="A62" s="1" t="s">
        <v>100</v>
      </c>
      <c r="B62" s="1">
        <v>1</v>
      </c>
      <c r="C62">
        <v>0.17739</v>
      </c>
      <c r="D62">
        <v>0.5301</v>
      </c>
      <c r="E62">
        <v>0.3996</v>
      </c>
      <c r="F62">
        <v>0.4356</v>
      </c>
      <c r="G62">
        <v>2.5868</v>
      </c>
      <c r="H62" s="5">
        <f t="shared" si="2"/>
        <v>0.094034439</v>
      </c>
      <c r="I62" s="5">
        <f t="shared" si="3"/>
        <v>0.070885044</v>
      </c>
      <c r="J62" s="5">
        <f t="shared" si="4"/>
        <v>0.07727108399999999</v>
      </c>
      <c r="K62" s="5">
        <f t="shared" si="5"/>
        <v>0.45887245200000004</v>
      </c>
      <c r="L62" s="2">
        <v>60</v>
      </c>
      <c r="M62" s="6"/>
      <c r="N62" s="9">
        <v>1</v>
      </c>
      <c r="O62" s="5">
        <f>O31+H61</f>
        <v>2.8016200580000006</v>
      </c>
      <c r="P62" s="5">
        <f>P31+I61</f>
        <v>8.428681212999999</v>
      </c>
      <c r="Q62" s="5">
        <f>Q31+J61</f>
        <v>2.8887571030000005</v>
      </c>
      <c r="R62" s="5">
        <f>R31+K61</f>
        <v>11.984736647</v>
      </c>
      <c r="S62">
        <v>0</v>
      </c>
      <c r="T62">
        <v>0</v>
      </c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>
        <f t="shared" si="23"/>
        <v>8.491997219000002</v>
      </c>
      <c r="AQ62" s="5">
        <f t="shared" si="23"/>
        <v>28.842099073</v>
      </c>
      <c r="AR62" s="7">
        <f t="shared" si="24"/>
        <v>30.06627172936896</v>
      </c>
      <c r="AS62" s="5">
        <f t="shared" si="25"/>
        <v>73.59395654993529</v>
      </c>
      <c r="AT62" s="10">
        <f t="shared" si="26"/>
        <v>0.8180303061471155</v>
      </c>
      <c r="AU62" s="5">
        <f t="shared" si="27"/>
        <v>-73.59395654993529</v>
      </c>
      <c r="AV62" s="11">
        <f t="shared" si="28"/>
        <v>818.0303061471154</v>
      </c>
      <c r="AW62" s="5">
        <f t="shared" si="29"/>
        <v>10.02209057645632</v>
      </c>
      <c r="AX62" s="5">
        <f t="shared" si="30"/>
        <v>73.59395654993529</v>
      </c>
      <c r="AY62" s="5">
        <f t="shared" si="31"/>
        <v>2.8306657396666686</v>
      </c>
      <c r="AZ62" s="5">
        <f t="shared" si="32"/>
        <v>9.614033024333333</v>
      </c>
      <c r="BA62" s="5">
        <f t="shared" si="33"/>
        <v>3.3963858358865977</v>
      </c>
      <c r="BB62" s="5">
        <f t="shared" si="81"/>
        <v>1.112521216360077</v>
      </c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</row>
    <row r="63" spans="1:96" ht="12.75">
      <c r="A63" s="1" t="s">
        <v>101</v>
      </c>
      <c r="B63" s="1">
        <v>1</v>
      </c>
      <c r="C63">
        <v>0.1787</v>
      </c>
      <c r="D63">
        <v>0.5301</v>
      </c>
      <c r="E63">
        <v>0.3996</v>
      </c>
      <c r="F63">
        <v>0.4356</v>
      </c>
      <c r="G63">
        <v>2.5868</v>
      </c>
      <c r="H63" s="5">
        <f t="shared" si="2"/>
        <v>0.09472887</v>
      </c>
      <c r="I63" s="5">
        <f t="shared" si="3"/>
        <v>0.07140852</v>
      </c>
      <c r="J63" s="5">
        <f t="shared" si="4"/>
        <v>0.07784172</v>
      </c>
      <c r="K63" s="5">
        <f t="shared" si="5"/>
        <v>0.46226116</v>
      </c>
      <c r="L63" s="2">
        <v>61</v>
      </c>
      <c r="M63" s="6"/>
      <c r="N63" s="9">
        <v>1</v>
      </c>
      <c r="O63" s="5">
        <f>O33+H62</f>
        <v>3.0379651430000005</v>
      </c>
      <c r="P63" s="5">
        <f>P33+I62</f>
        <v>8.603712148</v>
      </c>
      <c r="Q63" s="5">
        <f>Q33+J62</f>
        <v>3.095986588</v>
      </c>
      <c r="R63" s="5">
        <f>R33+K62</f>
        <v>13.116541812</v>
      </c>
      <c r="S63">
        <v>0</v>
      </c>
      <c r="T63">
        <v>0</v>
      </c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>
        <f t="shared" si="23"/>
        <v>9.171916874</v>
      </c>
      <c r="AQ63" s="5">
        <f t="shared" si="23"/>
        <v>30.323966108</v>
      </c>
      <c r="AR63" s="7">
        <f t="shared" si="24"/>
        <v>31.68070358534827</v>
      </c>
      <c r="AS63" s="5">
        <f t="shared" si="25"/>
        <v>73.17130854721968</v>
      </c>
      <c r="AT63" s="10">
        <f t="shared" si="26"/>
        <v>0.7763439155073828</v>
      </c>
      <c r="AU63" s="5">
        <f t="shared" si="27"/>
        <v>-73.17130854721968</v>
      </c>
      <c r="AV63" s="11">
        <f t="shared" si="28"/>
        <v>776.3439155073828</v>
      </c>
      <c r="AW63" s="5">
        <f t="shared" si="29"/>
        <v>10.560234528449422</v>
      </c>
      <c r="AX63" s="5">
        <f t="shared" si="30"/>
        <v>73.17130854721968</v>
      </c>
      <c r="AY63" s="5">
        <f t="shared" si="31"/>
        <v>3.0573056246666663</v>
      </c>
      <c r="AZ63" s="5">
        <f t="shared" si="32"/>
        <v>10.107988702666667</v>
      </c>
      <c r="BA63" s="5">
        <f t="shared" si="33"/>
        <v>3.3061754183534484</v>
      </c>
      <c r="BB63" s="5">
        <f t="shared" si="81"/>
        <v>1.0558277250900407</v>
      </c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</row>
    <row r="64" spans="1:96" ht="12.75">
      <c r="A64" s="1" t="s">
        <v>102</v>
      </c>
      <c r="B64" s="1">
        <v>1</v>
      </c>
      <c r="C64">
        <v>0.07892</v>
      </c>
      <c r="D64">
        <v>0.5301</v>
      </c>
      <c r="E64">
        <v>0.3996</v>
      </c>
      <c r="F64">
        <v>0.4356</v>
      </c>
      <c r="G64">
        <v>2.5868</v>
      </c>
      <c r="H64" s="5">
        <f t="shared" si="2"/>
        <v>0.041835492</v>
      </c>
      <c r="I64" s="5">
        <f t="shared" si="3"/>
        <v>0.031536432</v>
      </c>
      <c r="J64" s="5">
        <f t="shared" si="4"/>
        <v>0.034377552</v>
      </c>
      <c r="K64" s="5">
        <f t="shared" si="5"/>
        <v>0.20415025600000003</v>
      </c>
      <c r="L64" s="2">
        <v>62</v>
      </c>
      <c r="M64" s="6"/>
      <c r="N64" s="9">
        <v>1</v>
      </c>
      <c r="O64" s="5">
        <f>O35+H63</f>
        <v>2.696432315</v>
      </c>
      <c r="P64" s="5">
        <f>P35+I63</f>
        <v>8.352390965</v>
      </c>
      <c r="Q64" s="5">
        <f>Q35+J63</f>
        <v>2.7898374150000005</v>
      </c>
      <c r="R64" s="5">
        <f>R35+K63</f>
        <v>11.492075335000001</v>
      </c>
      <c r="S64">
        <v>0</v>
      </c>
      <c r="T64">
        <v>0</v>
      </c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>
        <f t="shared" si="23"/>
        <v>8.182702045000001</v>
      </c>
      <c r="AQ64" s="5">
        <f t="shared" si="23"/>
        <v>28.196857265</v>
      </c>
      <c r="AR64" s="7">
        <f t="shared" si="24"/>
        <v>29.36016642289397</v>
      </c>
      <c r="AS64" s="5">
        <f t="shared" si="25"/>
        <v>73.81731995100594</v>
      </c>
      <c r="AT64" s="10">
        <f t="shared" si="26"/>
        <v>0.8377037484467286</v>
      </c>
      <c r="AU64" s="5">
        <f t="shared" si="27"/>
        <v>-73.81731995100594</v>
      </c>
      <c r="AV64" s="11">
        <f t="shared" si="28"/>
        <v>837.7037484467286</v>
      </c>
      <c r="AW64" s="5">
        <f t="shared" si="29"/>
        <v>9.786722140964656</v>
      </c>
      <c r="AX64" s="5">
        <f t="shared" si="30"/>
        <v>73.81731995100594</v>
      </c>
      <c r="AY64" s="5">
        <f t="shared" si="31"/>
        <v>2.7275673483333356</v>
      </c>
      <c r="AZ64" s="5">
        <f t="shared" si="32"/>
        <v>9.398952421666666</v>
      </c>
      <c r="BA64" s="5">
        <f t="shared" si="33"/>
        <v>3.4459103007703336</v>
      </c>
      <c r="BB64" s="5">
        <f t="shared" si="81"/>
        <v>1.1392770978875508</v>
      </c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</row>
    <row r="65" spans="1:96" ht="12.75">
      <c r="A65" s="1" t="s">
        <v>103</v>
      </c>
      <c r="B65" s="1">
        <v>1</v>
      </c>
      <c r="C65">
        <v>0.14284</v>
      </c>
      <c r="D65">
        <v>0.5301</v>
      </c>
      <c r="E65">
        <v>0.3996</v>
      </c>
      <c r="F65">
        <v>0.4356</v>
      </c>
      <c r="G65">
        <v>2.5868</v>
      </c>
      <c r="H65" s="5">
        <f t="shared" si="2"/>
        <v>0.075719484</v>
      </c>
      <c r="I65" s="5">
        <f t="shared" si="3"/>
        <v>0.057078864</v>
      </c>
      <c r="J65" s="5">
        <f t="shared" si="4"/>
        <v>0.062221104</v>
      </c>
      <c r="K65" s="5">
        <f t="shared" si="5"/>
        <v>0.369498512</v>
      </c>
      <c r="L65" s="2">
        <v>63</v>
      </c>
      <c r="M65" s="6"/>
      <c r="N65" s="9">
        <v>1</v>
      </c>
      <c r="O65" s="5">
        <f>O38+H64</f>
        <v>2.885407664</v>
      </c>
      <c r="P65" s="5">
        <f>P38+I64</f>
        <v>8.490509803999998</v>
      </c>
      <c r="Q65" s="5">
        <f>Q38+J64</f>
        <v>2.9631471240000007</v>
      </c>
      <c r="R65" s="5">
        <f>R38+K64</f>
        <v>12.384449236</v>
      </c>
      <c r="S65">
        <v>0</v>
      </c>
      <c r="T65">
        <v>0</v>
      </c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>
        <f t="shared" si="23"/>
        <v>8.733962452</v>
      </c>
      <c r="AQ65" s="5">
        <f t="shared" si="23"/>
        <v>29.365468844</v>
      </c>
      <c r="AR65" s="7">
        <f t="shared" si="24"/>
        <v>30.636789331470105</v>
      </c>
      <c r="AS65" s="5">
        <f t="shared" si="25"/>
        <v>73.43631756985924</v>
      </c>
      <c r="AT65" s="10">
        <f t="shared" si="26"/>
        <v>0.8027969641784216</v>
      </c>
      <c r="AU65" s="5">
        <f t="shared" si="27"/>
        <v>-73.43631756985924</v>
      </c>
      <c r="AV65" s="11">
        <f t="shared" si="28"/>
        <v>802.7969641784216</v>
      </c>
      <c r="AW65" s="5">
        <f t="shared" si="29"/>
        <v>10.212263110490035</v>
      </c>
      <c r="AX65" s="5">
        <f t="shared" si="30"/>
        <v>73.43631756985924</v>
      </c>
      <c r="AY65" s="5">
        <f t="shared" si="31"/>
        <v>2.9113208173333303</v>
      </c>
      <c r="AZ65" s="5">
        <f t="shared" si="32"/>
        <v>9.788489614666668</v>
      </c>
      <c r="BA65" s="5">
        <f t="shared" si="33"/>
        <v>3.3622160623412807</v>
      </c>
      <c r="BB65" s="5">
        <f t="shared" si="81"/>
        <v>1.0918038712826534</v>
      </c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</row>
    <row r="66" spans="1:96" ht="12.75">
      <c r="A66" s="1" t="s">
        <v>104</v>
      </c>
      <c r="B66" s="1">
        <v>1</v>
      </c>
      <c r="C66">
        <v>0.30134</v>
      </c>
      <c r="D66">
        <v>0.5301</v>
      </c>
      <c r="E66">
        <v>0.3996</v>
      </c>
      <c r="F66">
        <v>0.4356</v>
      </c>
      <c r="G66">
        <v>2.5868</v>
      </c>
      <c r="H66" s="5">
        <f t="shared" si="2"/>
        <v>0.159740334</v>
      </c>
      <c r="I66" s="5">
        <f t="shared" si="3"/>
        <v>0.120415464</v>
      </c>
      <c r="J66" s="5">
        <f t="shared" si="4"/>
        <v>0.13126370399999998</v>
      </c>
      <c r="K66" s="5">
        <f t="shared" si="5"/>
        <v>0.7795063120000001</v>
      </c>
      <c r="L66" s="2">
        <v>64</v>
      </c>
      <c r="M66" s="6"/>
      <c r="N66" s="9">
        <v>1</v>
      </c>
      <c r="O66" s="5">
        <f>O8+H65</f>
        <v>2.811888095</v>
      </c>
      <c r="P66" s="5">
        <f>P8+I65</f>
        <v>8.437014074999999</v>
      </c>
      <c r="Q66" s="5">
        <f>Q8+J65</f>
        <v>2.894730665</v>
      </c>
      <c r="R66" s="5">
        <f>R8+K65</f>
        <v>12.038916377</v>
      </c>
      <c r="S66">
        <v>0</v>
      </c>
      <c r="T66">
        <v>0</v>
      </c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>
        <f t="shared" si="23"/>
        <v>8.518506855</v>
      </c>
      <c r="AQ66" s="5">
        <f t="shared" si="23"/>
        <v>28.912944526999997</v>
      </c>
      <c r="AR66" s="7">
        <f t="shared" si="24"/>
        <v>30.141720592229984</v>
      </c>
      <c r="AS66" s="5">
        <f t="shared" si="25"/>
        <v>73.58365283724346</v>
      </c>
      <c r="AT66" s="10">
        <f t="shared" si="26"/>
        <v>0.8159826640360489</v>
      </c>
      <c r="AU66" s="5">
        <f t="shared" si="27"/>
        <v>-73.58365283724346</v>
      </c>
      <c r="AV66" s="11">
        <f t="shared" si="28"/>
        <v>815.982664036049</v>
      </c>
      <c r="AW66" s="5">
        <f t="shared" si="29"/>
        <v>10.047240197409995</v>
      </c>
      <c r="AX66" s="5">
        <f t="shared" si="30"/>
        <v>73.58365283724346</v>
      </c>
      <c r="AY66" s="5">
        <f t="shared" si="31"/>
        <v>2.839502285000001</v>
      </c>
      <c r="AZ66" s="5">
        <f t="shared" si="32"/>
        <v>9.637648175666666</v>
      </c>
      <c r="BA66" s="5">
        <f t="shared" si="33"/>
        <v>3.394132917792902</v>
      </c>
      <c r="BB66" s="5">
        <f t="shared" si="81"/>
        <v>1.1097364230890265</v>
      </c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</row>
    <row r="67" spans="1:96" ht="12.75">
      <c r="A67" s="1" t="s">
        <v>105</v>
      </c>
      <c r="B67" s="1">
        <v>1</v>
      </c>
      <c r="C67">
        <v>0.19361</v>
      </c>
      <c r="D67">
        <v>0.5301</v>
      </c>
      <c r="E67">
        <v>0.3996</v>
      </c>
      <c r="F67">
        <v>0.4356</v>
      </c>
      <c r="G67">
        <v>2.5868</v>
      </c>
      <c r="H67" s="5">
        <f t="shared" si="2"/>
        <v>0.102632661</v>
      </c>
      <c r="I67" s="5">
        <f t="shared" si="3"/>
        <v>0.077366556</v>
      </c>
      <c r="J67" s="5">
        <f t="shared" si="4"/>
        <v>0.084336516</v>
      </c>
      <c r="K67" s="5">
        <f t="shared" si="5"/>
        <v>0.500830348</v>
      </c>
      <c r="L67" s="2">
        <v>65</v>
      </c>
      <c r="M67" s="6"/>
      <c r="N67" s="9">
        <v>1</v>
      </c>
      <c r="O67" s="5">
        <f>O10+H66</f>
        <v>3.250657166</v>
      </c>
      <c r="P67" s="5">
        <f>P10+I66</f>
        <v>8.761409495999999</v>
      </c>
      <c r="Q67" s="5">
        <f>Q10+J66</f>
        <v>3.281714936</v>
      </c>
      <c r="R67" s="5">
        <f>R10+K66</f>
        <v>14.136337192000001</v>
      </c>
      <c r="S67">
        <v>0</v>
      </c>
      <c r="T67">
        <v>0</v>
      </c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>
        <f t="shared" si="23"/>
        <v>9.783029268</v>
      </c>
      <c r="AQ67" s="5">
        <f t="shared" si="23"/>
        <v>31.659156183999997</v>
      </c>
      <c r="AR67" s="7">
        <f t="shared" si="24"/>
        <v>33.13623140825538</v>
      </c>
      <c r="AS67" s="5">
        <f t="shared" si="25"/>
        <v>72.82827276278447</v>
      </c>
      <c r="AT67" s="10">
        <f t="shared" si="26"/>
        <v>0.7422425671903825</v>
      </c>
      <c r="AU67" s="5">
        <f>0-AS67</f>
        <v>-72.82827276278447</v>
      </c>
      <c r="AV67" s="11">
        <f t="shared" si="28"/>
        <v>742.2425671903825</v>
      </c>
      <c r="AW67" s="5">
        <f t="shared" si="29"/>
        <v>11.045410469418458</v>
      </c>
      <c r="AX67" s="5">
        <f t="shared" si="30"/>
        <v>72.82827276278447</v>
      </c>
      <c r="AY67" s="5">
        <f t="shared" si="31"/>
        <v>3.2610097560000004</v>
      </c>
      <c r="AZ67" s="5">
        <f t="shared" si="32"/>
        <v>10.553052061333332</v>
      </c>
      <c r="BA67" s="5">
        <f t="shared" si="33"/>
        <v>3.236130171618331</v>
      </c>
      <c r="BB67" s="5">
        <f t="shared" si="81"/>
        <v>1.0094498913789203</v>
      </c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</row>
    <row r="68" spans="1:96" ht="12.75">
      <c r="A68" s="1" t="s">
        <v>106</v>
      </c>
      <c r="B68" s="1">
        <v>1</v>
      </c>
      <c r="C68">
        <v>0.05766</v>
      </c>
      <c r="D68">
        <v>0.5301</v>
      </c>
      <c r="E68">
        <v>0.3996</v>
      </c>
      <c r="F68">
        <v>0.4356</v>
      </c>
      <c r="G68">
        <v>2.5868</v>
      </c>
      <c r="H68" s="5">
        <f t="shared" si="2"/>
        <v>0.030565566000000002</v>
      </c>
      <c r="I68" s="5">
        <f t="shared" si="3"/>
        <v>0.023040936</v>
      </c>
      <c r="J68" s="5">
        <f t="shared" si="4"/>
        <v>0.025116696</v>
      </c>
      <c r="K68" s="5">
        <f t="shared" si="5"/>
        <v>0.149154888</v>
      </c>
      <c r="L68" s="2">
        <v>66</v>
      </c>
      <c r="M68" s="6"/>
      <c r="N68" s="9">
        <v>1</v>
      </c>
      <c r="O68" s="5">
        <f>O10+H67</f>
        <v>3.193549493</v>
      </c>
      <c r="P68" s="5">
        <f>P10+I67</f>
        <v>8.718360587999998</v>
      </c>
      <c r="Q68" s="5">
        <f>Q10+J67</f>
        <v>3.234787748</v>
      </c>
      <c r="R68" s="5">
        <f>R10+K67</f>
        <v>13.857661228000001</v>
      </c>
      <c r="S68">
        <v>0</v>
      </c>
      <c r="T68">
        <v>0</v>
      </c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>
        <f aca="true" t="shared" si="82" ref="AP68:AQ70">O68+O68+Q68+(3*S68)</f>
        <v>9.621886734</v>
      </c>
      <c r="AQ68" s="5">
        <f t="shared" si="82"/>
        <v>31.294382403999997</v>
      </c>
      <c r="AR68" s="7">
        <f>SQRT(AP68*AP68+AQ68*AQ68)</f>
        <v>32.74017523425478</v>
      </c>
      <c r="AS68" s="5">
        <f>DEGREES(ATAN(AQ68/AP68))</f>
        <v>72.90923701460873</v>
      </c>
      <c r="AT68" s="10">
        <f>((SQRT(3))*14.2)/AR68</f>
        <v>0.7512214364004115</v>
      </c>
      <c r="AU68" s="5">
        <f t="shared" si="27"/>
        <v>-72.90923701460873</v>
      </c>
      <c r="AV68" s="11">
        <f>1000*AT68</f>
        <v>751.2214364004114</v>
      </c>
      <c r="AW68" s="5">
        <f>AR68/3</f>
        <v>10.913391744751593</v>
      </c>
      <c r="AX68" s="5">
        <f>AS68</f>
        <v>72.90923701460873</v>
      </c>
      <c r="AY68" s="5">
        <f>AW68*COS(AX68*PI()/180)</f>
        <v>3.207295578000002</v>
      </c>
      <c r="AZ68" s="5">
        <f>AW68*SIN(AX68*PI()/180)</f>
        <v>10.431460801333332</v>
      </c>
      <c r="BA68" s="5">
        <f>AZ68/AY68</f>
        <v>3.2524164198917265</v>
      </c>
      <c r="BB68" s="5">
        <f t="shared" si="81"/>
        <v>1.0216611535045597</v>
      </c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</row>
    <row r="69" spans="1:96" ht="12.75">
      <c r="A69" s="1" t="s">
        <v>107</v>
      </c>
      <c r="B69" s="1">
        <v>1</v>
      </c>
      <c r="C69">
        <v>0.09418</v>
      </c>
      <c r="D69">
        <v>0.5301</v>
      </c>
      <c r="E69">
        <v>0.3996</v>
      </c>
      <c r="F69">
        <v>0.4356</v>
      </c>
      <c r="G69">
        <v>2.5868</v>
      </c>
      <c r="H69" s="5">
        <f>C69*D69</f>
        <v>0.049924818</v>
      </c>
      <c r="I69" s="5">
        <f>C69*E69</f>
        <v>0.037634328</v>
      </c>
      <c r="J69" s="5">
        <f>C69*F69</f>
        <v>0.041024807999999996</v>
      </c>
      <c r="K69" s="5">
        <f>C69*G69</f>
        <v>0.24362482400000002</v>
      </c>
      <c r="L69" s="2">
        <v>67</v>
      </c>
      <c r="M69" s="6"/>
      <c r="N69" s="9">
        <v>1</v>
      </c>
      <c r="O69" s="5">
        <f>O40+H68</f>
        <v>3.504400133</v>
      </c>
      <c r="P69" s="5">
        <f>P40+I68</f>
        <v>8.945823702999999</v>
      </c>
      <c r="Q69" s="5">
        <f>Q40+J68</f>
        <v>3.518756413</v>
      </c>
      <c r="R69" s="5">
        <f>R40+K68</f>
        <v>15.327391293000002</v>
      </c>
      <c r="S69">
        <v>0</v>
      </c>
      <c r="T69">
        <v>0</v>
      </c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>
        <f t="shared" si="82"/>
        <v>10.527556679</v>
      </c>
      <c r="AQ69" s="5">
        <f t="shared" si="82"/>
        <v>33.219038698999995</v>
      </c>
      <c r="AR69" s="7">
        <f>SQRT(AP69*AP69+AQ69*AQ69)</f>
        <v>34.84729518506733</v>
      </c>
      <c r="AS69" s="5">
        <f>DEGREES(ATAN(AQ69/AP69))</f>
        <v>72.41589661412827</v>
      </c>
      <c r="AT69" s="10">
        <f>((SQRT(3))*14.2)/AR69</f>
        <v>0.7057971454271575</v>
      </c>
      <c r="AU69" s="5">
        <f>0-AS69</f>
        <v>-72.41589661412827</v>
      </c>
      <c r="AV69" s="11">
        <f>1000*AT69</f>
        <v>705.7971454271576</v>
      </c>
      <c r="AW69" s="5">
        <f>AR69/3</f>
        <v>11.61576506168911</v>
      </c>
      <c r="AX69" s="5">
        <f>AS69</f>
        <v>72.41589661412827</v>
      </c>
      <c r="AY69" s="5">
        <f>AW69*COS(AX69*PI()/180)</f>
        <v>3.5091855596666655</v>
      </c>
      <c r="AZ69" s="5">
        <f>AW69*SIN(AX69*PI()/180)</f>
        <v>11.073012899666665</v>
      </c>
      <c r="BA69" s="5">
        <f>AZ69/AY69</f>
        <v>3.1554366993116436</v>
      </c>
      <c r="BB69" s="5">
        <f t="shared" si="81"/>
        <v>0.9598841177809343</v>
      </c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</row>
    <row r="70" spans="1:96" ht="12.75">
      <c r="A70" s="1" t="s">
        <v>108</v>
      </c>
      <c r="B70" s="1">
        <v>1</v>
      </c>
      <c r="C70">
        <v>0.15696</v>
      </c>
      <c r="D70">
        <v>0.5301</v>
      </c>
      <c r="E70">
        <v>0.3996</v>
      </c>
      <c r="F70">
        <v>0.4356</v>
      </c>
      <c r="G70">
        <v>2.5868</v>
      </c>
      <c r="H70" s="5">
        <f>C70*D70</f>
        <v>0.083204496</v>
      </c>
      <c r="I70" s="5">
        <f>C70*E70</f>
        <v>0.062721216</v>
      </c>
      <c r="J70" s="5">
        <f>C70*F70</f>
        <v>0.068371776</v>
      </c>
      <c r="K70" s="5">
        <f>C70*G70</f>
        <v>0.406024128</v>
      </c>
      <c r="L70" s="2">
        <v>68</v>
      </c>
      <c r="M70" s="6"/>
      <c r="N70" s="9">
        <v>1</v>
      </c>
      <c r="O70" s="5">
        <f>O12+H69</f>
        <v>3.466047398</v>
      </c>
      <c r="P70" s="5">
        <f>P12+I69</f>
        <v>8.917946907999998</v>
      </c>
      <c r="Q70" s="5">
        <f>Q12+J69</f>
        <v>3.482940388</v>
      </c>
      <c r="R70" s="5">
        <f>R12+K69</f>
        <v>15.147345524</v>
      </c>
      <c r="S70">
        <v>0</v>
      </c>
      <c r="T70">
        <v>0</v>
      </c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>
        <f t="shared" si="82"/>
        <v>10.415035184</v>
      </c>
      <c r="AQ70" s="5">
        <f t="shared" si="82"/>
        <v>32.98323934</v>
      </c>
      <c r="AR70" s="7">
        <f>SQRT(AP70*AP70+AQ70*AQ70)</f>
        <v>34.58853907356715</v>
      </c>
      <c r="AS70" s="5">
        <f>DEGREES(ATAN(AQ70/AP70))</f>
        <v>72.47557622072047</v>
      </c>
      <c r="AT70" s="10">
        <f>((SQRT(3))*14.2)/AR70</f>
        <v>0.7110771985820544</v>
      </c>
      <c r="AU70" s="5">
        <f>0-AS70</f>
        <v>-72.47557622072047</v>
      </c>
      <c r="AV70" s="11">
        <f>1000*AT70</f>
        <v>711.0771985820544</v>
      </c>
      <c r="AW70" s="5">
        <f>AR70/3</f>
        <v>11.529513024522382</v>
      </c>
      <c r="AX70" s="5">
        <f>AS70</f>
        <v>72.47557622072047</v>
      </c>
      <c r="AY70" s="5">
        <f>AW70*COS(AX70*PI()/180)</f>
        <v>3.471678394666664</v>
      </c>
      <c r="AZ70" s="5">
        <f>AW70*SIN(AX70*PI()/180)</f>
        <v>10.994413113333332</v>
      </c>
      <c r="BA70" s="5">
        <f>AZ70/AY70</f>
        <v>3.1668869818769516</v>
      </c>
      <c r="BB70" s="5">
        <f t="shared" si="81"/>
        <v>0.9670649900715941</v>
      </c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</row>
    <row r="71" spans="1:96" ht="12.75">
      <c r="A71" s="1"/>
      <c r="B71" s="1"/>
      <c r="H71" s="5"/>
      <c r="I71" s="5"/>
      <c r="J71" s="5"/>
      <c r="K71" s="5"/>
      <c r="L71" s="2">
        <v>69</v>
      </c>
      <c r="M71" s="6"/>
      <c r="N71" s="9">
        <v>1</v>
      </c>
      <c r="O71" s="5">
        <f>O13+H70</f>
        <v>3.5814395660000002</v>
      </c>
      <c r="P71" s="5">
        <f>P13+I70</f>
        <v>9.003460285999997</v>
      </c>
      <c r="Q71" s="5">
        <f>Q13+J70</f>
        <v>3.583880346</v>
      </c>
      <c r="R71" s="5">
        <f>R13+K70</f>
        <v>15.700325178000002</v>
      </c>
      <c r="S71">
        <v>0</v>
      </c>
      <c r="T71">
        <v>0</v>
      </c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>
        <f>O71+O71+Q71+(3*S71)</f>
        <v>10.746759478000001</v>
      </c>
      <c r="AQ71" s="5">
        <f>P71+P71+R71+(3*T71)</f>
        <v>33.70724575</v>
      </c>
      <c r="AR71" s="7">
        <f>SQRT(AP71*AP71+AQ71*AQ71)</f>
        <v>35.37896628406313</v>
      </c>
      <c r="AS71" s="5">
        <f>DEGREES(ATAN(AQ71/AP71))</f>
        <v>72.31634596573008</v>
      </c>
      <c r="AT71" s="10">
        <f>((SQRT(3))*14.2)/AR71</f>
        <v>0.6951905058502859</v>
      </c>
      <c r="AU71" s="5">
        <f>0-AS71</f>
        <v>-72.31634596573008</v>
      </c>
      <c r="AV71" s="11">
        <f>1000*AT71</f>
        <v>695.1905058502858</v>
      </c>
      <c r="AW71" s="5">
        <f>AR71/3</f>
        <v>11.792988761354378</v>
      </c>
      <c r="AX71" s="5">
        <f>AS71</f>
        <v>72.31634596573008</v>
      </c>
      <c r="AY71" s="5">
        <f>AW71*COS(AX71*PI()/180)</f>
        <v>3.582253159333333</v>
      </c>
      <c r="AZ71" s="5">
        <f>AW71*SIN(AX71*PI()/180)</f>
        <v>11.235748583333333</v>
      </c>
      <c r="BA71" s="5">
        <f>AZ71/AY71</f>
        <v>3.136503223972126</v>
      </c>
      <c r="BB71" s="5">
        <f t="shared" si="81"/>
        <v>0.9454590879563888</v>
      </c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</row>
    <row r="72" spans="1:95" ht="12.75">
      <c r="A72" s="1"/>
      <c r="B72" s="1"/>
      <c r="H72" s="5"/>
      <c r="I72" s="5"/>
      <c r="J72" s="5"/>
      <c r="K72" s="5"/>
      <c r="L72" s="2"/>
      <c r="M72" s="6"/>
      <c r="N72" s="6"/>
      <c r="O72" s="5"/>
      <c r="P72" s="5"/>
      <c r="Q72" s="5"/>
      <c r="R72" s="5"/>
      <c r="U72" s="5"/>
      <c r="V72" s="5"/>
      <c r="W72" s="5"/>
      <c r="X72" s="5"/>
      <c r="Y72" s="5"/>
      <c r="Z72" s="5"/>
      <c r="AA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P72" s="5"/>
      <c r="AQ72" s="5"/>
      <c r="AR72" s="7"/>
      <c r="AS72" s="5"/>
      <c r="AT72" s="10"/>
      <c r="AU72" s="5"/>
      <c r="AV72" s="5"/>
      <c r="AW72" s="5"/>
      <c r="AX72" s="5"/>
      <c r="AY72" s="5"/>
      <c r="AZ72" s="5"/>
      <c r="BA72" s="5"/>
      <c r="BC72" s="1"/>
      <c r="BD72" s="1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R72"/>
  <sheetViews>
    <sheetView workbookViewId="0" topLeftCell="CI1">
      <selection activeCell="AN3" sqref="AN3"/>
    </sheetView>
  </sheetViews>
  <sheetFormatPr defaultColWidth="11.421875" defaultRowHeight="12.75"/>
  <cols>
    <col min="1" max="1" width="10.00390625" style="0" customWidth="1"/>
    <col min="2" max="2" width="5.00390625" style="0" customWidth="1"/>
    <col min="3" max="3" width="9.140625" style="0" customWidth="1"/>
    <col min="4" max="4" width="9.28125" style="0" customWidth="1"/>
    <col min="5" max="5" width="10.57421875" style="0" customWidth="1"/>
    <col min="6" max="6" width="7.421875" style="0" customWidth="1"/>
    <col min="7" max="7" width="10.421875" style="0" customWidth="1"/>
    <col min="8" max="8" width="8.57421875" style="0" customWidth="1"/>
    <col min="9" max="9" width="8.8515625" style="0" customWidth="1"/>
    <col min="10" max="10" width="8.57421875" style="0" customWidth="1"/>
    <col min="11" max="11" width="9.140625" style="0" customWidth="1"/>
    <col min="12" max="12" width="6.8515625" style="0" customWidth="1"/>
    <col min="13" max="13" width="10.28125" style="0" customWidth="1"/>
    <col min="14" max="14" width="5.28125" style="0" customWidth="1"/>
    <col min="28" max="28" width="16.8515625" style="0" customWidth="1"/>
    <col min="41" max="41" width="21.140625" style="0" customWidth="1"/>
    <col min="46" max="46" width="11.421875" style="4" customWidth="1"/>
    <col min="53" max="53" width="21.140625" style="0" customWidth="1"/>
    <col min="89" max="90" width="13.8515625" style="0" customWidth="1"/>
    <col min="96" max="96" width="27.00390625" style="0" customWidth="1"/>
  </cols>
  <sheetData>
    <row r="1" spans="1:96" ht="12.75">
      <c r="A1" s="1" t="s">
        <v>0</v>
      </c>
      <c r="B1" s="1" t="s">
        <v>1</v>
      </c>
      <c r="C1" t="s">
        <v>2</v>
      </c>
      <c r="D1" t="s">
        <v>3</v>
      </c>
      <c r="F1" t="s">
        <v>4</v>
      </c>
      <c r="H1" t="s">
        <v>5</v>
      </c>
      <c r="J1" t="s">
        <v>6</v>
      </c>
      <c r="L1" s="2" t="s">
        <v>7</v>
      </c>
      <c r="M1" s="2" t="s">
        <v>2</v>
      </c>
      <c r="N1" s="2" t="s">
        <v>1</v>
      </c>
      <c r="O1" t="s">
        <v>8</v>
      </c>
      <c r="Q1" t="s">
        <v>9</v>
      </c>
      <c r="S1" t="s">
        <v>10</v>
      </c>
      <c r="U1" t="s">
        <v>11</v>
      </c>
      <c r="W1" t="s">
        <v>11</v>
      </c>
      <c r="Y1" s="3" t="s">
        <v>12</v>
      </c>
      <c r="Z1" s="3"/>
      <c r="AA1" s="3" t="s">
        <v>13</v>
      </c>
      <c r="AB1" s="3" t="s">
        <v>14</v>
      </c>
      <c r="AC1" t="s">
        <v>15</v>
      </c>
      <c r="AE1" t="s">
        <v>15</v>
      </c>
      <c r="AG1" s="3" t="s">
        <v>16</v>
      </c>
      <c r="AH1" s="3"/>
      <c r="AI1" s="3"/>
      <c r="AJ1" t="s">
        <v>17</v>
      </c>
      <c r="AL1" t="s">
        <v>17</v>
      </c>
      <c r="AN1" s="3" t="s">
        <v>13</v>
      </c>
      <c r="AO1" s="3" t="s">
        <v>18</v>
      </c>
      <c r="AP1" s="4" t="s">
        <v>19</v>
      </c>
      <c r="AQ1" s="4"/>
      <c r="AR1" s="4" t="s">
        <v>19</v>
      </c>
      <c r="AS1" s="4"/>
      <c r="AT1" s="3" t="s">
        <v>20</v>
      </c>
      <c r="AU1" s="3"/>
      <c r="AV1" s="4" t="s">
        <v>21</v>
      </c>
      <c r="AW1" s="4"/>
      <c r="AX1" s="4" t="s">
        <v>21</v>
      </c>
      <c r="AY1" s="4"/>
      <c r="AZ1" t="s">
        <v>13</v>
      </c>
      <c r="BA1" s="3" t="s">
        <v>22</v>
      </c>
      <c r="BB1" t="s">
        <v>23</v>
      </c>
      <c r="BD1" t="s">
        <v>24</v>
      </c>
      <c r="BF1" t="s">
        <v>25</v>
      </c>
      <c r="BH1" t="s">
        <v>25</v>
      </c>
      <c r="BJ1" t="s">
        <v>26</v>
      </c>
      <c r="BL1" t="s">
        <v>26</v>
      </c>
      <c r="BN1" t="s">
        <v>27</v>
      </c>
      <c r="BP1" t="s">
        <v>27</v>
      </c>
      <c r="BR1" t="s">
        <v>28</v>
      </c>
      <c r="BT1" t="s">
        <v>28</v>
      </c>
      <c r="BV1" t="s">
        <v>29</v>
      </c>
      <c r="BX1" t="s">
        <v>29</v>
      </c>
      <c r="BZ1" t="s">
        <v>30</v>
      </c>
      <c r="CB1" t="s">
        <v>30</v>
      </c>
      <c r="CD1" t="s">
        <v>31</v>
      </c>
      <c r="CF1" t="s">
        <v>31</v>
      </c>
      <c r="CH1" t="s">
        <v>32</v>
      </c>
      <c r="CJ1" s="12" t="s">
        <v>33</v>
      </c>
      <c r="CK1" s="12"/>
      <c r="CL1" s="2"/>
      <c r="CM1" t="s">
        <v>34</v>
      </c>
      <c r="CO1" t="s">
        <v>34</v>
      </c>
      <c r="CQ1" t="s">
        <v>13</v>
      </c>
      <c r="CR1" s="3" t="s">
        <v>35</v>
      </c>
    </row>
    <row r="2" spans="1:96" ht="12.75">
      <c r="A2" s="1"/>
      <c r="B2" s="1"/>
      <c r="C2" t="s">
        <v>36</v>
      </c>
      <c r="D2" t="s">
        <v>37</v>
      </c>
      <c r="E2" t="s">
        <v>38</v>
      </c>
      <c r="F2" t="s">
        <v>37</v>
      </c>
      <c r="G2" t="s">
        <v>38</v>
      </c>
      <c r="H2" t="s">
        <v>37</v>
      </c>
      <c r="I2" t="s">
        <v>38</v>
      </c>
      <c r="J2" t="s">
        <v>37</v>
      </c>
      <c r="K2" t="s">
        <v>38</v>
      </c>
      <c r="L2" s="3" t="s">
        <v>39</v>
      </c>
      <c r="M2" s="2" t="s">
        <v>36</v>
      </c>
      <c r="N2" s="2"/>
      <c r="O2" t="s">
        <v>37</v>
      </c>
      <c r="P2" t="s">
        <v>38</v>
      </c>
      <c r="Q2" t="s">
        <v>37</v>
      </c>
      <c r="R2" t="s">
        <v>38</v>
      </c>
      <c r="S2" t="s">
        <v>37</v>
      </c>
      <c r="T2" t="s">
        <v>38</v>
      </c>
      <c r="U2" t="s">
        <v>37</v>
      </c>
      <c r="V2" t="s">
        <v>38</v>
      </c>
      <c r="W2" t="s">
        <v>40</v>
      </c>
      <c r="X2" t="s">
        <v>41</v>
      </c>
      <c r="Y2" s="3" t="s">
        <v>40</v>
      </c>
      <c r="Z2" s="3" t="s">
        <v>41</v>
      </c>
      <c r="AA2" s="3"/>
      <c r="AB2" s="3" t="s">
        <v>40</v>
      </c>
      <c r="AC2" t="s">
        <v>37</v>
      </c>
      <c r="AD2" t="s">
        <v>38</v>
      </c>
      <c r="AE2" t="s">
        <v>40</v>
      </c>
      <c r="AF2" t="s">
        <v>41</v>
      </c>
      <c r="AG2" s="3" t="s">
        <v>40</v>
      </c>
      <c r="AH2" s="3" t="s">
        <v>41</v>
      </c>
      <c r="AI2" s="3"/>
      <c r="AJ2" t="s">
        <v>40</v>
      </c>
      <c r="AK2" t="s">
        <v>41</v>
      </c>
      <c r="AL2" t="s">
        <v>37</v>
      </c>
      <c r="AM2" t="s">
        <v>38</v>
      </c>
      <c r="AN2" s="3"/>
      <c r="AO2" s="3" t="s">
        <v>40</v>
      </c>
      <c r="AP2" t="s">
        <v>37</v>
      </c>
      <c r="AQ2" t="s">
        <v>38</v>
      </c>
      <c r="AR2" t="s">
        <v>40</v>
      </c>
      <c r="AS2" t="s">
        <v>41</v>
      </c>
      <c r="AT2" s="3" t="s">
        <v>40</v>
      </c>
      <c r="AU2" s="3" t="s">
        <v>41</v>
      </c>
      <c r="AV2" t="s">
        <v>40</v>
      </c>
      <c r="AW2" t="s">
        <v>41</v>
      </c>
      <c r="AX2" t="s">
        <v>37</v>
      </c>
      <c r="AY2" t="s">
        <v>38</v>
      </c>
      <c r="BA2" s="3" t="s">
        <v>40</v>
      </c>
      <c r="BB2" t="s">
        <v>40</v>
      </c>
      <c r="BC2" t="s">
        <v>41</v>
      </c>
      <c r="BD2" t="s">
        <v>40</v>
      </c>
      <c r="BE2" t="s">
        <v>41</v>
      </c>
      <c r="BF2" t="s">
        <v>40</v>
      </c>
      <c r="BG2" t="s">
        <v>41</v>
      </c>
      <c r="BH2" t="s">
        <v>37</v>
      </c>
      <c r="BI2" t="s">
        <v>38</v>
      </c>
      <c r="BJ2" t="s">
        <v>37</v>
      </c>
      <c r="BK2" t="s">
        <v>38</v>
      </c>
      <c r="BL2" t="s">
        <v>40</v>
      </c>
      <c r="BM2" t="s">
        <v>41</v>
      </c>
      <c r="BN2" t="s">
        <v>40</v>
      </c>
      <c r="BO2" t="s">
        <v>41</v>
      </c>
      <c r="BP2" t="s">
        <v>37</v>
      </c>
      <c r="BQ2" t="s">
        <v>38</v>
      </c>
      <c r="BR2" t="s">
        <v>37</v>
      </c>
      <c r="BS2" t="s">
        <v>38</v>
      </c>
      <c r="BT2" t="s">
        <v>40</v>
      </c>
      <c r="BU2" t="s">
        <v>41</v>
      </c>
      <c r="BV2" t="s">
        <v>37</v>
      </c>
      <c r="BW2" t="s">
        <v>38</v>
      </c>
      <c r="BX2" t="s">
        <v>40</v>
      </c>
      <c r="BY2" t="s">
        <v>41</v>
      </c>
      <c r="BZ2" t="s">
        <v>40</v>
      </c>
      <c r="CA2" t="s">
        <v>41</v>
      </c>
      <c r="CB2" t="s">
        <v>37</v>
      </c>
      <c r="CC2" t="s">
        <v>38</v>
      </c>
      <c r="CD2" t="s">
        <v>37</v>
      </c>
      <c r="CE2" t="s">
        <v>38</v>
      </c>
      <c r="CF2" t="s">
        <v>40</v>
      </c>
      <c r="CG2" t="s">
        <v>41</v>
      </c>
      <c r="CH2" t="s">
        <v>40</v>
      </c>
      <c r="CI2" t="s">
        <v>41</v>
      </c>
      <c r="CJ2" s="3" t="s">
        <v>40</v>
      </c>
      <c r="CK2" s="3" t="s">
        <v>41</v>
      </c>
      <c r="CL2" s="3"/>
      <c r="CM2" t="s">
        <v>40</v>
      </c>
      <c r="CN2" t="s">
        <v>41</v>
      </c>
      <c r="CO2" t="s">
        <v>37</v>
      </c>
      <c r="CP2" t="s">
        <v>38</v>
      </c>
      <c r="CR2" s="3" t="s">
        <v>40</v>
      </c>
    </row>
    <row r="3" spans="1:96" ht="12.75">
      <c r="A3" s="1" t="s">
        <v>42</v>
      </c>
      <c r="B3" s="1">
        <v>3</v>
      </c>
      <c r="C3">
        <v>0.40996</v>
      </c>
      <c r="D3">
        <v>0.5301</v>
      </c>
      <c r="E3">
        <v>0.3901</v>
      </c>
      <c r="F3">
        <v>0.4751</v>
      </c>
      <c r="G3">
        <v>2.5215</v>
      </c>
      <c r="H3" s="5">
        <f>C3*D3</f>
        <v>0.217319796</v>
      </c>
      <c r="I3" s="5">
        <f>C3*E3</f>
        <v>0.159925396</v>
      </c>
      <c r="J3" s="5">
        <f>C3*F3</f>
        <v>0.194771996</v>
      </c>
      <c r="K3" s="5">
        <f>C3*G3</f>
        <v>1.03371414</v>
      </c>
      <c r="L3" s="2">
        <v>1</v>
      </c>
      <c r="M3" s="2">
        <v>0</v>
      </c>
      <c r="N3" s="2">
        <v>3</v>
      </c>
      <c r="O3" s="5">
        <f>0.180918+0.1857+0.767</f>
        <v>1.133618</v>
      </c>
      <c r="P3" s="5">
        <f>1.99962+3.985+1.216</f>
        <v>7.20062</v>
      </c>
      <c r="Q3">
        <f>0.14283+0.0333+1.2201</f>
        <v>1.39623</v>
      </c>
      <c r="R3" s="5">
        <f>1.675876+1.2521+1.11867</f>
        <v>4.046646</v>
      </c>
      <c r="S3">
        <v>20</v>
      </c>
      <c r="T3">
        <v>0</v>
      </c>
      <c r="U3" s="5">
        <f>O3+S3</f>
        <v>21.133618</v>
      </c>
      <c r="V3" s="5">
        <f>P3+T3</f>
        <v>7.20062</v>
      </c>
      <c r="W3" s="5">
        <f>SQRT(U3*U3+V3*V3)</f>
        <v>22.32663741261375</v>
      </c>
      <c r="X3" s="5">
        <f>DEGREES(ATAN(V3/U3))</f>
        <v>18.814939431133762</v>
      </c>
      <c r="Y3" s="5">
        <f>14.2/((SQRT(3))*W3)</f>
        <v>0.3672014585528629</v>
      </c>
      <c r="Z3" s="5">
        <f>0-X3</f>
        <v>-18.814939431133762</v>
      </c>
      <c r="AA3" s="5">
        <f>V3/U3</f>
        <v>0.3407187543562111</v>
      </c>
      <c r="AB3" s="5">
        <f>1.47*Y3</f>
        <v>0.5397861440727084</v>
      </c>
      <c r="AC3" s="5">
        <f>O3+O3+S3</f>
        <v>22.267236</v>
      </c>
      <c r="AD3" s="5">
        <f>P3+P3+T3</f>
        <v>14.40124</v>
      </c>
      <c r="AE3" s="5">
        <f>SQRT(AC3*AC3+AD3*AD3)</f>
        <v>26.51839951085465</v>
      </c>
      <c r="AF3" s="5">
        <f>DEGREES(ATAN(AD3/AC3))</f>
        <v>32.892596713151015</v>
      </c>
      <c r="AG3" s="5">
        <f>14.2/(SQRT(3)*AE3)</f>
        <v>0.3091579421728255</v>
      </c>
      <c r="AH3" s="5">
        <f>0-AF3</f>
        <v>-32.892596713151015</v>
      </c>
      <c r="AI3" s="8">
        <f>1000*AG3</f>
        <v>309.15794217282547</v>
      </c>
      <c r="AJ3" s="5">
        <f>AE3/SQRT(3)</f>
        <v>15.310405096069973</v>
      </c>
      <c r="AK3" s="5">
        <f>AF3</f>
        <v>32.892596713151015</v>
      </c>
      <c r="AL3" s="5">
        <f>AJ3*COS(AK3*PI()/180)</f>
        <v>12.855994698708928</v>
      </c>
      <c r="AM3" s="5">
        <f>AJ3*SIN(AK3*PI()/180)</f>
        <v>8.314559790664408</v>
      </c>
      <c r="AN3" s="5">
        <f>AM3/AL3</f>
        <v>0.6467457388963768</v>
      </c>
      <c r="AO3" s="5">
        <f>1.48*AG3</f>
        <v>0.4575537544157817</v>
      </c>
      <c r="AP3" s="5">
        <f>O3+O3+Q3+(3*S3)</f>
        <v>63.663466</v>
      </c>
      <c r="AQ3" s="5">
        <f>P3+P3+R3+(3*T3)</f>
        <v>18.447886</v>
      </c>
      <c r="AR3" s="7">
        <f>SQRT(AP3*AP3+AQ3*AQ3)</f>
        <v>66.28243659524107</v>
      </c>
      <c r="AS3" s="5">
        <f>DEGREES(ATAN(AQ3/AP3))</f>
        <v>16.160105037871787</v>
      </c>
      <c r="AT3" s="10">
        <f>((SQRT(3))*14.2)/AR3</f>
        <v>0.3710654395171093</v>
      </c>
      <c r="AU3" s="5">
        <f>0-AS3</f>
        <v>-16.160105037871787</v>
      </c>
      <c r="AV3" s="5">
        <f>AR3/3</f>
        <v>22.09414553174702</v>
      </c>
      <c r="AW3" s="5">
        <f>AS3</f>
        <v>16.160105037871787</v>
      </c>
      <c r="AX3" s="5">
        <f>AV3*COS(AW3*PI()/180)</f>
        <v>21.221155333333332</v>
      </c>
      <c r="AY3" s="5">
        <f>AV3*SIN(AW3*PI()/180)</f>
        <v>6.149295333333333</v>
      </c>
      <c r="AZ3" s="5">
        <f>AY3/AX3</f>
        <v>0.2897719392154992</v>
      </c>
      <c r="BA3" s="5">
        <f>1.47*AT3</f>
        <v>0.5454661960901507</v>
      </c>
      <c r="BB3" s="1">
        <v>1</v>
      </c>
      <c r="BC3" s="1">
        <v>120</v>
      </c>
      <c r="BD3" s="5">
        <f>SQRT(O3*O3+P3*P3)</f>
        <v>7.289308482587631</v>
      </c>
      <c r="BE3" s="5">
        <f>DEGREES(ATAN(P3/O3))</f>
        <v>81.0531656027081</v>
      </c>
      <c r="BF3" s="5">
        <f>BB3*BD3</f>
        <v>7.289308482587631</v>
      </c>
      <c r="BG3" s="5">
        <f>BC3+BE3</f>
        <v>201.0531656027081</v>
      </c>
      <c r="BH3" s="5">
        <f>BF3*COS(BG3*PI()/180)</f>
        <v>-6.802728842998304</v>
      </c>
      <c r="BI3" s="5">
        <f>BF3*SIN(BG3*PI()/180)</f>
        <v>-2.6185680138126908</v>
      </c>
      <c r="BJ3" s="5">
        <f>Q3+(3*S3)-BH3</f>
        <v>68.19895884299831</v>
      </c>
      <c r="BK3" s="5">
        <f>R3+(3*T3)-BI3</f>
        <v>6.66521401381269</v>
      </c>
      <c r="BL3" s="5">
        <f>SQRT(BJ3*BJ3+BK3*BK3)</f>
        <v>68.52388682145009</v>
      </c>
      <c r="BM3" s="5">
        <f>DEGREES(ATAN(BK3/BJ3))</f>
        <v>5.581898711638823</v>
      </c>
      <c r="BN3" s="5">
        <f>BD3*BD3</f>
        <v>53.134018154323996</v>
      </c>
      <c r="BO3" s="5">
        <f>BE3+BE3</f>
        <v>162.1063312054162</v>
      </c>
      <c r="BP3" s="5">
        <f>BN3*COS(BO3*PI()/180)</f>
        <v>-50.563838614476</v>
      </c>
      <c r="BQ3" s="5">
        <f>BN3*SIN(BO3*PI()/180)</f>
        <v>16.325504886319994</v>
      </c>
      <c r="BR3" s="5">
        <f>O3+O3</f>
        <v>2.267236</v>
      </c>
      <c r="BS3" s="5">
        <f>P3+P3</f>
        <v>14.40124</v>
      </c>
      <c r="BT3" s="5">
        <f>SQRT(BR3*BR3+BS3*BS3)</f>
        <v>14.578616965175263</v>
      </c>
      <c r="BU3" s="5">
        <f>DEGREES(ATAN(BS3/BR3))</f>
        <v>81.0531656027081</v>
      </c>
      <c r="BV3" s="5">
        <f>Q3+(3*S3)</f>
        <v>61.39623</v>
      </c>
      <c r="BW3" s="5">
        <f>R3+(3*T3)</f>
        <v>4.046646</v>
      </c>
      <c r="BX3" s="5">
        <f>SQRT(BV3*BV3+BW3*BW3)</f>
        <v>61.52944337520222</v>
      </c>
      <c r="BY3" s="5">
        <f>DEGREES(ATAN(BW3/BV3))</f>
        <v>3.7709297293954416</v>
      </c>
      <c r="BZ3" s="5">
        <f>BT3*BX3</f>
        <v>897.0141870475137</v>
      </c>
      <c r="CA3" s="5">
        <f>BU3+BY3</f>
        <v>84.82409533210355</v>
      </c>
      <c r="CB3" s="5">
        <f>BZ3*COS(CA3*PI()/180)</f>
        <v>80.9230226792398</v>
      </c>
      <c r="CC3" s="5">
        <f>BZ3*SIN(CA3*PI()/180)</f>
        <v>893.356544815656</v>
      </c>
      <c r="CD3" s="5">
        <f>BP3+CB3</f>
        <v>30.35918406476381</v>
      </c>
      <c r="CE3" s="5">
        <f>BQ3+CC3</f>
        <v>909.682049701976</v>
      </c>
      <c r="CF3" s="5">
        <f>SQRT(CD3*CD3+CE3*CE3)</f>
        <v>910.1885033371201</v>
      </c>
      <c r="CG3" s="5">
        <f>DEGREES(ATAN(CE3/CD3))</f>
        <v>88.08855439487925</v>
      </c>
      <c r="CH3" s="5">
        <f>BL3/CF3</f>
        <v>0.07528537942438708</v>
      </c>
      <c r="CI3" s="5">
        <f>BM3-CG3</f>
        <v>-82.50665568324042</v>
      </c>
      <c r="CJ3" s="5">
        <f>14.2*CH3</f>
        <v>1.0690523878262965</v>
      </c>
      <c r="CK3" s="5">
        <f>0+CI3</f>
        <v>-82.50665568324042</v>
      </c>
      <c r="CL3" s="11">
        <f>1000*CJ3</f>
        <v>1069.0523878262966</v>
      </c>
      <c r="CM3" s="5">
        <f>(CF3/(SQRT(3)*BL3))</f>
        <v>7.668823264276538</v>
      </c>
      <c r="CN3" s="5">
        <f>CI3</f>
        <v>-82.50665568324042</v>
      </c>
      <c r="CO3" s="5">
        <f>CM3*COS(CN3*PI()/180)</f>
        <v>1.0000990759709114</v>
      </c>
      <c r="CP3" s="5">
        <f>CM3*SIN(CN3*PI()/180)</f>
        <v>-7.603331644545777</v>
      </c>
      <c r="CQ3" s="5">
        <f>-CP3/CO3</f>
        <v>7.6025784117082065</v>
      </c>
      <c r="CR3" s="5">
        <f>1.18*CJ3</f>
        <v>1.2614818176350298</v>
      </c>
    </row>
    <row r="4" spans="1:96" ht="12.75">
      <c r="A4" s="1" t="s">
        <v>43</v>
      </c>
      <c r="B4" s="1">
        <v>3</v>
      </c>
      <c r="C4">
        <v>1.15312</v>
      </c>
      <c r="D4">
        <v>0.5301</v>
      </c>
      <c r="E4">
        <v>0.3901</v>
      </c>
      <c r="F4">
        <v>0.4751</v>
      </c>
      <c r="G4">
        <v>2.5215</v>
      </c>
      <c r="H4" s="5">
        <f aca="true" t="shared" si="0" ref="H4:H68">C4*D4</f>
        <v>0.611268912</v>
      </c>
      <c r="I4" s="5">
        <f aca="true" t="shared" si="1" ref="I4:I68">C4*E4</f>
        <v>0.44983211199999995</v>
      </c>
      <c r="J4" s="5">
        <f aca="true" t="shared" si="2" ref="J4:J68">C4*F4</f>
        <v>0.547847312</v>
      </c>
      <c r="K4" s="5">
        <f aca="true" t="shared" si="3" ref="K4:K68">C4*G4</f>
        <v>2.9075920799999997</v>
      </c>
      <c r="L4" s="2">
        <v>2</v>
      </c>
      <c r="M4" s="6">
        <f>M3+C3</f>
        <v>0.40996</v>
      </c>
      <c r="N4" s="2">
        <v>3</v>
      </c>
      <c r="O4" s="5">
        <f>O3+H3</f>
        <v>1.350937796</v>
      </c>
      <c r="P4" s="5">
        <f>P3+I3</f>
        <v>7.360545396</v>
      </c>
      <c r="Q4" s="5">
        <f>Q3+J3</f>
        <v>1.5910019960000001</v>
      </c>
      <c r="R4" s="5">
        <f>R3+K3</f>
        <v>5.08036014</v>
      </c>
      <c r="S4">
        <v>20</v>
      </c>
      <c r="T4">
        <v>0</v>
      </c>
      <c r="U4" s="5">
        <f aca="true" t="shared" si="4" ref="U4:V67">O4+S4</f>
        <v>21.350937796</v>
      </c>
      <c r="V4" s="5">
        <f t="shared" si="4"/>
        <v>7.360545396</v>
      </c>
      <c r="W4" s="5">
        <f aca="true" t="shared" si="5" ref="W4:W41">SQRT(U4*U4+V4*V4)</f>
        <v>22.584069015463935</v>
      </c>
      <c r="X4" s="5">
        <f aca="true" t="shared" si="6" ref="X4:X67">DEGREES(ATAN(V4/U4))</f>
        <v>19.02117629829478</v>
      </c>
      <c r="Y4" s="5">
        <f aca="true" t="shared" si="7" ref="Y4:Y67">14.2/((SQRT(3))*W4)</f>
        <v>0.3630157974136119</v>
      </c>
      <c r="Z4" s="5">
        <f aca="true" t="shared" si="8" ref="Z4:Z67">0-X4</f>
        <v>-19.02117629829478</v>
      </c>
      <c r="AA4" s="5">
        <f aca="true" t="shared" si="9" ref="AA4:AA67">V4/U4</f>
        <v>0.3447410819293832</v>
      </c>
      <c r="AB4" s="5">
        <f>1.47*Y4</f>
        <v>0.5336332221980095</v>
      </c>
      <c r="AC4" s="5">
        <f aca="true" t="shared" si="10" ref="AC4:AD67">O4+O4+S4</f>
        <v>22.701875592</v>
      </c>
      <c r="AD4" s="5">
        <f t="shared" si="10"/>
        <v>14.721090792</v>
      </c>
      <c r="AE4" s="5">
        <f aca="true" t="shared" si="11" ref="AE4:AE41">SQRT(AC4*AC4+AD4*AD4)</f>
        <v>27.05708168855157</v>
      </c>
      <c r="AF4" s="5">
        <f aca="true" t="shared" si="12" ref="AF4:AF67">DEGREES(ATAN(AD4/AC4))</f>
        <v>32.961497908228594</v>
      </c>
      <c r="AG4" s="5">
        <f aca="true" t="shared" si="13" ref="AG4:AG41">14.2/(SQRT(3)*AE4)</f>
        <v>0.30300288541323334</v>
      </c>
      <c r="AH4" s="5">
        <f aca="true" t="shared" si="14" ref="AH4:AH67">0-AF4</f>
        <v>-32.961497908228594</v>
      </c>
      <c r="AI4" s="8">
        <f aca="true" t="shared" si="15" ref="AI4:AI41">1000*AG4</f>
        <v>303.00288541323334</v>
      </c>
      <c r="AJ4" s="5">
        <f aca="true" t="shared" si="16" ref="AJ4:AJ67">AE4/SQRT(3)</f>
        <v>15.621413396370944</v>
      </c>
      <c r="AK4" s="5">
        <f aca="true" t="shared" si="17" ref="AK4:AK67">AF4</f>
        <v>32.961497908228594</v>
      </c>
      <c r="AL4" s="5">
        <f aca="true" t="shared" si="18" ref="AL4:AL41">AJ4*COS(AK4*PI()/180)</f>
        <v>13.106933984150597</v>
      </c>
      <c r="AM4" s="5">
        <f aca="true" t="shared" si="19" ref="AM4:AM67">AJ4*SIN(AK4*PI()/180)</f>
        <v>8.49922573152612</v>
      </c>
      <c r="AN4" s="5">
        <f aca="true" t="shared" si="20" ref="AN4:AN41">AM4/AL4</f>
        <v>0.6484526237641624</v>
      </c>
      <c r="AO4" s="5">
        <f>1.48*AG4</f>
        <v>0.44844427041158536</v>
      </c>
      <c r="AP4" s="5">
        <f aca="true" t="shared" si="21" ref="AP4:AQ67">O4+O4+Q4+(3*S4)</f>
        <v>64.292877588</v>
      </c>
      <c r="AQ4" s="5">
        <f t="shared" si="21"/>
        <v>19.801450932</v>
      </c>
      <c r="AR4" s="7">
        <f aca="true" t="shared" si="22" ref="AR4:AR67">SQRT(AP4*AP4+AQ4*AQ4)</f>
        <v>67.27311177251991</v>
      </c>
      <c r="AS4" s="5">
        <f aca="true" t="shared" si="23" ref="AS4:AS67">DEGREES(ATAN(AQ4/AP4))</f>
        <v>17.1182175014533</v>
      </c>
      <c r="AT4" s="10">
        <f aca="true" t="shared" si="24" ref="AT4:AT67">((SQRT(3))*14.2)/AR4</f>
        <v>0.365601067342403</v>
      </c>
      <c r="AU4" s="5">
        <f aca="true" t="shared" si="25" ref="AU4:AU68">0-AS4</f>
        <v>-17.1182175014533</v>
      </c>
      <c r="AV4" s="5">
        <f aca="true" t="shared" si="26" ref="AV4:AV67">AR4/3</f>
        <v>22.42437059083997</v>
      </c>
      <c r="AW4" s="5">
        <f aca="true" t="shared" si="27" ref="AW4:AW67">AS4</f>
        <v>17.1182175014533</v>
      </c>
      <c r="AX4" s="5">
        <f aca="true" t="shared" si="28" ref="AX4:AX67">AV4*COS(AW4*PI()/180)</f>
        <v>21.430959196000003</v>
      </c>
      <c r="AY4" s="5">
        <f aca="true" t="shared" si="29" ref="AY4:AY67">AV4*SIN(AW4*PI()/180)</f>
        <v>6.6004836440000005</v>
      </c>
      <c r="AZ4" s="5">
        <f aca="true" t="shared" si="30" ref="AZ4:AZ67">AY4/AX4</f>
        <v>0.30798825118532036</v>
      </c>
      <c r="BA4" s="5">
        <f>1.47*AT4</f>
        <v>0.5374335689933324</v>
      </c>
      <c r="BB4" s="1">
        <v>1</v>
      </c>
      <c r="BC4" s="1">
        <v>120</v>
      </c>
      <c r="BD4" s="5">
        <f aca="true" t="shared" si="31" ref="BD4:BD67">SQRT(O4*O4+P4*P4)</f>
        <v>7.483492597393154</v>
      </c>
      <c r="BE4" s="5">
        <f aca="true" t="shared" si="32" ref="BE4:BE67">DEGREES(ATAN(P4/O4))</f>
        <v>79.59981233268718</v>
      </c>
      <c r="BF4" s="5">
        <f aca="true" t="shared" si="33" ref="BF4:BF67">BB4*BD4</f>
        <v>7.483492597393154</v>
      </c>
      <c r="BG4" s="5">
        <f aca="true" t="shared" si="34" ref="BG4:BG67">BC4+BE4</f>
        <v>199.59981233268718</v>
      </c>
      <c r="BH4" s="5">
        <f aca="true" t="shared" si="35" ref="BH4:BH41">BF4*COS(BG4*PI()/180)</f>
        <v>-7.0498881966445905</v>
      </c>
      <c r="BI4" s="5">
        <f aca="true" t="shared" si="36" ref="BI4:BI67">BF4*SIN(BG4*PI()/180)</f>
        <v>-2.5103262477314394</v>
      </c>
      <c r="BJ4" s="5">
        <f>Q4+(3*S4)-BH4</f>
        <v>68.64089019264459</v>
      </c>
      <c r="BK4" s="5">
        <f>R4+(3*T4)-BI4</f>
        <v>7.59068638773144</v>
      </c>
      <c r="BL4" s="5">
        <f aca="true" t="shared" si="37" ref="BL4:BL41">SQRT(BJ4*BJ4+BK4*BK4)</f>
        <v>69.05932468736994</v>
      </c>
      <c r="BM4" s="5">
        <f aca="true" t="shared" si="38" ref="BM4:BM67">DEGREES(ATAN(BK4/BJ4))</f>
        <v>6.310441354936563</v>
      </c>
      <c r="BN4" s="5">
        <f aca="true" t="shared" si="39" ref="BN4:BN67">BD4*BD4</f>
        <v>56.002661455238126</v>
      </c>
      <c r="BO4" s="5">
        <f aca="true" t="shared" si="40" ref="BO4:BO67">BE4+BE4</f>
        <v>159.19962466537436</v>
      </c>
      <c r="BP4" s="5">
        <f aca="true" t="shared" si="41" ref="BP4:BP41">BN4*COS(BO4*PI()/180)</f>
        <v>-52.35259559791544</v>
      </c>
      <c r="BQ4" s="5">
        <f aca="true" t="shared" si="42" ref="BQ4:BQ67">BN4*SIN(BO4*PI()/180)</f>
        <v>19.887277949260408</v>
      </c>
      <c r="BR4" s="5">
        <f aca="true" t="shared" si="43" ref="BR4:BS67">O4+O4</f>
        <v>2.701875592</v>
      </c>
      <c r="BS4" s="5">
        <f t="shared" si="43"/>
        <v>14.721090792</v>
      </c>
      <c r="BT4" s="5">
        <f aca="true" t="shared" si="44" ref="BT4:BT41">SQRT(BR4*BR4+BS4*BS4)</f>
        <v>14.966985194786307</v>
      </c>
      <c r="BU4" s="5">
        <f aca="true" t="shared" si="45" ref="BU4:BU67">DEGREES(ATAN(BS4/BR4))</f>
        <v>79.59981233268718</v>
      </c>
      <c r="BV4" s="5">
        <f aca="true" t="shared" si="46" ref="BV4:BW67">Q4+(3*S4)</f>
        <v>61.591001996</v>
      </c>
      <c r="BW4" s="5">
        <f t="shared" si="46"/>
        <v>5.08036014</v>
      </c>
      <c r="BX4" s="5">
        <f aca="true" t="shared" si="47" ref="BX4:BX41">SQRT(BV4*BV4+BW4*BW4)</f>
        <v>61.80017464395531</v>
      </c>
      <c r="BY4" s="5">
        <f aca="true" t="shared" si="48" ref="BY4:BY67">DEGREES(ATAN(BW4/BV4))</f>
        <v>4.715391944443544</v>
      </c>
      <c r="BZ4" s="5">
        <f aca="true" t="shared" si="49" ref="BZ4:BZ67">BT4*BX4</f>
        <v>924.9622989312873</v>
      </c>
      <c r="CA4" s="5">
        <f aca="true" t="shared" si="50" ref="CA4:CA67">BU4+BY4</f>
        <v>84.31520427713072</v>
      </c>
      <c r="CB4" s="5">
        <f aca="true" t="shared" si="51" ref="CB4:CB41">BZ4*COS(CA4*PI()/180)</f>
        <v>91.62278210281796</v>
      </c>
      <c r="CC4" s="5">
        <f aca="true" t="shared" si="52" ref="CC4:CC67">BZ4*SIN(CA4*PI()/180)</f>
        <v>920.4132334142048</v>
      </c>
      <c r="CD4" s="5">
        <f aca="true" t="shared" si="53" ref="CD4:CE67">BP4+CB4</f>
        <v>39.270186504902526</v>
      </c>
      <c r="CE4" s="5">
        <f t="shared" si="53"/>
        <v>940.3005113634651</v>
      </c>
      <c r="CF4" s="5">
        <f aca="true" t="shared" si="54" ref="CF4:CF41">SQRT(CD4*CD4+CE4*CE4)</f>
        <v>941.1201831958147</v>
      </c>
      <c r="CG4" s="5">
        <f aca="true" t="shared" si="55" ref="CG4:CG67">DEGREES(ATAN(CE4/CD4))</f>
        <v>87.60852074479871</v>
      </c>
      <c r="CH4" s="5">
        <f aca="true" t="shared" si="56" ref="CH4:CH67">BL4/CF4</f>
        <v>0.07337992099251481</v>
      </c>
      <c r="CI4" s="5">
        <f aca="true" t="shared" si="57" ref="CI4:CI67">BM4-CG4</f>
        <v>-81.29807938986215</v>
      </c>
      <c r="CJ4" s="5">
        <f aca="true" t="shared" si="58" ref="CJ4:CJ67">14.2*CH4</f>
        <v>1.0419948780937103</v>
      </c>
      <c r="CK4" s="5">
        <f aca="true" t="shared" si="59" ref="CK4:CK67">0+CI4</f>
        <v>-81.29807938986215</v>
      </c>
      <c r="CL4" s="11">
        <f aca="true" t="shared" si="60" ref="CL4:CL41">1000*CJ4</f>
        <v>1041.9948780937102</v>
      </c>
      <c r="CM4" s="5">
        <f aca="true" t="shared" si="61" ref="CM4:CM12">(CF4/(SQRT(3)*BL4))</f>
        <v>7.867959809448678</v>
      </c>
      <c r="CN4" s="5">
        <f aca="true" t="shared" si="62" ref="CN4:CN67">CI4</f>
        <v>-81.29807938986215</v>
      </c>
      <c r="CO4" s="5">
        <f aca="true" t="shared" si="63" ref="CO4:CO41">CM4*COS(CN4*PI()/180)</f>
        <v>1.1903747607884891</v>
      </c>
      <c r="CP4" s="5">
        <f aca="true" t="shared" si="64" ref="CP4:CP41">CM4*SIN(CN4*PI()/180)</f>
        <v>-7.77739027514869</v>
      </c>
      <c r="CQ4" s="5">
        <f aca="true" t="shared" si="65" ref="CQ4:CQ41">-CP4/CO4</f>
        <v>6.5335644969463615</v>
      </c>
      <c r="CR4" s="5">
        <f>1.18*CJ4</f>
        <v>1.2295539561505782</v>
      </c>
    </row>
    <row r="5" spans="1:96" ht="12.75">
      <c r="A5" s="1" t="s">
        <v>44</v>
      </c>
      <c r="B5" s="1">
        <v>3</v>
      </c>
      <c r="C5">
        <v>0.86479</v>
      </c>
      <c r="D5">
        <v>0.5301</v>
      </c>
      <c r="E5">
        <v>0.3901</v>
      </c>
      <c r="F5">
        <v>0.4751</v>
      </c>
      <c r="G5">
        <v>2.5215</v>
      </c>
      <c r="H5" s="5">
        <f t="shared" si="0"/>
        <v>0.45842517899999996</v>
      </c>
      <c r="I5" s="5">
        <f t="shared" si="1"/>
        <v>0.337354579</v>
      </c>
      <c r="J5" s="5">
        <f t="shared" si="2"/>
        <v>0.410861729</v>
      </c>
      <c r="K5" s="5">
        <f t="shared" si="3"/>
        <v>2.180567985</v>
      </c>
      <c r="L5" s="2">
        <v>3</v>
      </c>
      <c r="M5" s="6">
        <f aca="true" t="shared" si="66" ref="M5:M13">M4+C4</f>
        <v>1.5630799999999998</v>
      </c>
      <c r="N5" s="2">
        <v>3</v>
      </c>
      <c r="O5" s="5">
        <f>O4+H4</f>
        <v>1.962206708</v>
      </c>
      <c r="P5" s="5">
        <f>P4+I4</f>
        <v>7.810377508</v>
      </c>
      <c r="Q5" s="5">
        <f>Q4+J4</f>
        <v>2.138849308</v>
      </c>
      <c r="R5" s="5">
        <f>R4+K4</f>
        <v>7.9879522199999995</v>
      </c>
      <c r="S5">
        <v>20</v>
      </c>
      <c r="T5">
        <v>0</v>
      </c>
      <c r="U5" s="5">
        <f t="shared" si="4"/>
        <v>21.962206708</v>
      </c>
      <c r="V5" s="5">
        <f t="shared" si="4"/>
        <v>7.810377508</v>
      </c>
      <c r="W5" s="5">
        <f t="shared" si="5"/>
        <v>23.309665812756574</v>
      </c>
      <c r="X5" s="5">
        <f t="shared" si="6"/>
        <v>19.57681497063246</v>
      </c>
      <c r="Y5" s="5">
        <f t="shared" si="7"/>
        <v>0.35171563111840065</v>
      </c>
      <c r="Z5" s="5">
        <f t="shared" si="8"/>
        <v>-19.57681497063246</v>
      </c>
      <c r="AA5" s="5">
        <f t="shared" si="9"/>
        <v>0.35562808472952656</v>
      </c>
      <c r="AB5" s="5">
        <f>1.3*Y5</f>
        <v>0.45723032045392087</v>
      </c>
      <c r="AC5" s="5">
        <f t="shared" si="10"/>
        <v>23.924413416</v>
      </c>
      <c r="AD5" s="5">
        <f t="shared" si="10"/>
        <v>15.620755016</v>
      </c>
      <c r="AE5" s="5">
        <f t="shared" si="11"/>
        <v>28.572461297017625</v>
      </c>
      <c r="AF5" s="5">
        <f t="shared" si="12"/>
        <v>33.14136844873587</v>
      </c>
      <c r="AG5" s="5">
        <f t="shared" si="13"/>
        <v>0.28693271249083563</v>
      </c>
      <c r="AH5" s="5">
        <f t="shared" si="14"/>
        <v>-33.14136844873587</v>
      </c>
      <c r="AI5" s="8">
        <f t="shared" si="15"/>
        <v>286.9327124908356</v>
      </c>
      <c r="AJ5" s="5">
        <f t="shared" si="16"/>
        <v>16.49631822124329</v>
      </c>
      <c r="AK5" s="5">
        <f t="shared" si="17"/>
        <v>33.14136844873587</v>
      </c>
      <c r="AL5" s="5">
        <f t="shared" si="18"/>
        <v>13.812766525931496</v>
      </c>
      <c r="AM5" s="5">
        <f t="shared" si="19"/>
        <v>9.018647113432797</v>
      </c>
      <c r="AN5" s="5">
        <f t="shared" si="20"/>
        <v>0.6529211289064776</v>
      </c>
      <c r="AO5" s="5">
        <f>1.28*AG5</f>
        <v>0.3672738719882696</v>
      </c>
      <c r="AP5" s="5">
        <f t="shared" si="21"/>
        <v>66.063262724</v>
      </c>
      <c r="AQ5" s="5">
        <f t="shared" si="21"/>
        <v>23.608707236</v>
      </c>
      <c r="AR5" s="7">
        <f t="shared" si="22"/>
        <v>70.15501221648675</v>
      </c>
      <c r="AS5" s="5">
        <f t="shared" si="23"/>
        <v>19.66511850287162</v>
      </c>
      <c r="AT5" s="10">
        <f t="shared" si="24"/>
        <v>0.35058252704142623</v>
      </c>
      <c r="AU5" s="5">
        <f t="shared" si="25"/>
        <v>-19.66511850287162</v>
      </c>
      <c r="AV5" s="5">
        <f t="shared" si="26"/>
        <v>23.38500407216225</v>
      </c>
      <c r="AW5" s="5">
        <f t="shared" si="27"/>
        <v>19.66511850287162</v>
      </c>
      <c r="AX5" s="5">
        <f t="shared" si="28"/>
        <v>22.021087574666662</v>
      </c>
      <c r="AY5" s="5">
        <f t="shared" si="29"/>
        <v>7.869569078666668</v>
      </c>
      <c r="AZ5" s="5">
        <f t="shared" si="30"/>
        <v>0.35736514157093313</v>
      </c>
      <c r="BA5" s="5">
        <f>1.47*AT5</f>
        <v>0.5153563147508965</v>
      </c>
      <c r="BB5" s="1">
        <v>1</v>
      </c>
      <c r="BC5" s="1">
        <v>120</v>
      </c>
      <c r="BD5" s="5">
        <f t="shared" si="31"/>
        <v>8.053089592348547</v>
      </c>
      <c r="BE5" s="5">
        <f t="shared" si="32"/>
        <v>75.89740904986529</v>
      </c>
      <c r="BF5" s="5">
        <f t="shared" si="33"/>
        <v>8.053089592348547</v>
      </c>
      <c r="BG5" s="5">
        <f t="shared" si="34"/>
        <v>195.8974090498653</v>
      </c>
      <c r="BH5" s="5">
        <f t="shared" si="35"/>
        <v>-7.745088689074597</v>
      </c>
      <c r="BI5" s="5">
        <f t="shared" si="36"/>
        <v>-2.2058678973957666</v>
      </c>
      <c r="BJ5" s="5">
        <f>Q5+(3*S5)-BH5</f>
        <v>69.8839379970746</v>
      </c>
      <c r="BK5" s="5">
        <f>R5+(3*T5)-BI5</f>
        <v>10.193820117395767</v>
      </c>
      <c r="BL5" s="5">
        <f t="shared" si="37"/>
        <v>70.62350004470743</v>
      </c>
      <c r="BM5" s="5">
        <f t="shared" si="38"/>
        <v>8.299081702598636</v>
      </c>
      <c r="BN5" s="5">
        <f t="shared" si="39"/>
        <v>64.85225198239249</v>
      </c>
      <c r="BO5" s="5">
        <f t="shared" si="40"/>
        <v>151.79481809973058</v>
      </c>
      <c r="BP5" s="5">
        <f t="shared" si="41"/>
        <v>-57.15174165255209</v>
      </c>
      <c r="BQ5" s="5">
        <f t="shared" si="42"/>
        <v>30.65115027641986</v>
      </c>
      <c r="BR5" s="5">
        <f t="shared" si="43"/>
        <v>3.924413416</v>
      </c>
      <c r="BS5" s="5">
        <f t="shared" si="43"/>
        <v>15.620755016</v>
      </c>
      <c r="BT5" s="5">
        <f t="shared" si="44"/>
        <v>16.106179184697094</v>
      </c>
      <c r="BU5" s="5">
        <f t="shared" si="45"/>
        <v>75.89740904986529</v>
      </c>
      <c r="BV5" s="5">
        <f t="shared" si="46"/>
        <v>62.138849308</v>
      </c>
      <c r="BW5" s="5">
        <f t="shared" si="46"/>
        <v>7.9879522199999995</v>
      </c>
      <c r="BX5" s="5">
        <f t="shared" si="47"/>
        <v>62.650171380382794</v>
      </c>
      <c r="BY5" s="5">
        <f t="shared" si="48"/>
        <v>7.3252017054069825</v>
      </c>
      <c r="BZ5" s="5">
        <f t="shared" si="49"/>
        <v>1009.054886204427</v>
      </c>
      <c r="CA5" s="5">
        <f t="shared" si="50"/>
        <v>83.22261075527227</v>
      </c>
      <c r="CB5" s="5">
        <f t="shared" si="51"/>
        <v>119.0806891709842</v>
      </c>
      <c r="CC5" s="5">
        <f t="shared" si="52"/>
        <v>1002.0037688749442</v>
      </c>
      <c r="CD5" s="5">
        <f t="shared" si="53"/>
        <v>61.92894751843211</v>
      </c>
      <c r="CE5" s="5">
        <f t="shared" si="53"/>
        <v>1032.654919151364</v>
      </c>
      <c r="CF5" s="5">
        <f t="shared" si="54"/>
        <v>1034.5102109637444</v>
      </c>
      <c r="CG5" s="5">
        <f t="shared" si="55"/>
        <v>86.56804740712342</v>
      </c>
      <c r="CH5" s="5">
        <f t="shared" si="56"/>
        <v>0.0682675717419115</v>
      </c>
      <c r="CI5" s="5">
        <f t="shared" si="57"/>
        <v>-78.26896570452477</v>
      </c>
      <c r="CJ5" s="5">
        <f t="shared" si="58"/>
        <v>0.9693995187351433</v>
      </c>
      <c r="CK5" s="5">
        <f t="shared" si="59"/>
        <v>-78.26896570452477</v>
      </c>
      <c r="CL5" s="11">
        <f t="shared" si="60"/>
        <v>969.3995187351433</v>
      </c>
      <c r="CM5" s="5">
        <f t="shared" si="61"/>
        <v>8.457167209232567</v>
      </c>
      <c r="CN5" s="5">
        <f t="shared" si="62"/>
        <v>-78.26896570452477</v>
      </c>
      <c r="CO5" s="5">
        <f t="shared" si="63"/>
        <v>1.7194914661740548</v>
      </c>
      <c r="CP5" s="5">
        <f t="shared" si="64"/>
        <v>-8.280520895612375</v>
      </c>
      <c r="CQ5" s="5">
        <f t="shared" si="65"/>
        <v>4.815680134799915</v>
      </c>
      <c r="CR5" s="5">
        <f>1.3*CJ5</f>
        <v>1.2602193743556864</v>
      </c>
    </row>
    <row r="6" spans="1:96" ht="12.75">
      <c r="A6" s="1" t="s">
        <v>45</v>
      </c>
      <c r="B6" s="1">
        <v>3</v>
      </c>
      <c r="C6">
        <v>0.0294</v>
      </c>
      <c r="D6">
        <v>0.5301</v>
      </c>
      <c r="E6">
        <v>0.3901</v>
      </c>
      <c r="F6">
        <v>0.4751</v>
      </c>
      <c r="G6">
        <v>2.5215</v>
      </c>
      <c r="H6" s="5">
        <f t="shared" si="0"/>
        <v>0.01558494</v>
      </c>
      <c r="I6" s="5">
        <f t="shared" si="1"/>
        <v>0.01146894</v>
      </c>
      <c r="J6" s="5">
        <f t="shared" si="2"/>
        <v>0.01396794</v>
      </c>
      <c r="K6" s="5">
        <f t="shared" si="3"/>
        <v>0.0741321</v>
      </c>
      <c r="L6" s="2">
        <v>4</v>
      </c>
      <c r="M6" s="6">
        <f t="shared" si="66"/>
        <v>2.4278699999999995</v>
      </c>
      <c r="N6" s="2">
        <v>3</v>
      </c>
      <c r="O6" s="5">
        <f>O5+H5</f>
        <v>2.420631887</v>
      </c>
      <c r="P6" s="5">
        <f>P5+I5</f>
        <v>8.147732087</v>
      </c>
      <c r="Q6" s="5">
        <f>Q5+J5</f>
        <v>2.5497110370000002</v>
      </c>
      <c r="R6" s="5">
        <f>R5+K5</f>
        <v>10.168520205</v>
      </c>
      <c r="S6">
        <v>20</v>
      </c>
      <c r="T6">
        <v>0</v>
      </c>
      <c r="U6" s="5">
        <f t="shared" si="4"/>
        <v>22.420631887</v>
      </c>
      <c r="V6" s="5">
        <f t="shared" si="4"/>
        <v>8.147732087</v>
      </c>
      <c r="W6" s="5">
        <f t="shared" si="5"/>
        <v>23.855193823859207</v>
      </c>
      <c r="X6" s="5">
        <f t="shared" si="6"/>
        <v>19.971312680267822</v>
      </c>
      <c r="Y6" s="5">
        <f t="shared" si="7"/>
        <v>0.34367248839089004</v>
      </c>
      <c r="Z6" s="5">
        <f t="shared" si="8"/>
        <v>-19.971312680267822</v>
      </c>
      <c r="AA6" s="5">
        <f t="shared" si="9"/>
        <v>0.363403321015419</v>
      </c>
      <c r="AB6" s="5">
        <f>1.3*Y6</f>
        <v>0.44677423490815704</v>
      </c>
      <c r="AC6" s="5">
        <f t="shared" si="10"/>
        <v>24.841263773999998</v>
      </c>
      <c r="AD6" s="5">
        <f t="shared" si="10"/>
        <v>16.295464174</v>
      </c>
      <c r="AE6" s="5">
        <f t="shared" si="11"/>
        <v>29.709098581672954</v>
      </c>
      <c r="AF6" s="5">
        <f t="shared" si="12"/>
        <v>33.26422188019269</v>
      </c>
      <c r="AG6" s="5">
        <f t="shared" si="13"/>
        <v>0.27595498395734314</v>
      </c>
      <c r="AH6" s="5">
        <f t="shared" si="14"/>
        <v>-33.26422188019269</v>
      </c>
      <c r="AI6" s="8">
        <f t="shared" si="15"/>
        <v>275.95498395734313</v>
      </c>
      <c r="AJ6" s="5">
        <f t="shared" si="16"/>
        <v>17.15255606351001</v>
      </c>
      <c r="AK6" s="5">
        <f t="shared" si="17"/>
        <v>33.26422188019269</v>
      </c>
      <c r="AL6" s="5">
        <f t="shared" si="18"/>
        <v>14.342110326929397</v>
      </c>
      <c r="AM6" s="5">
        <f t="shared" si="19"/>
        <v>9.408190627428802</v>
      </c>
      <c r="AN6" s="5">
        <f t="shared" si="20"/>
        <v>0.6559837020472193</v>
      </c>
      <c r="AO6" s="5">
        <f aca="true" t="shared" si="67" ref="AO6:AO13">1.28*AG6</f>
        <v>0.3532223794653992</v>
      </c>
      <c r="AP6" s="5">
        <f t="shared" si="21"/>
        <v>67.390974811</v>
      </c>
      <c r="AQ6" s="5">
        <f t="shared" si="21"/>
        <v>26.463984379</v>
      </c>
      <c r="AR6" s="7">
        <f t="shared" si="22"/>
        <v>72.40086985105077</v>
      </c>
      <c r="AS6" s="5">
        <f t="shared" si="23"/>
        <v>21.43960356080173</v>
      </c>
      <c r="AT6" s="10">
        <f t="shared" si="24"/>
        <v>0.3397075410568579</v>
      </c>
      <c r="AU6" s="5">
        <f t="shared" si="25"/>
        <v>-21.43960356080173</v>
      </c>
      <c r="AV6" s="5">
        <f t="shared" si="26"/>
        <v>24.13362328368359</v>
      </c>
      <c r="AW6" s="5">
        <f t="shared" si="27"/>
        <v>21.43960356080173</v>
      </c>
      <c r="AX6" s="5">
        <f t="shared" si="28"/>
        <v>22.463658270333333</v>
      </c>
      <c r="AY6" s="5">
        <f t="shared" si="29"/>
        <v>8.82132812633333</v>
      </c>
      <c r="AZ6" s="5">
        <f t="shared" si="30"/>
        <v>0.39269330133922276</v>
      </c>
      <c r="BA6" s="5">
        <f>1.36*AT6</f>
        <v>0.4620022558373268</v>
      </c>
      <c r="BB6" s="1">
        <v>1</v>
      </c>
      <c r="BC6" s="1">
        <v>120</v>
      </c>
      <c r="BD6" s="5">
        <f t="shared" si="31"/>
        <v>8.499705694545579</v>
      </c>
      <c r="BE6" s="5">
        <f t="shared" si="32"/>
        <v>73.4536987720535</v>
      </c>
      <c r="BF6" s="5">
        <f t="shared" si="33"/>
        <v>8.499705694545579</v>
      </c>
      <c r="BG6" s="5">
        <f t="shared" si="34"/>
        <v>193.45369877205349</v>
      </c>
      <c r="BH6" s="5">
        <f t="shared" si="35"/>
        <v>-8.266458914071602</v>
      </c>
      <c r="BI6" s="5">
        <f t="shared" si="36"/>
        <v>-1.9775373361473356</v>
      </c>
      <c r="BJ6" s="5">
        <f>Q6+(3*S6)-BH6</f>
        <v>70.8161699510716</v>
      </c>
      <c r="BK6" s="5">
        <f>R6+(3*T6)-BI6</f>
        <v>12.146057541147336</v>
      </c>
      <c r="BL6" s="5">
        <f t="shared" si="37"/>
        <v>71.8502375802051</v>
      </c>
      <c r="BM6" s="5">
        <f t="shared" si="38"/>
        <v>9.732406511733796</v>
      </c>
      <c r="BN6" s="5">
        <f t="shared" si="39"/>
        <v>72.24499689389054</v>
      </c>
      <c r="BO6" s="5">
        <f t="shared" si="40"/>
        <v>146.907397544107</v>
      </c>
      <c r="BP6" s="5">
        <f t="shared" si="41"/>
        <v>-60.52607942916819</v>
      </c>
      <c r="BQ6" s="5">
        <f t="shared" si="42"/>
        <v>39.445320193050506</v>
      </c>
      <c r="BR6" s="5">
        <f t="shared" si="43"/>
        <v>4.841263774</v>
      </c>
      <c r="BS6" s="5">
        <f t="shared" si="43"/>
        <v>16.295464174</v>
      </c>
      <c r="BT6" s="5">
        <f t="shared" si="44"/>
        <v>16.999411389091158</v>
      </c>
      <c r="BU6" s="5">
        <f t="shared" si="45"/>
        <v>73.4536987720535</v>
      </c>
      <c r="BV6" s="5">
        <f t="shared" si="46"/>
        <v>62.549711037</v>
      </c>
      <c r="BW6" s="5">
        <f t="shared" si="46"/>
        <v>10.168520205</v>
      </c>
      <c r="BX6" s="5">
        <f t="shared" si="47"/>
        <v>63.370854136359036</v>
      </c>
      <c r="BY6" s="5">
        <f t="shared" si="48"/>
        <v>9.233627448088667</v>
      </c>
      <c r="BZ6" s="5">
        <f t="shared" si="49"/>
        <v>1077.2672195420564</v>
      </c>
      <c r="CA6" s="5">
        <f t="shared" si="50"/>
        <v>82.68732622014217</v>
      </c>
      <c r="CB6" s="5">
        <f t="shared" si="51"/>
        <v>137.1188934144231</v>
      </c>
      <c r="CC6" s="5">
        <f t="shared" si="52"/>
        <v>1068.5050638011396</v>
      </c>
      <c r="CD6" s="5">
        <f t="shared" si="53"/>
        <v>76.5928139852549</v>
      </c>
      <c r="CE6" s="5">
        <f t="shared" si="53"/>
        <v>1107.9503839941901</v>
      </c>
      <c r="CF6" s="5">
        <f t="shared" si="54"/>
        <v>1110.5946661798143</v>
      </c>
      <c r="CG6" s="5">
        <f t="shared" si="55"/>
        <v>86.04542382427636</v>
      </c>
      <c r="CH6" s="5">
        <f t="shared" si="56"/>
        <v>0.06469528421863675</v>
      </c>
      <c r="CI6" s="5">
        <f t="shared" si="57"/>
        <v>-76.31301731254256</v>
      </c>
      <c r="CJ6" s="5">
        <f t="shared" si="58"/>
        <v>0.9186730359046419</v>
      </c>
      <c r="CK6" s="5">
        <f t="shared" si="59"/>
        <v>-76.31301731254256</v>
      </c>
      <c r="CL6" s="11">
        <f t="shared" si="60"/>
        <v>918.6730359046419</v>
      </c>
      <c r="CM6" s="5">
        <f t="shared" si="61"/>
        <v>8.924147658714645</v>
      </c>
      <c r="CN6" s="5">
        <f t="shared" si="62"/>
        <v>-76.31301731254256</v>
      </c>
      <c r="CO6" s="5">
        <f t="shared" si="63"/>
        <v>2.1116086955392714</v>
      </c>
      <c r="CP6" s="5">
        <f t="shared" si="64"/>
        <v>-8.67072777519079</v>
      </c>
      <c r="CQ6" s="5">
        <f t="shared" si="65"/>
        <v>4.1062190137346555</v>
      </c>
      <c r="CR6" s="5">
        <f>1.37*CJ6</f>
        <v>1.2585820591893595</v>
      </c>
    </row>
    <row r="7" spans="1:96" ht="12.75">
      <c r="A7" s="1" t="s">
        <v>46</v>
      </c>
      <c r="B7" s="1">
        <v>3</v>
      </c>
      <c r="C7">
        <v>0.56584</v>
      </c>
      <c r="D7">
        <v>0.5301</v>
      </c>
      <c r="E7">
        <v>0.3901</v>
      </c>
      <c r="F7">
        <v>0.4751</v>
      </c>
      <c r="G7">
        <v>2.5215</v>
      </c>
      <c r="H7" s="5">
        <f t="shared" si="0"/>
        <v>0.299951784</v>
      </c>
      <c r="I7" s="5">
        <f t="shared" si="1"/>
        <v>0.220734184</v>
      </c>
      <c r="J7" s="5">
        <f t="shared" si="2"/>
        <v>0.26883058400000004</v>
      </c>
      <c r="K7" s="5">
        <f t="shared" si="3"/>
        <v>1.42676556</v>
      </c>
      <c r="L7" s="2">
        <v>5</v>
      </c>
      <c r="M7" s="6">
        <f t="shared" si="66"/>
        <v>2.4572699999999994</v>
      </c>
      <c r="N7" s="2">
        <v>3</v>
      </c>
      <c r="O7" s="5">
        <f>O6+H6</f>
        <v>2.436216827</v>
      </c>
      <c r="P7" s="5">
        <f>P6+I6</f>
        <v>8.159201027</v>
      </c>
      <c r="Q7" s="5">
        <f>Q6+J6</f>
        <v>2.5636789770000004</v>
      </c>
      <c r="R7" s="5">
        <f>R6+K6</f>
        <v>10.242652305</v>
      </c>
      <c r="S7">
        <v>20</v>
      </c>
      <c r="T7">
        <v>0</v>
      </c>
      <c r="U7" s="5">
        <f t="shared" si="4"/>
        <v>22.436216827</v>
      </c>
      <c r="V7" s="5">
        <f t="shared" si="4"/>
        <v>8.159201027</v>
      </c>
      <c r="W7" s="5">
        <f t="shared" si="5"/>
        <v>23.873759379434897</v>
      </c>
      <c r="X7" s="5">
        <f t="shared" si="6"/>
        <v>19.984407302220273</v>
      </c>
      <c r="Y7" s="5">
        <f t="shared" si="7"/>
        <v>0.3434052296579168</v>
      </c>
      <c r="Z7" s="5">
        <f t="shared" si="8"/>
        <v>-19.984407302220273</v>
      </c>
      <c r="AA7" s="5">
        <f t="shared" si="9"/>
        <v>0.3636620687843026</v>
      </c>
      <c r="AB7" s="5">
        <f>1.3*Y7</f>
        <v>0.4464267985552919</v>
      </c>
      <c r="AC7" s="5">
        <f t="shared" si="10"/>
        <v>24.872433653999998</v>
      </c>
      <c r="AD7" s="5">
        <f t="shared" si="10"/>
        <v>16.318402054</v>
      </c>
      <c r="AE7" s="5">
        <f t="shared" si="11"/>
        <v>29.747742796195865</v>
      </c>
      <c r="AF7" s="5">
        <f t="shared" si="12"/>
        <v>33.26823347689499</v>
      </c>
      <c r="AG7" s="5">
        <f t="shared" si="13"/>
        <v>0.27559650083908527</v>
      </c>
      <c r="AH7" s="5">
        <f t="shared" si="14"/>
        <v>-33.26823347689499</v>
      </c>
      <c r="AI7" s="8">
        <f t="shared" si="15"/>
        <v>275.59650083908525</v>
      </c>
      <c r="AJ7" s="5">
        <f t="shared" si="16"/>
        <v>17.174867311167436</v>
      </c>
      <c r="AK7" s="5">
        <f t="shared" si="17"/>
        <v>33.26823347689499</v>
      </c>
      <c r="AL7" s="5">
        <f t="shared" si="18"/>
        <v>14.360106265538006</v>
      </c>
      <c r="AM7" s="5">
        <f t="shared" si="19"/>
        <v>9.421433818621441</v>
      </c>
      <c r="AN7" s="5">
        <f t="shared" si="20"/>
        <v>0.656083850941368</v>
      </c>
      <c r="AO7" s="5">
        <f t="shared" si="67"/>
        <v>0.35276352107402914</v>
      </c>
      <c r="AP7" s="5">
        <f t="shared" si="21"/>
        <v>67.436112631</v>
      </c>
      <c r="AQ7" s="5">
        <f t="shared" si="21"/>
        <v>26.561054359</v>
      </c>
      <c r="AR7" s="7">
        <f t="shared" si="22"/>
        <v>72.47840295869295</v>
      </c>
      <c r="AS7" s="5">
        <f t="shared" si="23"/>
        <v>21.49798701053264</v>
      </c>
      <c r="AT7" s="10">
        <f t="shared" si="24"/>
        <v>0.33934414202663044</v>
      </c>
      <c r="AU7" s="5">
        <f t="shared" si="25"/>
        <v>-21.49798701053264</v>
      </c>
      <c r="AV7" s="5">
        <f t="shared" si="26"/>
        <v>24.15946765289765</v>
      </c>
      <c r="AW7" s="5">
        <f t="shared" si="27"/>
        <v>21.49798701053264</v>
      </c>
      <c r="AX7" s="5">
        <f t="shared" si="28"/>
        <v>22.478704210333333</v>
      </c>
      <c r="AY7" s="5">
        <f t="shared" si="29"/>
        <v>8.853684786333336</v>
      </c>
      <c r="AZ7" s="5">
        <f t="shared" si="30"/>
        <v>0.39386989140874706</v>
      </c>
      <c r="BA7" s="5">
        <f aca="true" t="shared" si="68" ref="BA7:BA13">1.36*AT7</f>
        <v>0.4615080331562174</v>
      </c>
      <c r="BB7" s="1">
        <v>1</v>
      </c>
      <c r="BC7" s="1">
        <v>120</v>
      </c>
      <c r="BD7" s="5">
        <f t="shared" si="31"/>
        <v>8.515146142442642</v>
      </c>
      <c r="BE7" s="5">
        <f t="shared" si="32"/>
        <v>73.37515255570673</v>
      </c>
      <c r="BF7" s="5">
        <f t="shared" si="33"/>
        <v>8.515146142442642</v>
      </c>
      <c r="BG7" s="5">
        <f t="shared" si="34"/>
        <v>193.37515255570673</v>
      </c>
      <c r="BH7" s="5">
        <f t="shared" si="35"/>
        <v>-8.284183777466083</v>
      </c>
      <c r="BI7" s="5">
        <f t="shared" si="36"/>
        <v>-1.9697748521908771</v>
      </c>
      <c r="BJ7" s="5">
        <f>Q7+(3*S7)-BH7</f>
        <v>70.84786275446609</v>
      </c>
      <c r="BK7" s="5">
        <f>R7+(3*T7)-BI7</f>
        <v>12.212427157190877</v>
      </c>
      <c r="BL7" s="5">
        <f t="shared" si="37"/>
        <v>71.89271892163599</v>
      </c>
      <c r="BM7" s="5">
        <f t="shared" si="38"/>
        <v>9.7802695617113</v>
      </c>
      <c r="BN7" s="5">
        <f t="shared" si="39"/>
        <v>72.50771382715581</v>
      </c>
      <c r="BO7" s="5">
        <f t="shared" si="40"/>
        <v>146.75030511141347</v>
      </c>
      <c r="BP7" s="5">
        <f t="shared" si="41"/>
        <v>-60.63740897083989</v>
      </c>
      <c r="BQ7" s="5">
        <f t="shared" si="42"/>
        <v>39.7551656737062</v>
      </c>
      <c r="BR7" s="5">
        <f t="shared" si="43"/>
        <v>4.872433654</v>
      </c>
      <c r="BS7" s="5">
        <f t="shared" si="43"/>
        <v>16.318402054</v>
      </c>
      <c r="BT7" s="5">
        <f t="shared" si="44"/>
        <v>17.030292284885284</v>
      </c>
      <c r="BU7" s="5">
        <f t="shared" si="45"/>
        <v>73.37515255570673</v>
      </c>
      <c r="BV7" s="5">
        <f t="shared" si="46"/>
        <v>62.563678977</v>
      </c>
      <c r="BW7" s="5">
        <f t="shared" si="46"/>
        <v>10.242652305</v>
      </c>
      <c r="BX7" s="5">
        <f t="shared" si="47"/>
        <v>63.39657603828643</v>
      </c>
      <c r="BY7" s="5">
        <f t="shared" si="48"/>
        <v>9.29773189853381</v>
      </c>
      <c r="BZ7" s="5">
        <f t="shared" si="49"/>
        <v>1079.6622197929728</v>
      </c>
      <c r="CA7" s="5">
        <f t="shared" si="50"/>
        <v>82.67288445424055</v>
      </c>
      <c r="CB7" s="5">
        <f t="shared" si="51"/>
        <v>137.69365655326732</v>
      </c>
      <c r="CC7" s="5">
        <f t="shared" si="52"/>
        <v>1070.8459113211763</v>
      </c>
      <c r="CD7" s="5">
        <f t="shared" si="53"/>
        <v>77.05624758242743</v>
      </c>
      <c r="CE7" s="5">
        <f t="shared" si="53"/>
        <v>1110.6010769948825</v>
      </c>
      <c r="CF7" s="5">
        <f t="shared" si="54"/>
        <v>1113.2710440470807</v>
      </c>
      <c r="CG7" s="5">
        <f t="shared" si="55"/>
        <v>86.03103782042744</v>
      </c>
      <c r="CH7" s="5">
        <f t="shared" si="56"/>
        <v>0.06457791146734938</v>
      </c>
      <c r="CI7" s="5">
        <f t="shared" si="57"/>
        <v>-76.25076825871614</v>
      </c>
      <c r="CJ7" s="5">
        <f t="shared" si="58"/>
        <v>0.9170063428363612</v>
      </c>
      <c r="CK7" s="5">
        <f t="shared" si="59"/>
        <v>-76.25076825871614</v>
      </c>
      <c r="CL7" s="11">
        <f t="shared" si="60"/>
        <v>917.0063428363612</v>
      </c>
      <c r="CM7" s="5">
        <f t="shared" si="61"/>
        <v>8.940367628357482</v>
      </c>
      <c r="CN7" s="5">
        <f t="shared" si="62"/>
        <v>-76.25076825871614</v>
      </c>
      <c r="CO7" s="5">
        <f t="shared" si="63"/>
        <v>2.1248828145327767</v>
      </c>
      <c r="CP7" s="5">
        <f t="shared" si="64"/>
        <v>-8.68418368959833</v>
      </c>
      <c r="CQ7" s="5">
        <f t="shared" si="65"/>
        <v>4.086900054066193</v>
      </c>
      <c r="CR7" s="5">
        <f>1.37*CJ7</f>
        <v>1.2562986896858148</v>
      </c>
    </row>
    <row r="8" spans="1:96" ht="12.75">
      <c r="A8" s="1" t="s">
        <v>47</v>
      </c>
      <c r="B8" s="1">
        <v>3</v>
      </c>
      <c r="C8">
        <v>0.43867</v>
      </c>
      <c r="D8">
        <v>0.5301</v>
      </c>
      <c r="E8">
        <v>0.3901</v>
      </c>
      <c r="F8">
        <v>0.4751</v>
      </c>
      <c r="G8">
        <v>2.5215</v>
      </c>
      <c r="H8" s="5">
        <f t="shared" si="0"/>
        <v>0.232538967</v>
      </c>
      <c r="I8" s="5">
        <f t="shared" si="1"/>
        <v>0.171125167</v>
      </c>
      <c r="J8" s="5">
        <f t="shared" si="2"/>
        <v>0.208412117</v>
      </c>
      <c r="K8" s="5">
        <f t="shared" si="3"/>
        <v>1.106106405</v>
      </c>
      <c r="L8" s="2">
        <v>6</v>
      </c>
      <c r="M8" s="6">
        <f t="shared" si="66"/>
        <v>3.0231099999999995</v>
      </c>
      <c r="N8" s="2">
        <v>3</v>
      </c>
      <c r="O8" s="5">
        <f>O7+H7</f>
        <v>2.736168611</v>
      </c>
      <c r="P8" s="5">
        <f>P7+I7</f>
        <v>8.379935211</v>
      </c>
      <c r="Q8" s="5">
        <f>Q7+J7</f>
        <v>2.832509561</v>
      </c>
      <c r="R8" s="5">
        <f>R7+K7</f>
        <v>11.669417865</v>
      </c>
      <c r="S8">
        <v>20</v>
      </c>
      <c r="T8">
        <v>0</v>
      </c>
      <c r="U8" s="5">
        <f t="shared" si="4"/>
        <v>22.736168611</v>
      </c>
      <c r="V8" s="5">
        <f t="shared" si="4"/>
        <v>8.379935211</v>
      </c>
      <c r="W8" s="5">
        <f t="shared" si="5"/>
        <v>24.231316044498683</v>
      </c>
      <c r="X8" s="5">
        <f t="shared" si="6"/>
        <v>20.232518622845536</v>
      </c>
      <c r="Y8" s="5">
        <f t="shared" si="7"/>
        <v>0.33833795108103465</v>
      </c>
      <c r="Z8" s="5">
        <f t="shared" si="8"/>
        <v>-20.232518622845536</v>
      </c>
      <c r="AA8" s="5">
        <f t="shared" si="9"/>
        <v>0.36857288289750356</v>
      </c>
      <c r="AB8" s="5">
        <f>1.3*Y8</f>
        <v>0.43983933640534506</v>
      </c>
      <c r="AC8" s="5">
        <f t="shared" si="10"/>
        <v>25.472337222</v>
      </c>
      <c r="AD8" s="5">
        <f t="shared" si="10"/>
        <v>16.759870422</v>
      </c>
      <c r="AE8" s="5">
        <f t="shared" si="11"/>
        <v>30.491527021674678</v>
      </c>
      <c r="AF8" s="5">
        <f t="shared" si="12"/>
        <v>33.34346052233143</v>
      </c>
      <c r="AG8" s="5">
        <f t="shared" si="13"/>
        <v>0.26887383556307076</v>
      </c>
      <c r="AH8" s="5">
        <f t="shared" si="14"/>
        <v>-33.34346052233143</v>
      </c>
      <c r="AI8" s="8">
        <f t="shared" si="15"/>
        <v>268.87383556307077</v>
      </c>
      <c r="AJ8" s="5">
        <f t="shared" si="16"/>
        <v>17.604291333966625</v>
      </c>
      <c r="AK8" s="5">
        <f t="shared" si="17"/>
        <v>33.34346052233143</v>
      </c>
      <c r="AL8" s="5">
        <f t="shared" si="18"/>
        <v>14.706460752010626</v>
      </c>
      <c r="AM8" s="5">
        <f t="shared" si="19"/>
        <v>9.676315699724947</v>
      </c>
      <c r="AN8" s="5">
        <f t="shared" si="20"/>
        <v>0.6579635891254141</v>
      </c>
      <c r="AO8" s="5">
        <f t="shared" si="67"/>
        <v>0.34415850952073057</v>
      </c>
      <c r="AP8" s="5">
        <f t="shared" si="21"/>
        <v>68.304846783</v>
      </c>
      <c r="AQ8" s="5">
        <f t="shared" si="21"/>
        <v>28.429288287</v>
      </c>
      <c r="AR8" s="7">
        <f t="shared" si="22"/>
        <v>73.98497500543243</v>
      </c>
      <c r="AS8" s="5">
        <f t="shared" si="23"/>
        <v>22.597658355593072</v>
      </c>
      <c r="AT8" s="10">
        <f t="shared" si="24"/>
        <v>0.332434003872707</v>
      </c>
      <c r="AU8" s="5">
        <f t="shared" si="25"/>
        <v>-22.597658355593072</v>
      </c>
      <c r="AV8" s="5">
        <f t="shared" si="26"/>
        <v>24.661658335144143</v>
      </c>
      <c r="AW8" s="5">
        <f t="shared" si="27"/>
        <v>22.597658355593072</v>
      </c>
      <c r="AX8" s="5">
        <f t="shared" si="28"/>
        <v>22.768282261</v>
      </c>
      <c r="AY8" s="5">
        <f t="shared" si="29"/>
        <v>9.476429429000001</v>
      </c>
      <c r="AZ8" s="5">
        <f t="shared" si="30"/>
        <v>0.4162118740609723</v>
      </c>
      <c r="BA8" s="5">
        <f t="shared" si="68"/>
        <v>0.45211024526688154</v>
      </c>
      <c r="BB8" s="1">
        <v>1</v>
      </c>
      <c r="BC8" s="1">
        <v>120</v>
      </c>
      <c r="BD8" s="5">
        <f t="shared" si="31"/>
        <v>8.815323749493224</v>
      </c>
      <c r="BE8" s="5">
        <f t="shared" si="32"/>
        <v>71.91739961659859</v>
      </c>
      <c r="BF8" s="5">
        <f t="shared" si="33"/>
        <v>8.815323749493224</v>
      </c>
      <c r="BG8" s="5">
        <f t="shared" si="34"/>
        <v>191.91739961659857</v>
      </c>
      <c r="BH8" s="5">
        <f t="shared" si="35"/>
        <v>-8.62532108029371</v>
      </c>
      <c r="BI8" s="5">
        <f t="shared" si="36"/>
        <v>-1.8203760793364117</v>
      </c>
      <c r="BJ8" s="5">
        <f>Q8+(3*S8)-BH8</f>
        <v>71.45783064129371</v>
      </c>
      <c r="BK8" s="5">
        <f>R8+(3*T8)-BI8</f>
        <v>13.489793944336412</v>
      </c>
      <c r="BL8" s="5">
        <f t="shared" si="37"/>
        <v>72.71998419018303</v>
      </c>
      <c r="BM8" s="5">
        <f t="shared" si="38"/>
        <v>10.690474806558203</v>
      </c>
      <c r="BN8" s="5">
        <f t="shared" si="39"/>
        <v>77.70993280837928</v>
      </c>
      <c r="BO8" s="5">
        <f t="shared" si="40"/>
        <v>143.83479923319717</v>
      </c>
      <c r="BP8" s="5">
        <f t="shared" si="41"/>
        <v>-62.73669547273593</v>
      </c>
      <c r="BQ8" s="5">
        <f t="shared" si="42"/>
        <v>45.857831373103735</v>
      </c>
      <c r="BR8" s="5">
        <f t="shared" si="43"/>
        <v>5.472337222</v>
      </c>
      <c r="BS8" s="5">
        <f t="shared" si="43"/>
        <v>16.759870422</v>
      </c>
      <c r="BT8" s="5">
        <f t="shared" si="44"/>
        <v>17.63064749898645</v>
      </c>
      <c r="BU8" s="5">
        <f t="shared" si="45"/>
        <v>71.91739961659859</v>
      </c>
      <c r="BV8" s="5">
        <f t="shared" si="46"/>
        <v>62.832509561</v>
      </c>
      <c r="BW8" s="5">
        <f t="shared" si="46"/>
        <v>11.669417865</v>
      </c>
      <c r="BX8" s="5">
        <f t="shared" si="47"/>
        <v>63.90696027070242</v>
      </c>
      <c r="BY8" s="5">
        <f t="shared" si="48"/>
        <v>10.521245531466754</v>
      </c>
      <c r="BZ8" s="5">
        <f t="shared" si="49"/>
        <v>1126.721089264486</v>
      </c>
      <c r="CA8" s="5">
        <f t="shared" si="50"/>
        <v>82.43864514806535</v>
      </c>
      <c r="CB8" s="5">
        <f t="shared" si="51"/>
        <v>148.26274950475923</v>
      </c>
      <c r="CC8" s="5">
        <f t="shared" si="52"/>
        <v>1116.9237082731474</v>
      </c>
      <c r="CD8" s="5">
        <f t="shared" si="53"/>
        <v>85.5260540320233</v>
      </c>
      <c r="CE8" s="5">
        <f t="shared" si="53"/>
        <v>1162.781539646251</v>
      </c>
      <c r="CF8" s="5">
        <f t="shared" si="54"/>
        <v>1165.9226453158867</v>
      </c>
      <c r="CG8" s="5">
        <f t="shared" si="55"/>
        <v>85.79329957329254</v>
      </c>
      <c r="CH8" s="5">
        <f t="shared" si="56"/>
        <v>0.0623711911612119</v>
      </c>
      <c r="CI8" s="5">
        <f t="shared" si="57"/>
        <v>-75.10282476673434</v>
      </c>
      <c r="CJ8" s="5">
        <f t="shared" si="58"/>
        <v>0.8856709144892089</v>
      </c>
      <c r="CK8" s="5">
        <f t="shared" si="59"/>
        <v>-75.10282476673434</v>
      </c>
      <c r="CL8" s="11">
        <f t="shared" si="60"/>
        <v>885.6709144892088</v>
      </c>
      <c r="CM8" s="5">
        <f t="shared" si="61"/>
        <v>9.256681785944068</v>
      </c>
      <c r="CN8" s="5">
        <f t="shared" si="62"/>
        <v>-75.10282476673434</v>
      </c>
      <c r="CO8" s="5">
        <f t="shared" si="63"/>
        <v>2.3797554168437123</v>
      </c>
      <c r="CP8" s="5">
        <f t="shared" si="64"/>
        <v>-8.945553188161796</v>
      </c>
      <c r="CQ8" s="5">
        <f t="shared" si="65"/>
        <v>3.759022093130205</v>
      </c>
      <c r="CR8" s="5">
        <f>1.5*CJ8</f>
        <v>1.3285063717338133</v>
      </c>
    </row>
    <row r="9" spans="1:96" ht="12.75">
      <c r="A9" s="1" t="s">
        <v>48</v>
      </c>
      <c r="B9" s="1">
        <v>3</v>
      </c>
      <c r="C9">
        <v>0.23054</v>
      </c>
      <c r="D9">
        <v>0.5301</v>
      </c>
      <c r="E9">
        <v>0.3901</v>
      </c>
      <c r="F9">
        <v>0.4751</v>
      </c>
      <c r="G9">
        <v>2.5215</v>
      </c>
      <c r="H9" s="5">
        <f t="shared" si="0"/>
        <v>0.122209254</v>
      </c>
      <c r="I9" s="5">
        <f t="shared" si="1"/>
        <v>0.089933654</v>
      </c>
      <c r="J9" s="5">
        <f t="shared" si="2"/>
        <v>0.109529554</v>
      </c>
      <c r="K9" s="5">
        <f t="shared" si="3"/>
        <v>0.5813066100000001</v>
      </c>
      <c r="L9" s="2">
        <v>7</v>
      </c>
      <c r="M9" s="6">
        <f t="shared" si="66"/>
        <v>3.4617799999999996</v>
      </c>
      <c r="N9" s="2">
        <v>3</v>
      </c>
      <c r="O9" s="5">
        <f>O8+H8</f>
        <v>2.968707578</v>
      </c>
      <c r="P9" s="5">
        <f>P8+I8</f>
        <v>8.551060377999999</v>
      </c>
      <c r="Q9" s="5">
        <f>Q8+J8</f>
        <v>3.040921678</v>
      </c>
      <c r="R9" s="5">
        <f>R8+K8</f>
        <v>12.77552427</v>
      </c>
      <c r="S9">
        <v>20</v>
      </c>
      <c r="T9">
        <v>0</v>
      </c>
      <c r="U9" s="5">
        <f t="shared" si="4"/>
        <v>22.968707578</v>
      </c>
      <c r="V9" s="5">
        <f t="shared" si="4"/>
        <v>8.551060377999999</v>
      </c>
      <c r="W9" s="5">
        <f t="shared" si="5"/>
        <v>24.508818033350284</v>
      </c>
      <c r="X9" s="5">
        <f t="shared" si="6"/>
        <v>20.41988373683672</v>
      </c>
      <c r="Y9" s="5">
        <f t="shared" si="7"/>
        <v>0.334507107251634</v>
      </c>
      <c r="Z9" s="5">
        <f t="shared" si="8"/>
        <v>-20.41988373683672</v>
      </c>
      <c r="AA9" s="5">
        <f t="shared" si="9"/>
        <v>0.3722917516782885</v>
      </c>
      <c r="AB9" s="5">
        <f>1.2*Y9</f>
        <v>0.4014085287019608</v>
      </c>
      <c r="AC9" s="5">
        <f t="shared" si="10"/>
        <v>25.937415156</v>
      </c>
      <c r="AD9" s="5">
        <f t="shared" si="10"/>
        <v>17.102120755999998</v>
      </c>
      <c r="AE9" s="5">
        <f t="shared" si="11"/>
        <v>31.0681837146542</v>
      </c>
      <c r="AF9" s="5">
        <f t="shared" si="12"/>
        <v>33.39930193441563</v>
      </c>
      <c r="AG9" s="5">
        <f t="shared" si="13"/>
        <v>0.2638832671324036</v>
      </c>
      <c r="AH9" s="5">
        <f t="shared" si="14"/>
        <v>-33.39930193441563</v>
      </c>
      <c r="AI9" s="8">
        <f t="shared" si="15"/>
        <v>263.8832671324036</v>
      </c>
      <c r="AJ9" s="5">
        <f t="shared" si="16"/>
        <v>17.93722423088835</v>
      </c>
      <c r="AK9" s="5">
        <f t="shared" si="17"/>
        <v>33.39930193441563</v>
      </c>
      <c r="AL9" s="5">
        <f t="shared" si="18"/>
        <v>14.974973622399679</v>
      </c>
      <c r="AM9" s="5">
        <f t="shared" si="19"/>
        <v>9.873914022190089</v>
      </c>
      <c r="AN9" s="5">
        <f t="shared" si="20"/>
        <v>0.6593610293523732</v>
      </c>
      <c r="AO9" s="5">
        <f t="shared" si="67"/>
        <v>0.3377705819294766</v>
      </c>
      <c r="AP9" s="5">
        <f t="shared" si="21"/>
        <v>68.978336834</v>
      </c>
      <c r="AQ9" s="5">
        <f t="shared" si="21"/>
        <v>29.877645025999996</v>
      </c>
      <c r="AR9" s="7">
        <f t="shared" si="22"/>
        <v>75.17103580957512</v>
      </c>
      <c r="AS9" s="5">
        <f t="shared" si="23"/>
        <v>23.419623709036475</v>
      </c>
      <c r="AT9" s="10">
        <f t="shared" si="24"/>
        <v>0.3271888062016725</v>
      </c>
      <c r="AU9" s="5">
        <f t="shared" si="25"/>
        <v>-23.419623709036475</v>
      </c>
      <c r="AV9" s="5">
        <f t="shared" si="26"/>
        <v>25.05701193652504</v>
      </c>
      <c r="AW9" s="5">
        <f t="shared" si="27"/>
        <v>23.419623709036475</v>
      </c>
      <c r="AX9" s="5">
        <f t="shared" si="28"/>
        <v>22.99277894466667</v>
      </c>
      <c r="AY9" s="5">
        <f t="shared" si="29"/>
        <v>9.959215008666664</v>
      </c>
      <c r="AZ9" s="5">
        <f t="shared" si="30"/>
        <v>0.4331453380486994</v>
      </c>
      <c r="BA9" s="5">
        <f t="shared" si="68"/>
        <v>0.44497677643427463</v>
      </c>
      <c r="BB9" s="1">
        <v>1</v>
      </c>
      <c r="BC9" s="1">
        <v>120</v>
      </c>
      <c r="BD9" s="5">
        <f t="shared" si="31"/>
        <v>9.051732335408296</v>
      </c>
      <c r="BE9" s="5">
        <f t="shared" si="32"/>
        <v>70.85431782189087</v>
      </c>
      <c r="BF9" s="5">
        <f t="shared" si="33"/>
        <v>9.051732335408296</v>
      </c>
      <c r="BG9" s="5">
        <f t="shared" si="34"/>
        <v>190.85431782189087</v>
      </c>
      <c r="BH9" s="5">
        <f t="shared" si="35"/>
        <v>-8.889789305642564</v>
      </c>
      <c r="BI9" s="5">
        <f t="shared" si="36"/>
        <v>-1.7045540100446237</v>
      </c>
      <c r="BJ9" s="5">
        <f>Q9+(3*S9)-BH9</f>
        <v>71.93071098364257</v>
      </c>
      <c r="BK9" s="5">
        <f>R9+(3*T9)-BI9</f>
        <v>14.480078280044623</v>
      </c>
      <c r="BL9" s="5">
        <f t="shared" si="37"/>
        <v>73.37369998581602</v>
      </c>
      <c r="BM9" s="5">
        <f t="shared" si="38"/>
        <v>11.381860494024847</v>
      </c>
      <c r="BN9" s="5">
        <f t="shared" si="39"/>
        <v>81.93385827187613</v>
      </c>
      <c r="BO9" s="5">
        <f t="shared" si="40"/>
        <v>141.70863564378175</v>
      </c>
      <c r="BP9" s="5">
        <f t="shared" si="41"/>
        <v>-64.30740890452687</v>
      </c>
      <c r="BQ9" s="5">
        <f t="shared" si="42"/>
        <v>50.77119548820831</v>
      </c>
      <c r="BR9" s="5">
        <f t="shared" si="43"/>
        <v>5.937415156</v>
      </c>
      <c r="BS9" s="5">
        <f t="shared" si="43"/>
        <v>17.102120755999998</v>
      </c>
      <c r="BT9" s="5">
        <f t="shared" si="44"/>
        <v>18.103464670816592</v>
      </c>
      <c r="BU9" s="5">
        <f t="shared" si="45"/>
        <v>70.85431782189087</v>
      </c>
      <c r="BV9" s="5">
        <f t="shared" si="46"/>
        <v>63.040921678000004</v>
      </c>
      <c r="BW9" s="5">
        <f t="shared" si="46"/>
        <v>12.77552427</v>
      </c>
      <c r="BX9" s="5">
        <f t="shared" si="47"/>
        <v>64.3224053218246</v>
      </c>
      <c r="BY9" s="5">
        <f t="shared" si="48"/>
        <v>11.456097595491306</v>
      </c>
      <c r="BZ9" s="5">
        <f t="shared" si="49"/>
        <v>1164.4583922855968</v>
      </c>
      <c r="CA9" s="5">
        <f t="shared" si="50"/>
        <v>82.31041541738217</v>
      </c>
      <c r="CB9" s="5">
        <f t="shared" si="51"/>
        <v>155.81156503241752</v>
      </c>
      <c r="CC9" s="5">
        <f t="shared" si="52"/>
        <v>1153.987046533238</v>
      </c>
      <c r="CD9" s="5">
        <f t="shared" si="53"/>
        <v>91.50415612789065</v>
      </c>
      <c r="CE9" s="5">
        <f t="shared" si="53"/>
        <v>1204.7582420214464</v>
      </c>
      <c r="CF9" s="5">
        <f t="shared" si="54"/>
        <v>1208.2282202908866</v>
      </c>
      <c r="CG9" s="5">
        <f t="shared" si="55"/>
        <v>85.65659312459711</v>
      </c>
      <c r="CH9" s="5">
        <f t="shared" si="56"/>
        <v>0.060728344822264586</v>
      </c>
      <c r="CI9" s="5">
        <f t="shared" si="57"/>
        <v>-74.27473263057226</v>
      </c>
      <c r="CJ9" s="5">
        <f t="shared" si="58"/>
        <v>0.8623424964761571</v>
      </c>
      <c r="CK9" s="5">
        <f t="shared" si="59"/>
        <v>-74.27473263057226</v>
      </c>
      <c r="CL9" s="11">
        <f t="shared" si="60"/>
        <v>862.3424964761572</v>
      </c>
      <c r="CM9" s="5">
        <f t="shared" si="61"/>
        <v>9.50709707105263</v>
      </c>
      <c r="CN9" s="5">
        <f t="shared" si="62"/>
        <v>-74.27473263057226</v>
      </c>
      <c r="CO9" s="5">
        <f t="shared" si="63"/>
        <v>2.576660656106263</v>
      </c>
      <c r="CP9" s="5">
        <f t="shared" si="64"/>
        <v>-9.151268468452422</v>
      </c>
      <c r="CQ9" s="5">
        <f t="shared" si="65"/>
        <v>3.55160018715131</v>
      </c>
      <c r="CR9" s="5">
        <f>1.5*CJ9</f>
        <v>1.2935137447142357</v>
      </c>
    </row>
    <row r="10" spans="1:96" ht="12.75">
      <c r="A10" s="1" t="s">
        <v>49</v>
      </c>
      <c r="B10" s="1">
        <v>3</v>
      </c>
      <c r="C10">
        <v>0.28619</v>
      </c>
      <c r="D10">
        <v>0.5301</v>
      </c>
      <c r="E10">
        <v>0.3901</v>
      </c>
      <c r="F10">
        <v>0.4751</v>
      </c>
      <c r="G10">
        <v>2.5215</v>
      </c>
      <c r="H10" s="5">
        <f t="shared" si="0"/>
        <v>0.151709319</v>
      </c>
      <c r="I10" s="5">
        <f t="shared" si="1"/>
        <v>0.111642719</v>
      </c>
      <c r="J10" s="5">
        <f t="shared" si="2"/>
        <v>0.13596886900000002</v>
      </c>
      <c r="K10" s="5">
        <f t="shared" si="3"/>
        <v>0.721628085</v>
      </c>
      <c r="L10" s="2">
        <v>8</v>
      </c>
      <c r="M10" s="6">
        <f t="shared" si="66"/>
        <v>3.6923199999999996</v>
      </c>
      <c r="N10" s="2">
        <v>3</v>
      </c>
      <c r="O10" s="5">
        <f>O9+H9</f>
        <v>3.090916832</v>
      </c>
      <c r="P10" s="5">
        <f>P9+I9</f>
        <v>8.640994031999998</v>
      </c>
      <c r="Q10" s="5">
        <f>Q9+J9</f>
        <v>3.150451232</v>
      </c>
      <c r="R10" s="5">
        <f>R9+K9</f>
        <v>13.35683088</v>
      </c>
      <c r="S10">
        <v>20</v>
      </c>
      <c r="T10">
        <v>0</v>
      </c>
      <c r="U10" s="5">
        <f t="shared" si="4"/>
        <v>23.090916832</v>
      </c>
      <c r="V10" s="5">
        <f t="shared" si="4"/>
        <v>8.640994031999998</v>
      </c>
      <c r="W10" s="5">
        <f t="shared" si="5"/>
        <v>24.65476055457446</v>
      </c>
      <c r="X10" s="5">
        <f t="shared" si="6"/>
        <v>20.516660865198574</v>
      </c>
      <c r="Y10" s="5">
        <f t="shared" si="7"/>
        <v>0.3325270105278534</v>
      </c>
      <c r="Z10" s="5">
        <f t="shared" si="8"/>
        <v>-20.516660865198574</v>
      </c>
      <c r="AA10" s="5">
        <f t="shared" si="9"/>
        <v>0.374216151522623</v>
      </c>
      <c r="AB10" s="5">
        <f>1.2*Y10</f>
        <v>0.39903241263342404</v>
      </c>
      <c r="AC10" s="5">
        <f t="shared" si="10"/>
        <v>26.181833664</v>
      </c>
      <c r="AD10" s="5">
        <f t="shared" si="10"/>
        <v>17.281988063999997</v>
      </c>
      <c r="AE10" s="5">
        <f t="shared" si="11"/>
        <v>31.371253169958035</v>
      </c>
      <c r="AF10" s="5">
        <f t="shared" si="12"/>
        <v>33.42782603782136</v>
      </c>
      <c r="AG10" s="5">
        <f t="shared" si="13"/>
        <v>0.26133396004542375</v>
      </c>
      <c r="AH10" s="5">
        <f t="shared" si="14"/>
        <v>-33.42782603782136</v>
      </c>
      <c r="AI10" s="8">
        <f t="shared" si="15"/>
        <v>261.33396004542374</v>
      </c>
      <c r="AJ10" s="5">
        <f t="shared" si="16"/>
        <v>18.11220146249117</v>
      </c>
      <c r="AK10" s="5">
        <f t="shared" si="17"/>
        <v>33.42782603782136</v>
      </c>
      <c r="AL10" s="5">
        <f t="shared" si="18"/>
        <v>15.116088713788407</v>
      </c>
      <c r="AM10" s="5">
        <f t="shared" si="19"/>
        <v>9.977760460882296</v>
      </c>
      <c r="AN10" s="5">
        <f t="shared" si="20"/>
        <v>0.6600755426753288</v>
      </c>
      <c r="AO10" s="5">
        <f t="shared" si="67"/>
        <v>0.3345074688581424</v>
      </c>
      <c r="AP10" s="5">
        <f t="shared" si="21"/>
        <v>69.332284896</v>
      </c>
      <c r="AQ10" s="5">
        <f t="shared" si="21"/>
        <v>30.638818943999997</v>
      </c>
      <c r="AR10" s="7">
        <f t="shared" si="22"/>
        <v>75.80041527052028</v>
      </c>
      <c r="AS10" s="5">
        <f t="shared" si="23"/>
        <v>23.841245292792923</v>
      </c>
      <c r="AT10" s="10">
        <f t="shared" si="24"/>
        <v>0.3244721203663828</v>
      </c>
      <c r="AU10" s="5">
        <f t="shared" si="25"/>
        <v>-23.841245292792923</v>
      </c>
      <c r="AV10" s="5">
        <f t="shared" si="26"/>
        <v>25.266805090173424</v>
      </c>
      <c r="AW10" s="5">
        <f t="shared" si="27"/>
        <v>23.841245292792923</v>
      </c>
      <c r="AX10" s="5">
        <f t="shared" si="28"/>
        <v>23.110761632</v>
      </c>
      <c r="AY10" s="5">
        <f t="shared" si="29"/>
        <v>10.212939647999999</v>
      </c>
      <c r="AZ10" s="5">
        <f t="shared" si="30"/>
        <v>0.44191272492979167</v>
      </c>
      <c r="BA10" s="5">
        <f t="shared" si="68"/>
        <v>0.44128208369828065</v>
      </c>
      <c r="BB10" s="1">
        <v>1</v>
      </c>
      <c r="BC10" s="1">
        <v>120</v>
      </c>
      <c r="BD10" s="5">
        <f t="shared" si="31"/>
        <v>9.177175203917626</v>
      </c>
      <c r="BE10" s="5">
        <f t="shared" si="32"/>
        <v>70.3176745239956</v>
      </c>
      <c r="BF10" s="5">
        <f t="shared" si="33"/>
        <v>9.177175203917626</v>
      </c>
      <c r="BG10" s="5">
        <f t="shared" si="34"/>
        <v>190.3176745239956</v>
      </c>
      <c r="BH10" s="5">
        <f t="shared" si="35"/>
        <v>-9.028778761661725</v>
      </c>
      <c r="BI10" s="5">
        <f t="shared" si="36"/>
        <v>-1.6436845185030784</v>
      </c>
      <c r="BJ10" s="5">
        <f>Q10+(3*S10)-BH10</f>
        <v>72.17922999366172</v>
      </c>
      <c r="BK10" s="5">
        <f>R10+(3*T10)-BI10</f>
        <v>15.00051539850308</v>
      </c>
      <c r="BL10" s="5">
        <f t="shared" si="37"/>
        <v>73.72148061927842</v>
      </c>
      <c r="BM10" s="5">
        <f t="shared" si="38"/>
        <v>11.740271022233717</v>
      </c>
      <c r="BN10" s="5">
        <f t="shared" si="39"/>
        <v>84.22054472340052</v>
      </c>
      <c r="BO10" s="5">
        <f t="shared" si="40"/>
        <v>140.6353490479912</v>
      </c>
      <c r="BP10" s="5">
        <f t="shared" si="41"/>
        <v>-65.11301099871868</v>
      </c>
      <c r="BQ10" s="5">
        <f t="shared" si="42"/>
        <v>53.417187797440704</v>
      </c>
      <c r="BR10" s="5">
        <f t="shared" si="43"/>
        <v>6.181833664</v>
      </c>
      <c r="BS10" s="5">
        <f t="shared" si="43"/>
        <v>17.281988063999997</v>
      </c>
      <c r="BT10" s="5">
        <f t="shared" si="44"/>
        <v>18.354350407835252</v>
      </c>
      <c r="BU10" s="5">
        <f t="shared" si="45"/>
        <v>70.3176745239956</v>
      </c>
      <c r="BV10" s="5">
        <f t="shared" si="46"/>
        <v>63.150451232</v>
      </c>
      <c r="BW10" s="5">
        <f t="shared" si="46"/>
        <v>13.35683088</v>
      </c>
      <c r="BX10" s="5">
        <f t="shared" si="47"/>
        <v>64.54753614168501</v>
      </c>
      <c r="BY10" s="5">
        <f t="shared" si="48"/>
        <v>11.942511167086652</v>
      </c>
      <c r="BZ10" s="5">
        <f t="shared" si="49"/>
        <v>1184.728096306897</v>
      </c>
      <c r="CA10" s="5">
        <f t="shared" si="50"/>
        <v>82.26018569108226</v>
      </c>
      <c r="CB10" s="5">
        <f t="shared" si="51"/>
        <v>159.55299348174154</v>
      </c>
      <c r="CC10" s="5">
        <f t="shared" si="52"/>
        <v>1173.9350512059768</v>
      </c>
      <c r="CD10" s="5">
        <f t="shared" si="53"/>
        <v>94.43998248302286</v>
      </c>
      <c r="CE10" s="5">
        <f t="shared" si="53"/>
        <v>1227.3522390034175</v>
      </c>
      <c r="CF10" s="5">
        <f t="shared" si="54"/>
        <v>1230.980271522698</v>
      </c>
      <c r="CG10" s="5">
        <f t="shared" si="55"/>
        <v>85.59998261506747</v>
      </c>
      <c r="CH10" s="5">
        <f t="shared" si="56"/>
        <v>0.059888433896740215</v>
      </c>
      <c r="CI10" s="5">
        <f t="shared" si="57"/>
        <v>-73.85971159283376</v>
      </c>
      <c r="CJ10" s="5">
        <f t="shared" si="58"/>
        <v>0.850415761333711</v>
      </c>
      <c r="CK10" s="5">
        <f t="shared" si="59"/>
        <v>-73.85971159283376</v>
      </c>
      <c r="CL10" s="11">
        <f t="shared" si="60"/>
        <v>850.415761333711</v>
      </c>
      <c r="CM10" s="5">
        <f t="shared" si="61"/>
        <v>9.640430240421624</v>
      </c>
      <c r="CN10" s="5">
        <f t="shared" si="62"/>
        <v>-73.85971159283376</v>
      </c>
      <c r="CO10" s="5">
        <f t="shared" si="63"/>
        <v>2.6799448539809623</v>
      </c>
      <c r="CP10" s="5">
        <f t="shared" si="64"/>
        <v>-9.260442257260541</v>
      </c>
      <c r="CQ10" s="5">
        <f t="shared" si="65"/>
        <v>3.4554600045237818</v>
      </c>
      <c r="CR10" s="5">
        <f>1.58*CJ10</f>
        <v>1.3436569029072634</v>
      </c>
    </row>
    <row r="11" spans="1:96" ht="12.75">
      <c r="A11" s="1" t="s">
        <v>50</v>
      </c>
      <c r="B11" s="1">
        <v>3</v>
      </c>
      <c r="C11">
        <v>0.32729</v>
      </c>
      <c r="D11">
        <v>0.5301</v>
      </c>
      <c r="E11">
        <v>0.3901</v>
      </c>
      <c r="F11">
        <v>0.4751</v>
      </c>
      <c r="G11">
        <v>2.5215</v>
      </c>
      <c r="H11" s="5">
        <f t="shared" si="0"/>
        <v>0.173496429</v>
      </c>
      <c r="I11" s="5">
        <f t="shared" si="1"/>
        <v>0.12767582900000002</v>
      </c>
      <c r="J11" s="5">
        <f t="shared" si="2"/>
        <v>0.15549547900000002</v>
      </c>
      <c r="K11" s="5">
        <f t="shared" si="3"/>
        <v>0.8252617350000001</v>
      </c>
      <c r="L11" s="2">
        <v>9</v>
      </c>
      <c r="M11" s="6">
        <f t="shared" si="66"/>
        <v>3.9785099999999995</v>
      </c>
      <c r="N11" s="2">
        <v>3</v>
      </c>
      <c r="O11" s="5">
        <f>O10+H10</f>
        <v>3.242626151</v>
      </c>
      <c r="P11" s="5">
        <f>P10+I10</f>
        <v>8.752636750999999</v>
      </c>
      <c r="Q11" s="5">
        <f>Q10+J10</f>
        <v>3.286420101</v>
      </c>
      <c r="R11" s="5">
        <f>R10+K10</f>
        <v>14.078458965000001</v>
      </c>
      <c r="S11">
        <v>20</v>
      </c>
      <c r="T11">
        <v>0</v>
      </c>
      <c r="U11" s="5">
        <f t="shared" si="4"/>
        <v>23.242626151</v>
      </c>
      <c r="V11" s="5">
        <f t="shared" si="4"/>
        <v>8.752636750999999</v>
      </c>
      <c r="W11" s="5">
        <f t="shared" si="5"/>
        <v>24.836028677912754</v>
      </c>
      <c r="X11" s="5">
        <f t="shared" si="6"/>
        <v>20.6352162311011</v>
      </c>
      <c r="Y11" s="5">
        <f t="shared" si="7"/>
        <v>0.3301000304361738</v>
      </c>
      <c r="Z11" s="5">
        <f t="shared" si="8"/>
        <v>-20.6352162311011</v>
      </c>
      <c r="AA11" s="5">
        <f t="shared" si="9"/>
        <v>0.37657692784528235</v>
      </c>
      <c r="AB11" s="5">
        <f>1.2*Y11</f>
        <v>0.39612003652340855</v>
      </c>
      <c r="AC11" s="5">
        <f t="shared" si="10"/>
        <v>26.485252302</v>
      </c>
      <c r="AD11" s="5">
        <f t="shared" si="10"/>
        <v>17.505273501999998</v>
      </c>
      <c r="AE11" s="5">
        <f t="shared" si="11"/>
        <v>31.747491080090402</v>
      </c>
      <c r="AF11" s="5">
        <f t="shared" si="12"/>
        <v>33.46247790421993</v>
      </c>
      <c r="AG11" s="5">
        <f t="shared" si="13"/>
        <v>0.2582369045103561</v>
      </c>
      <c r="AH11" s="5">
        <f t="shared" si="14"/>
        <v>-33.46247790421993</v>
      </c>
      <c r="AI11" s="8">
        <f t="shared" si="15"/>
        <v>258.23690451035606</v>
      </c>
      <c r="AJ11" s="5">
        <f t="shared" si="16"/>
        <v>18.32942252118544</v>
      </c>
      <c r="AK11" s="5">
        <f t="shared" si="17"/>
        <v>33.46247790421993</v>
      </c>
      <c r="AL11" s="5">
        <f t="shared" si="18"/>
        <v>15.291267546114858</v>
      </c>
      <c r="AM11" s="5">
        <f t="shared" si="19"/>
        <v>10.106674368617725</v>
      </c>
      <c r="AN11" s="5">
        <f t="shared" si="20"/>
        <v>0.6609441851787877</v>
      </c>
      <c r="AO11" s="5">
        <f t="shared" si="67"/>
        <v>0.3305432377732558</v>
      </c>
      <c r="AP11" s="5">
        <f t="shared" si="21"/>
        <v>69.771672403</v>
      </c>
      <c r="AQ11" s="5">
        <f t="shared" si="21"/>
        <v>31.583732466999997</v>
      </c>
      <c r="AR11" s="7">
        <f t="shared" si="22"/>
        <v>76.58732549487925</v>
      </c>
      <c r="AS11" s="5">
        <f t="shared" si="23"/>
        <v>24.354965360697044</v>
      </c>
      <c r="AT11" s="10">
        <f t="shared" si="24"/>
        <v>0.3211382733181161</v>
      </c>
      <c r="AU11" s="5">
        <f t="shared" si="25"/>
        <v>-24.354965360697044</v>
      </c>
      <c r="AV11" s="5">
        <f t="shared" si="26"/>
        <v>25.529108498293084</v>
      </c>
      <c r="AW11" s="5">
        <f t="shared" si="27"/>
        <v>24.354965360697044</v>
      </c>
      <c r="AX11" s="5">
        <f t="shared" si="28"/>
        <v>23.257224134333335</v>
      </c>
      <c r="AY11" s="5">
        <f t="shared" si="29"/>
        <v>10.52791082233333</v>
      </c>
      <c r="AZ11" s="5">
        <f t="shared" si="30"/>
        <v>0.4526727162934104</v>
      </c>
      <c r="BA11" s="5">
        <f t="shared" si="68"/>
        <v>0.436748051712638</v>
      </c>
      <c r="BB11" s="1">
        <v>1</v>
      </c>
      <c r="BC11" s="1">
        <v>120</v>
      </c>
      <c r="BD11" s="5">
        <f t="shared" si="31"/>
        <v>9.333984918035004</v>
      </c>
      <c r="BE11" s="5">
        <f t="shared" si="32"/>
        <v>69.67163165539364</v>
      </c>
      <c r="BF11" s="5">
        <f t="shared" si="33"/>
        <v>9.333984918035004</v>
      </c>
      <c r="BG11" s="5">
        <f t="shared" si="34"/>
        <v>189.67163165539364</v>
      </c>
      <c r="BH11" s="5">
        <f t="shared" si="35"/>
        <v>-9.201318851963293</v>
      </c>
      <c r="BI11" s="5">
        <f t="shared" si="36"/>
        <v>-1.5681217537582437</v>
      </c>
      <c r="BJ11" s="5">
        <f>Q11+(3*S11)-BH11</f>
        <v>72.4877389529633</v>
      </c>
      <c r="BK11" s="5">
        <f>R11+(3*T11)-BI11</f>
        <v>15.646580718758244</v>
      </c>
      <c r="BL11" s="5">
        <f t="shared" si="37"/>
        <v>74.15718297441975</v>
      </c>
      <c r="BM11" s="5">
        <f t="shared" si="38"/>
        <v>12.18049891998123</v>
      </c>
      <c r="BN11" s="5">
        <f t="shared" si="39"/>
        <v>87.12327445010492</v>
      </c>
      <c r="BO11" s="5">
        <f t="shared" si="40"/>
        <v>139.34326331078728</v>
      </c>
      <c r="BP11" s="5">
        <f t="shared" si="41"/>
        <v>-66.09402573980675</v>
      </c>
      <c r="BQ11" s="5">
        <f t="shared" si="42"/>
        <v>56.763057637992574</v>
      </c>
      <c r="BR11" s="5">
        <f t="shared" si="43"/>
        <v>6.485252302</v>
      </c>
      <c r="BS11" s="5">
        <f t="shared" si="43"/>
        <v>17.505273501999998</v>
      </c>
      <c r="BT11" s="5">
        <f t="shared" si="44"/>
        <v>18.667969836070007</v>
      </c>
      <c r="BU11" s="5">
        <f t="shared" si="45"/>
        <v>69.67163165539364</v>
      </c>
      <c r="BV11" s="5">
        <f t="shared" si="46"/>
        <v>63.286420101</v>
      </c>
      <c r="BW11" s="5">
        <f t="shared" si="46"/>
        <v>14.078458965000001</v>
      </c>
      <c r="BX11" s="5">
        <f t="shared" si="47"/>
        <v>64.83343254856591</v>
      </c>
      <c r="BY11" s="5">
        <f t="shared" si="48"/>
        <v>12.541584250338445</v>
      </c>
      <c r="BZ11" s="5">
        <f t="shared" si="49"/>
        <v>1210.3085631855079</v>
      </c>
      <c r="CA11" s="5">
        <f t="shared" si="50"/>
        <v>82.21321590573208</v>
      </c>
      <c r="CB11" s="5">
        <f t="shared" si="51"/>
        <v>163.98112697634065</v>
      </c>
      <c r="CC11" s="5">
        <f t="shared" si="52"/>
        <v>1199.1484512418542</v>
      </c>
      <c r="CD11" s="5">
        <f t="shared" si="53"/>
        <v>97.8871012365339</v>
      </c>
      <c r="CE11" s="5">
        <f t="shared" si="53"/>
        <v>1255.9115088798467</v>
      </c>
      <c r="CF11" s="5">
        <f t="shared" si="54"/>
        <v>1259.720446259941</v>
      </c>
      <c r="CG11" s="5">
        <f t="shared" si="55"/>
        <v>85.54331491627282</v>
      </c>
      <c r="CH11" s="5">
        <f t="shared" si="56"/>
        <v>0.058867968043695276</v>
      </c>
      <c r="CI11" s="5">
        <f t="shared" si="57"/>
        <v>-73.36281599629159</v>
      </c>
      <c r="CJ11" s="5">
        <f t="shared" si="58"/>
        <v>0.8359251462204729</v>
      </c>
      <c r="CK11" s="5">
        <f t="shared" si="59"/>
        <v>-73.36281599629159</v>
      </c>
      <c r="CL11" s="11">
        <f t="shared" si="60"/>
        <v>835.9251462204729</v>
      </c>
      <c r="CM11" s="5">
        <f t="shared" si="61"/>
        <v>9.807545399920757</v>
      </c>
      <c r="CN11" s="5">
        <f t="shared" si="62"/>
        <v>-73.36281599629159</v>
      </c>
      <c r="CO11" s="5">
        <f t="shared" si="63"/>
        <v>2.8080007021654096</v>
      </c>
      <c r="CP11" s="5">
        <f t="shared" si="64"/>
        <v>-9.396971790324018</v>
      </c>
      <c r="CQ11" s="5">
        <f t="shared" si="65"/>
        <v>3.3464990885071635</v>
      </c>
      <c r="CR11" s="5">
        <f>1.7*CJ11</f>
        <v>1.4210727485748038</v>
      </c>
    </row>
    <row r="12" spans="1:96" ht="12.75">
      <c r="A12" s="1" t="s">
        <v>51</v>
      </c>
      <c r="B12" s="1">
        <v>3</v>
      </c>
      <c r="C12">
        <v>0.1549</v>
      </c>
      <c r="D12">
        <v>0.5301</v>
      </c>
      <c r="E12">
        <v>0.3901</v>
      </c>
      <c r="F12">
        <v>0.4751</v>
      </c>
      <c r="G12">
        <v>2.5215</v>
      </c>
      <c r="H12" s="5">
        <f t="shared" si="0"/>
        <v>0.08211249000000001</v>
      </c>
      <c r="I12" s="5">
        <f t="shared" si="1"/>
        <v>0.060426490000000006</v>
      </c>
      <c r="J12" s="5">
        <f t="shared" si="2"/>
        <v>0.07359299000000001</v>
      </c>
      <c r="K12" s="5">
        <f t="shared" si="3"/>
        <v>0.39058035</v>
      </c>
      <c r="L12" s="2">
        <v>10</v>
      </c>
      <c r="M12" s="6">
        <f t="shared" si="66"/>
        <v>4.3058</v>
      </c>
      <c r="N12" s="2">
        <v>3</v>
      </c>
      <c r="O12" s="5">
        <f>O11+H11</f>
        <v>3.41612258</v>
      </c>
      <c r="P12" s="5">
        <f>P11+I11</f>
        <v>8.880312579999998</v>
      </c>
      <c r="Q12" s="5">
        <f>Q11+J11</f>
        <v>3.44191558</v>
      </c>
      <c r="R12" s="5">
        <f>R11+K11</f>
        <v>14.903720700000001</v>
      </c>
      <c r="S12">
        <v>20</v>
      </c>
      <c r="T12">
        <v>0</v>
      </c>
      <c r="U12" s="5">
        <f t="shared" si="4"/>
        <v>23.41612258</v>
      </c>
      <c r="V12" s="5">
        <f t="shared" si="4"/>
        <v>8.880312579999998</v>
      </c>
      <c r="W12" s="5">
        <f t="shared" si="5"/>
        <v>25.043457193448592</v>
      </c>
      <c r="X12" s="5">
        <f t="shared" si="6"/>
        <v>20.768693123414398</v>
      </c>
      <c r="Y12" s="5">
        <f t="shared" si="7"/>
        <v>0.32736589677552164</v>
      </c>
      <c r="Z12" s="5">
        <f t="shared" si="8"/>
        <v>-20.768693123414398</v>
      </c>
      <c r="AA12" s="5">
        <f t="shared" si="9"/>
        <v>0.37923924209317145</v>
      </c>
      <c r="AB12" s="5">
        <f>1.2*Y12</f>
        <v>0.39283907613062596</v>
      </c>
      <c r="AC12" s="5">
        <f t="shared" si="10"/>
        <v>26.83224516</v>
      </c>
      <c r="AD12" s="5">
        <f t="shared" si="10"/>
        <v>17.760625159999996</v>
      </c>
      <c r="AE12" s="5">
        <f t="shared" si="11"/>
        <v>32.17777472729226</v>
      </c>
      <c r="AF12" s="5">
        <f t="shared" si="12"/>
        <v>33.50111289205472</v>
      </c>
      <c r="AG12" s="5">
        <f t="shared" si="13"/>
        <v>0.2547837410129875</v>
      </c>
      <c r="AH12" s="5">
        <f t="shared" si="14"/>
        <v>-33.50111289205472</v>
      </c>
      <c r="AI12" s="8">
        <f t="shared" si="15"/>
        <v>254.78374101298752</v>
      </c>
      <c r="AJ12" s="5">
        <f t="shared" si="16"/>
        <v>18.577846900725323</v>
      </c>
      <c r="AK12" s="5">
        <f t="shared" si="17"/>
        <v>33.50111289205472</v>
      </c>
      <c r="AL12" s="5">
        <f t="shared" si="18"/>
        <v>15.491603966088032</v>
      </c>
      <c r="AM12" s="5">
        <f t="shared" si="19"/>
        <v>10.254101717102039</v>
      </c>
      <c r="AN12" s="5">
        <f t="shared" si="20"/>
        <v>0.6619134945321884</v>
      </c>
      <c r="AO12" s="5">
        <f t="shared" si="67"/>
        <v>0.32612318849662403</v>
      </c>
      <c r="AP12" s="5">
        <f t="shared" si="21"/>
        <v>70.27416074</v>
      </c>
      <c r="AQ12" s="5">
        <f t="shared" si="21"/>
        <v>32.66434586</v>
      </c>
      <c r="AR12" s="7">
        <f t="shared" si="22"/>
        <v>77.49462664064558</v>
      </c>
      <c r="AS12" s="5">
        <f t="shared" si="23"/>
        <v>24.929619143211628</v>
      </c>
      <c r="AT12" s="10">
        <f t="shared" si="24"/>
        <v>0.31737841104170217</v>
      </c>
      <c r="AU12" s="5">
        <f t="shared" si="25"/>
        <v>-24.929619143211628</v>
      </c>
      <c r="AV12" s="5">
        <f t="shared" si="26"/>
        <v>25.831542213548527</v>
      </c>
      <c r="AW12" s="5">
        <f t="shared" si="27"/>
        <v>24.929619143211628</v>
      </c>
      <c r="AX12" s="5">
        <f t="shared" si="28"/>
        <v>23.424720246666666</v>
      </c>
      <c r="AY12" s="5">
        <f t="shared" si="29"/>
        <v>10.888115286666665</v>
      </c>
      <c r="AZ12" s="5">
        <f t="shared" si="30"/>
        <v>0.46481303392368334</v>
      </c>
      <c r="BA12" s="5">
        <f t="shared" si="68"/>
        <v>0.431634639016715</v>
      </c>
      <c r="BB12" s="1">
        <v>1</v>
      </c>
      <c r="BC12" s="1">
        <v>120</v>
      </c>
      <c r="BD12" s="5">
        <f t="shared" si="31"/>
        <v>9.51471728429658</v>
      </c>
      <c r="BE12" s="5">
        <f t="shared" si="32"/>
        <v>68.95901700399439</v>
      </c>
      <c r="BF12" s="5">
        <f t="shared" si="33"/>
        <v>9.51471728429658</v>
      </c>
      <c r="BG12" s="5">
        <f t="shared" si="34"/>
        <v>188.9590170039944</v>
      </c>
      <c r="BH12" s="5">
        <f t="shared" si="35"/>
        <v>-9.39863757782653</v>
      </c>
      <c r="BI12" s="5">
        <f t="shared" si="36"/>
        <v>-1.4817073532783576</v>
      </c>
      <c r="BJ12" s="5">
        <f>Q12+(3*S12)-BH12</f>
        <v>72.84055315782653</v>
      </c>
      <c r="BK12" s="5">
        <f>R12+(3*T12)-BI12</f>
        <v>16.385428053278357</v>
      </c>
      <c r="BL12" s="5">
        <f t="shared" si="37"/>
        <v>74.66075566740076</v>
      </c>
      <c r="BM12" s="5">
        <f t="shared" si="38"/>
        <v>12.677616000946886</v>
      </c>
      <c r="BN12" s="5">
        <f t="shared" si="39"/>
        <v>90.5298450000921</v>
      </c>
      <c r="BO12" s="5">
        <f t="shared" si="40"/>
        <v>137.91803400798878</v>
      </c>
      <c r="BP12" s="5">
        <f t="shared" si="41"/>
        <v>-67.19005803692036</v>
      </c>
      <c r="BQ12" s="5">
        <f t="shared" si="42"/>
        <v>60.67247264399212</v>
      </c>
      <c r="BR12" s="5">
        <f t="shared" si="43"/>
        <v>6.83224516</v>
      </c>
      <c r="BS12" s="5">
        <f t="shared" si="43"/>
        <v>17.760625159999996</v>
      </c>
      <c r="BT12" s="5">
        <f t="shared" si="44"/>
        <v>19.02943456859316</v>
      </c>
      <c r="BU12" s="5">
        <f t="shared" si="45"/>
        <v>68.95901700399439</v>
      </c>
      <c r="BV12" s="5">
        <f t="shared" si="46"/>
        <v>63.44191558</v>
      </c>
      <c r="BW12" s="5">
        <f t="shared" si="46"/>
        <v>14.903720700000001</v>
      </c>
      <c r="BX12" s="5">
        <f t="shared" si="47"/>
        <v>65.1689921907916</v>
      </c>
      <c r="BY12" s="5">
        <f t="shared" si="48"/>
        <v>13.22016102714741</v>
      </c>
      <c r="BZ12" s="5">
        <f t="shared" si="49"/>
        <v>1240.1290727958274</v>
      </c>
      <c r="CA12" s="5">
        <f t="shared" si="50"/>
        <v>82.1791780311418</v>
      </c>
      <c r="CB12" s="5">
        <f t="shared" si="51"/>
        <v>168.75132382055065</v>
      </c>
      <c r="CC12" s="5">
        <f t="shared" si="52"/>
        <v>1228.5939556673109</v>
      </c>
      <c r="CD12" s="5">
        <f t="shared" si="53"/>
        <v>101.56126578363029</v>
      </c>
      <c r="CE12" s="5">
        <f t="shared" si="53"/>
        <v>1289.266428311303</v>
      </c>
      <c r="CF12" s="5">
        <f t="shared" si="54"/>
        <v>1293.2604586386135</v>
      </c>
      <c r="CG12" s="5">
        <f t="shared" si="55"/>
        <v>85.49585727382406</v>
      </c>
      <c r="CH12" s="5">
        <f t="shared" si="56"/>
        <v>0.057730641317213456</v>
      </c>
      <c r="CI12" s="5">
        <f t="shared" si="57"/>
        <v>-72.81824127287717</v>
      </c>
      <c r="CJ12" s="5">
        <f t="shared" si="58"/>
        <v>0.819775106704431</v>
      </c>
      <c r="CK12" s="5">
        <f t="shared" si="59"/>
        <v>-72.81824127287717</v>
      </c>
      <c r="CL12" s="11">
        <f t="shared" si="60"/>
        <v>819.775106704431</v>
      </c>
      <c r="CM12" s="5">
        <f t="shared" si="61"/>
        <v>10.000759666210016</v>
      </c>
      <c r="CN12" s="5">
        <f t="shared" si="62"/>
        <v>-72.81824127287717</v>
      </c>
      <c r="CO12" s="5">
        <f t="shared" si="63"/>
        <v>2.954263436676142</v>
      </c>
      <c r="CP12" s="5">
        <f t="shared" si="64"/>
        <v>-9.554450347770485</v>
      </c>
      <c r="CQ12" s="5">
        <f t="shared" si="65"/>
        <v>3.2341226679907225</v>
      </c>
      <c r="CR12" s="5">
        <f>1.7*CJ12</f>
        <v>1.3936176813975327</v>
      </c>
    </row>
    <row r="13" spans="1:96" ht="12.75">
      <c r="A13" s="1" t="s">
        <v>60</v>
      </c>
      <c r="B13" s="1">
        <v>3</v>
      </c>
      <c r="C13">
        <v>0.21402</v>
      </c>
      <c r="D13">
        <v>0.5301</v>
      </c>
      <c r="E13">
        <v>0.3901</v>
      </c>
      <c r="F13">
        <v>0.4751</v>
      </c>
      <c r="G13">
        <v>2.5215</v>
      </c>
      <c r="H13" s="5">
        <f t="shared" si="0"/>
        <v>0.113452002</v>
      </c>
      <c r="I13" s="5">
        <f t="shared" si="1"/>
        <v>0.083489202</v>
      </c>
      <c r="J13" s="5">
        <f t="shared" si="2"/>
        <v>0.101680902</v>
      </c>
      <c r="K13" s="5">
        <f t="shared" si="3"/>
        <v>0.5396514299999999</v>
      </c>
      <c r="L13" s="2">
        <v>11</v>
      </c>
      <c r="M13" s="6">
        <f t="shared" si="66"/>
        <v>4.460699999999999</v>
      </c>
      <c r="N13" s="2">
        <v>3</v>
      </c>
      <c r="O13" s="5">
        <f>O12+H12</f>
        <v>3.4982350700000002</v>
      </c>
      <c r="P13" s="5">
        <f>P12+I12</f>
        <v>8.940739069999998</v>
      </c>
      <c r="Q13" s="5">
        <f>Q12+J12</f>
        <v>3.5155085699999997</v>
      </c>
      <c r="R13" s="5">
        <f>R12+K12</f>
        <v>15.294301050000001</v>
      </c>
      <c r="S13">
        <v>20</v>
      </c>
      <c r="T13">
        <v>0</v>
      </c>
      <c r="U13" s="5">
        <f t="shared" si="4"/>
        <v>23.49823507</v>
      </c>
      <c r="V13" s="5">
        <f t="shared" si="4"/>
        <v>8.940739069999998</v>
      </c>
      <c r="W13" s="5">
        <f t="shared" si="5"/>
        <v>25.141675889303844</v>
      </c>
      <c r="X13" s="5">
        <f t="shared" si="6"/>
        <v>20.831097118001686</v>
      </c>
      <c r="Y13" s="5">
        <f t="shared" si="7"/>
        <v>0.32608700623575226</v>
      </c>
      <c r="Z13" s="5">
        <f t="shared" si="8"/>
        <v>-20.831097118001686</v>
      </c>
      <c r="AA13" s="5">
        <f t="shared" si="9"/>
        <v>0.38048555746276297</v>
      </c>
      <c r="AB13" s="5">
        <f>1.2*Y13</f>
        <v>0.3913044074829027</v>
      </c>
      <c r="AC13" s="5">
        <f t="shared" si="10"/>
        <v>26.99647014</v>
      </c>
      <c r="AD13" s="5">
        <f t="shared" si="10"/>
        <v>17.881478139999995</v>
      </c>
      <c r="AE13" s="5">
        <f t="shared" si="11"/>
        <v>32.38142462108808</v>
      </c>
      <c r="AF13" s="5">
        <f t="shared" si="12"/>
        <v>33.51904010981629</v>
      </c>
      <c r="AG13" s="5">
        <f t="shared" si="13"/>
        <v>0.25318138156137754</v>
      </c>
      <c r="AH13" s="5">
        <f t="shared" si="14"/>
        <v>-33.51904010981629</v>
      </c>
      <c r="AI13" s="8">
        <f t="shared" si="15"/>
        <v>253.18138156137755</v>
      </c>
      <c r="AJ13" s="5">
        <f t="shared" si="16"/>
        <v>18.69542422172878</v>
      </c>
      <c r="AK13" s="5">
        <f t="shared" si="17"/>
        <v>33.51904010981629</v>
      </c>
      <c r="AL13" s="5">
        <f t="shared" si="18"/>
        <v>15.586419302498694</v>
      </c>
      <c r="AM13" s="5">
        <f t="shared" si="19"/>
        <v>10.323876217637405</v>
      </c>
      <c r="AN13" s="5">
        <f t="shared" si="20"/>
        <v>0.6623635626164863</v>
      </c>
      <c r="AO13" s="5">
        <f t="shared" si="67"/>
        <v>0.32407216839856323</v>
      </c>
      <c r="AP13" s="5">
        <f t="shared" si="21"/>
        <v>70.51197871</v>
      </c>
      <c r="AQ13" s="5">
        <f t="shared" si="21"/>
        <v>33.17577919</v>
      </c>
      <c r="AR13" s="7">
        <f t="shared" si="22"/>
        <v>77.92670573342062</v>
      </c>
      <c r="AS13" s="5">
        <f t="shared" si="23"/>
        <v>25.196913525907565</v>
      </c>
      <c r="AT13" s="10">
        <f t="shared" si="24"/>
        <v>0.31561864749698876</v>
      </c>
      <c r="AU13" s="5">
        <f t="shared" si="25"/>
        <v>-25.196913525907565</v>
      </c>
      <c r="AV13" s="5">
        <f t="shared" si="26"/>
        <v>25.97556857780687</v>
      </c>
      <c r="AW13" s="5">
        <f t="shared" si="27"/>
        <v>25.196913525907565</v>
      </c>
      <c r="AX13" s="5">
        <f t="shared" si="28"/>
        <v>23.50399290333333</v>
      </c>
      <c r="AY13" s="5">
        <f t="shared" si="29"/>
        <v>11.058593063333333</v>
      </c>
      <c r="AZ13" s="5">
        <f t="shared" si="30"/>
        <v>0.47049848546223</v>
      </c>
      <c r="BA13" s="5">
        <f t="shared" si="68"/>
        <v>0.42924136059590473</v>
      </c>
      <c r="BB13" s="1">
        <v>1</v>
      </c>
      <c r="BC13" s="1">
        <v>120</v>
      </c>
      <c r="BD13" s="5">
        <f t="shared" si="31"/>
        <v>9.600753289341537</v>
      </c>
      <c r="BE13" s="5">
        <f t="shared" si="32"/>
        <v>68.63112835109266</v>
      </c>
      <c r="BF13" s="5">
        <f t="shared" si="33"/>
        <v>9.600753289341537</v>
      </c>
      <c r="BG13" s="5">
        <f t="shared" si="34"/>
        <v>188.63112835109266</v>
      </c>
      <c r="BH13" s="5">
        <f t="shared" si="35"/>
        <v>-9.492024698228056</v>
      </c>
      <c r="BI13" s="5">
        <f t="shared" si="36"/>
        <v>-1.4408090959703683</v>
      </c>
      <c r="BJ13" s="5">
        <f>Q13+(3*S13)-BH13</f>
        <v>73.00753326822806</v>
      </c>
      <c r="BK13" s="5">
        <f>R13+(3*T13)-BI13</f>
        <v>16.73511014597037</v>
      </c>
      <c r="BL13" s="5">
        <f t="shared" si="37"/>
        <v>74.90102686551892</v>
      </c>
      <c r="BM13" s="5">
        <f t="shared" si="38"/>
        <v>12.910553048735144</v>
      </c>
      <c r="BN13" s="5">
        <f t="shared" si="39"/>
        <v>92.17446372280233</v>
      </c>
      <c r="BO13" s="5">
        <f t="shared" si="40"/>
        <v>137.2622567021853</v>
      </c>
      <c r="BP13" s="5">
        <f t="shared" si="41"/>
        <v>-67.6991665128465</v>
      </c>
      <c r="BQ13" s="5">
        <f t="shared" si="42"/>
        <v>62.55361393278637</v>
      </c>
      <c r="BR13" s="5">
        <f t="shared" si="43"/>
        <v>6.9964701400000004</v>
      </c>
      <c r="BS13" s="5">
        <f t="shared" si="43"/>
        <v>17.881478139999995</v>
      </c>
      <c r="BT13" s="5">
        <f t="shared" si="44"/>
        <v>19.201506578683073</v>
      </c>
      <c r="BU13" s="5">
        <f t="shared" si="45"/>
        <v>68.63112835109266</v>
      </c>
      <c r="BV13" s="5">
        <f t="shared" si="46"/>
        <v>63.51550857</v>
      </c>
      <c r="BW13" s="5">
        <f t="shared" si="46"/>
        <v>15.294301050000001</v>
      </c>
      <c r="BX13" s="5">
        <f t="shared" si="47"/>
        <v>65.33096871709293</v>
      </c>
      <c r="BY13" s="5">
        <f t="shared" si="48"/>
        <v>13.538866615430983</v>
      </c>
      <c r="BZ13" s="5">
        <f t="shared" si="49"/>
        <v>1254.4530256129979</v>
      </c>
      <c r="CA13" s="5">
        <f t="shared" si="50"/>
        <v>82.16999496652363</v>
      </c>
      <c r="CB13" s="5">
        <f t="shared" si="51"/>
        <v>170.89964924476538</v>
      </c>
      <c r="CC13" s="5">
        <f t="shared" si="52"/>
        <v>1242.757298653933</v>
      </c>
      <c r="CD13" s="5">
        <f t="shared" si="53"/>
        <v>103.20048273191888</v>
      </c>
      <c r="CE13" s="5">
        <f t="shared" si="53"/>
        <v>1305.3109125867195</v>
      </c>
      <c r="CF13" s="5">
        <f t="shared" si="54"/>
        <v>1309.384175157954</v>
      </c>
      <c r="CG13" s="5">
        <f t="shared" si="55"/>
        <v>85.4794847540478</v>
      </c>
      <c r="CH13" s="5">
        <f t="shared" si="56"/>
        <v>0.057203247363581004</v>
      </c>
      <c r="CI13" s="5">
        <f t="shared" si="57"/>
        <v>-72.56893170531266</v>
      </c>
      <c r="CJ13" s="5">
        <f t="shared" si="58"/>
        <v>0.8122861125628502</v>
      </c>
      <c r="CK13" s="5">
        <f t="shared" si="59"/>
        <v>-72.56893170531266</v>
      </c>
      <c r="CL13" s="11">
        <f t="shared" si="60"/>
        <v>812.2861125628502</v>
      </c>
      <c r="CM13" s="5">
        <f aca="true" t="shared" si="69" ref="CM13:CM70">(1/(SQRT(3)))*(CF13/BL13)</f>
        <v>10.092963176024188</v>
      </c>
      <c r="CN13" s="5">
        <f t="shared" si="62"/>
        <v>-72.56893170531266</v>
      </c>
      <c r="CO13" s="5">
        <f t="shared" si="63"/>
        <v>3.023429673698623</v>
      </c>
      <c r="CP13" s="5">
        <f t="shared" si="64"/>
        <v>-9.629474475836098</v>
      </c>
      <c r="CQ13" s="5">
        <f t="shared" si="65"/>
        <v>3.184950706677482</v>
      </c>
      <c r="CR13" s="5">
        <f>1.7*CJ13</f>
        <v>1.3808863913568454</v>
      </c>
    </row>
    <row r="14" spans="1:96" ht="12.75">
      <c r="A14" s="1" t="s">
        <v>52</v>
      </c>
      <c r="B14" s="1">
        <v>3</v>
      </c>
      <c r="C14">
        <v>0.05189</v>
      </c>
      <c r="D14">
        <v>0.5301</v>
      </c>
      <c r="E14">
        <v>0.3901</v>
      </c>
      <c r="F14">
        <v>0.4751</v>
      </c>
      <c r="G14">
        <v>2.5215</v>
      </c>
      <c r="H14" s="5">
        <f t="shared" si="0"/>
        <v>0.027506889</v>
      </c>
      <c r="I14" s="5">
        <f t="shared" si="1"/>
        <v>0.020242289</v>
      </c>
      <c r="J14" s="5">
        <f t="shared" si="2"/>
        <v>0.024652939000000002</v>
      </c>
      <c r="K14" s="5">
        <f t="shared" si="3"/>
        <v>0.130840635</v>
      </c>
      <c r="L14" s="2">
        <v>12</v>
      </c>
      <c r="M14" s="6"/>
      <c r="N14" s="2">
        <v>3</v>
      </c>
      <c r="O14" s="5">
        <f>O4+H13</f>
        <v>1.464389798</v>
      </c>
      <c r="P14" s="5">
        <f>P4+I13</f>
        <v>7.444034598</v>
      </c>
      <c r="Q14" s="5">
        <f>Q4+J13</f>
        <v>1.6926828980000002</v>
      </c>
      <c r="R14" s="5">
        <f>R4+K13</f>
        <v>5.62001157</v>
      </c>
      <c r="S14">
        <v>20</v>
      </c>
      <c r="T14">
        <v>0</v>
      </c>
      <c r="U14" s="5">
        <f t="shared" si="4"/>
        <v>21.464389798</v>
      </c>
      <c r="V14" s="5">
        <f t="shared" si="4"/>
        <v>7.444034598</v>
      </c>
      <c r="W14" s="5">
        <f t="shared" si="5"/>
        <v>22.718575670510408</v>
      </c>
      <c r="X14" s="5">
        <f t="shared" si="6"/>
        <v>19.12698483459307</v>
      </c>
      <c r="Y14" s="5">
        <f t="shared" si="7"/>
        <v>0.3608665411685334</v>
      </c>
      <c r="Z14" s="5">
        <f t="shared" si="8"/>
        <v>-19.12698483459307</v>
      </c>
      <c r="AA14" s="5">
        <f t="shared" si="9"/>
        <v>0.34680858240347545</v>
      </c>
      <c r="AB14" s="5">
        <f>1.47*Y14</f>
        <v>0.5304738155177441</v>
      </c>
      <c r="AC14" s="5">
        <f t="shared" si="10"/>
        <v>22.928779596</v>
      </c>
      <c r="AD14" s="5">
        <f t="shared" si="10"/>
        <v>14.888069196</v>
      </c>
      <c r="AE14" s="5">
        <f t="shared" si="11"/>
        <v>27.338316300511813</v>
      </c>
      <c r="AF14" s="5">
        <f t="shared" si="12"/>
        <v>32.996389043245344</v>
      </c>
      <c r="AG14" s="5">
        <f t="shared" si="13"/>
        <v>0.299885835410398</v>
      </c>
      <c r="AH14" s="5">
        <f t="shared" si="14"/>
        <v>-32.996389043245344</v>
      </c>
      <c r="AI14" s="8">
        <f t="shared" si="15"/>
        <v>299.885835410398</v>
      </c>
      <c r="AJ14" s="5">
        <f t="shared" si="16"/>
        <v>15.78378427529163</v>
      </c>
      <c r="AK14" s="5">
        <f t="shared" si="17"/>
        <v>32.996389043245344</v>
      </c>
      <c r="AL14" s="5">
        <f t="shared" si="18"/>
        <v>13.2379370719402</v>
      </c>
      <c r="AM14" s="5">
        <f t="shared" si="19"/>
        <v>8.595630758024376</v>
      </c>
      <c r="AN14" s="5">
        <f t="shared" si="20"/>
        <v>0.6493179950404893</v>
      </c>
      <c r="AO14" s="5">
        <f>1.48*AG14</f>
        <v>0.443831036407389</v>
      </c>
      <c r="AP14" s="5">
        <f t="shared" si="21"/>
        <v>64.621462494</v>
      </c>
      <c r="AQ14" s="5">
        <f t="shared" si="21"/>
        <v>20.508080766</v>
      </c>
      <c r="AR14" s="7">
        <f t="shared" si="22"/>
        <v>67.79760166531135</v>
      </c>
      <c r="AS14" s="5">
        <f t="shared" si="23"/>
        <v>17.60720587190968</v>
      </c>
      <c r="AT14" s="10">
        <f t="shared" si="24"/>
        <v>0.3627727362524411</v>
      </c>
      <c r="AU14" s="5">
        <f t="shared" si="25"/>
        <v>-17.60720587190968</v>
      </c>
      <c r="AV14" s="5">
        <f t="shared" si="26"/>
        <v>22.59920055510378</v>
      </c>
      <c r="AW14" s="5">
        <f t="shared" si="27"/>
        <v>17.60720587190968</v>
      </c>
      <c r="AX14" s="5">
        <f t="shared" si="28"/>
        <v>21.540487498</v>
      </c>
      <c r="AY14" s="5">
        <f t="shared" si="29"/>
        <v>6.836026922</v>
      </c>
      <c r="AZ14" s="5">
        <f t="shared" si="30"/>
        <v>0.3173571128617546</v>
      </c>
      <c r="BA14" s="5">
        <f aca="true" t="shared" si="70" ref="BA14:BA23">1.47*AT14</f>
        <v>0.5332759222910884</v>
      </c>
      <c r="BB14" s="1">
        <v>1</v>
      </c>
      <c r="BC14" s="1">
        <v>120</v>
      </c>
      <c r="BD14" s="5">
        <f t="shared" si="31"/>
        <v>7.586704724497158</v>
      </c>
      <c r="BE14" s="5">
        <f t="shared" si="32"/>
        <v>78.87088815184813</v>
      </c>
      <c r="BF14" s="5">
        <f t="shared" si="33"/>
        <v>7.586704724497158</v>
      </c>
      <c r="BG14" s="5">
        <f t="shared" si="34"/>
        <v>198.87088815184813</v>
      </c>
      <c r="BH14" s="5">
        <f t="shared" si="35"/>
        <v>-7.178917967518283</v>
      </c>
      <c r="BI14" s="5">
        <f t="shared" si="36"/>
        <v>-2.453818532889235</v>
      </c>
      <c r="BJ14" s="5">
        <f>Q14+(3*S14)-BH14</f>
        <v>68.87160086551829</v>
      </c>
      <c r="BK14" s="5">
        <f>R14+(3*T14)-BI14</f>
        <v>8.073830102889236</v>
      </c>
      <c r="BL14" s="5">
        <f t="shared" si="37"/>
        <v>69.34323426484794</v>
      </c>
      <c r="BM14" s="5">
        <f t="shared" si="38"/>
        <v>6.68627630061703</v>
      </c>
      <c r="BN14" s="5">
        <f t="shared" si="39"/>
        <v>57.558088576707505</v>
      </c>
      <c r="BO14" s="5">
        <f t="shared" si="40"/>
        <v>157.74177630369627</v>
      </c>
      <c r="BP14" s="5">
        <f t="shared" si="41"/>
        <v>-53.269213615734536</v>
      </c>
      <c r="BQ14" s="5">
        <f t="shared" si="42"/>
        <v>21.801936642540475</v>
      </c>
      <c r="BR14" s="5">
        <f t="shared" si="43"/>
        <v>2.928779596</v>
      </c>
      <c r="BS14" s="5">
        <f t="shared" si="43"/>
        <v>14.888069196</v>
      </c>
      <c r="BT14" s="5">
        <f t="shared" si="44"/>
        <v>15.173409448994317</v>
      </c>
      <c r="BU14" s="5">
        <f t="shared" si="45"/>
        <v>78.87088815184813</v>
      </c>
      <c r="BV14" s="5">
        <f t="shared" si="46"/>
        <v>61.692682898</v>
      </c>
      <c r="BW14" s="5">
        <f t="shared" si="46"/>
        <v>5.62001157</v>
      </c>
      <c r="BX14" s="5">
        <f t="shared" si="47"/>
        <v>61.94813680168368</v>
      </c>
      <c r="BY14" s="5">
        <f t="shared" si="48"/>
        <v>5.205100645194606</v>
      </c>
      <c r="BZ14" s="5">
        <f t="shared" si="49"/>
        <v>939.9644442942597</v>
      </c>
      <c r="CA14" s="5">
        <f t="shared" si="50"/>
        <v>84.07598879704274</v>
      </c>
      <c r="CB14" s="5">
        <f t="shared" si="51"/>
        <v>97.01314975767998</v>
      </c>
      <c r="CC14" s="5">
        <f t="shared" si="52"/>
        <v>934.9447070878098</v>
      </c>
      <c r="CD14" s="5">
        <f t="shared" si="53"/>
        <v>43.74393614194545</v>
      </c>
      <c r="CE14" s="5">
        <f t="shared" si="53"/>
        <v>956.7466437303502</v>
      </c>
      <c r="CF14" s="5">
        <f t="shared" si="54"/>
        <v>957.7461418551788</v>
      </c>
      <c r="CG14" s="5">
        <f t="shared" si="55"/>
        <v>87.38217149314475</v>
      </c>
      <c r="CH14" s="5">
        <f t="shared" si="56"/>
        <v>0.07240252007753152</v>
      </c>
      <c r="CI14" s="5">
        <f t="shared" si="57"/>
        <v>-80.69589519252773</v>
      </c>
      <c r="CJ14" s="5">
        <f t="shared" si="58"/>
        <v>1.0281157851009475</v>
      </c>
      <c r="CK14" s="5">
        <f t="shared" si="59"/>
        <v>-80.69589519252773</v>
      </c>
      <c r="CL14" s="11">
        <f t="shared" si="60"/>
        <v>1028.1157851009475</v>
      </c>
      <c r="CM14" s="5">
        <f t="shared" si="69"/>
        <v>7.974173669250408</v>
      </c>
      <c r="CN14" s="5">
        <f t="shared" si="62"/>
        <v>-80.69589519252773</v>
      </c>
      <c r="CO14" s="5">
        <f t="shared" si="63"/>
        <v>1.289220711584625</v>
      </c>
      <c r="CP14" s="5">
        <f t="shared" si="64"/>
        <v>-7.869266526442458</v>
      </c>
      <c r="CQ14" s="5">
        <f t="shared" si="65"/>
        <v>6.103893969225855</v>
      </c>
      <c r="CR14" s="5">
        <f>1.18*CJ14</f>
        <v>1.213176626419118</v>
      </c>
    </row>
    <row r="15" spans="1:96" ht="12.75">
      <c r="A15" s="1" t="s">
        <v>53</v>
      </c>
      <c r="B15" s="1">
        <v>3</v>
      </c>
      <c r="C15">
        <v>0.24352</v>
      </c>
      <c r="D15">
        <v>0.5301</v>
      </c>
      <c r="E15">
        <v>0.3901</v>
      </c>
      <c r="F15">
        <v>0.4751</v>
      </c>
      <c r="G15">
        <v>2.5215</v>
      </c>
      <c r="H15" s="5">
        <f t="shared" si="0"/>
        <v>0.129089952</v>
      </c>
      <c r="I15" s="5">
        <f t="shared" si="1"/>
        <v>0.094997152</v>
      </c>
      <c r="J15" s="5">
        <f t="shared" si="2"/>
        <v>0.115696352</v>
      </c>
      <c r="K15" s="5">
        <f t="shared" si="3"/>
        <v>0.61403568</v>
      </c>
      <c r="L15" s="2">
        <v>13</v>
      </c>
      <c r="M15" s="6"/>
      <c r="N15" s="2">
        <v>3</v>
      </c>
      <c r="O15" s="5">
        <f>O14+H14</f>
        <v>1.491896687</v>
      </c>
      <c r="P15" s="5">
        <f>P14+I14</f>
        <v>7.464276887</v>
      </c>
      <c r="Q15" s="5">
        <f>Q14+J14</f>
        <v>1.7173358370000003</v>
      </c>
      <c r="R15" s="5">
        <f>R14+K14</f>
        <v>5.750852205</v>
      </c>
      <c r="S15">
        <v>20</v>
      </c>
      <c r="T15">
        <v>0</v>
      </c>
      <c r="U15" s="5">
        <f t="shared" si="4"/>
        <v>21.491896687</v>
      </c>
      <c r="V15" s="5">
        <f t="shared" si="4"/>
        <v>7.464276887</v>
      </c>
      <c r="W15" s="5">
        <f t="shared" si="5"/>
        <v>22.75119892775948</v>
      </c>
      <c r="X15" s="5">
        <f t="shared" si="6"/>
        <v>19.15245006966817</v>
      </c>
      <c r="Y15" s="5">
        <f t="shared" si="7"/>
        <v>0.3603490896688342</v>
      </c>
      <c r="Z15" s="5">
        <f t="shared" si="8"/>
        <v>-19.15245006966817</v>
      </c>
      <c r="AA15" s="5">
        <f t="shared" si="9"/>
        <v>0.3473065684107343</v>
      </c>
      <c r="AB15" s="5">
        <f aca="true" t="shared" si="71" ref="AB15:AB21">1.47*Y15</f>
        <v>0.5297131618131863</v>
      </c>
      <c r="AC15" s="5">
        <f t="shared" si="10"/>
        <v>22.983793374</v>
      </c>
      <c r="AD15" s="5">
        <f t="shared" si="10"/>
        <v>14.928553774</v>
      </c>
      <c r="AE15" s="5">
        <f t="shared" si="11"/>
        <v>27.406504257966503</v>
      </c>
      <c r="AF15" s="5">
        <f t="shared" si="12"/>
        <v>33.00474068182379</v>
      </c>
      <c r="AG15" s="5">
        <f t="shared" si="13"/>
        <v>0.2991397131616882</v>
      </c>
      <c r="AH15" s="5">
        <f t="shared" si="14"/>
        <v>-33.00474068182379</v>
      </c>
      <c r="AI15" s="8">
        <f t="shared" si="15"/>
        <v>299.1397131616882</v>
      </c>
      <c r="AJ15" s="5">
        <f t="shared" si="16"/>
        <v>15.823152610883586</v>
      </c>
      <c r="AK15" s="5">
        <f t="shared" si="17"/>
        <v>33.00474068182379</v>
      </c>
      <c r="AL15" s="5">
        <f t="shared" si="18"/>
        <v>13.26969929147764</v>
      </c>
      <c r="AM15" s="5">
        <f t="shared" si="19"/>
        <v>8.619004540030705</v>
      </c>
      <c r="AN15" s="5">
        <f t="shared" si="20"/>
        <v>0.649525234197748</v>
      </c>
      <c r="AO15" s="5">
        <f aca="true" t="shared" si="72" ref="AO15:AO21">1.48*AG15</f>
        <v>0.4427267754792985</v>
      </c>
      <c r="AP15" s="5">
        <f t="shared" si="21"/>
        <v>64.701129211</v>
      </c>
      <c r="AQ15" s="5">
        <f t="shared" si="21"/>
        <v>20.679405979</v>
      </c>
      <c r="AR15" s="7">
        <f t="shared" si="22"/>
        <v>67.92550296334078</v>
      </c>
      <c r="AS15" s="5">
        <f t="shared" si="23"/>
        <v>17.72462301986128</v>
      </c>
      <c r="AT15" s="10">
        <f t="shared" si="24"/>
        <v>0.3620896481363116</v>
      </c>
      <c r="AU15" s="5">
        <f t="shared" si="25"/>
        <v>-17.72462301986128</v>
      </c>
      <c r="AV15" s="5">
        <f t="shared" si="26"/>
        <v>22.641834321113592</v>
      </c>
      <c r="AW15" s="5">
        <f t="shared" si="27"/>
        <v>17.72462301986128</v>
      </c>
      <c r="AX15" s="5">
        <f t="shared" si="28"/>
        <v>21.56704307033333</v>
      </c>
      <c r="AY15" s="5">
        <f t="shared" si="29"/>
        <v>6.893135326333331</v>
      </c>
      <c r="AZ15" s="5">
        <f t="shared" si="30"/>
        <v>0.3196142977900954</v>
      </c>
      <c r="BA15" s="5">
        <f t="shared" si="70"/>
        <v>0.532271782760378</v>
      </c>
      <c r="BB15" s="1">
        <v>1</v>
      </c>
      <c r="BC15" s="1">
        <v>120</v>
      </c>
      <c r="BD15" s="5">
        <f t="shared" si="31"/>
        <v>7.611910743728147</v>
      </c>
      <c r="BE15" s="5">
        <f t="shared" si="32"/>
        <v>78.69714357210532</v>
      </c>
      <c r="BF15" s="5">
        <f t="shared" si="33"/>
        <v>7.611910743728147</v>
      </c>
      <c r="BG15" s="5">
        <f t="shared" si="34"/>
        <v>198.69714357210532</v>
      </c>
      <c r="BH15" s="5">
        <f t="shared" si="35"/>
        <v>-7.210201748523028</v>
      </c>
      <c r="BI15" s="5">
        <f t="shared" si="36"/>
        <v>-2.4401180127361575</v>
      </c>
      <c r="BJ15" s="5">
        <f>Q15+(3*S15)-BH15</f>
        <v>68.92753758552303</v>
      </c>
      <c r="BK15" s="5">
        <f>R15+(3*T15)-BI15</f>
        <v>8.190970217736158</v>
      </c>
      <c r="BL15" s="5">
        <f t="shared" si="37"/>
        <v>69.41251638365756</v>
      </c>
      <c r="BM15" s="5">
        <f t="shared" si="38"/>
        <v>6.77693470580079</v>
      </c>
      <c r="BN15" s="5">
        <f t="shared" si="39"/>
        <v>57.94118517048398</v>
      </c>
      <c r="BO15" s="5">
        <f t="shared" si="40"/>
        <v>157.39428714421064</v>
      </c>
      <c r="BP15" s="5">
        <f t="shared" si="41"/>
        <v>-53.48967372112083</v>
      </c>
      <c r="BQ15" s="5">
        <f t="shared" si="42"/>
        <v>22.271859917131938</v>
      </c>
      <c r="BR15" s="5">
        <f t="shared" si="43"/>
        <v>2.983793374</v>
      </c>
      <c r="BS15" s="5">
        <f t="shared" si="43"/>
        <v>14.928553774</v>
      </c>
      <c r="BT15" s="5">
        <f t="shared" si="44"/>
        <v>15.223821487456293</v>
      </c>
      <c r="BU15" s="5">
        <f t="shared" si="45"/>
        <v>78.69714357210532</v>
      </c>
      <c r="BV15" s="5">
        <f t="shared" si="46"/>
        <v>61.717335837</v>
      </c>
      <c r="BW15" s="5">
        <f t="shared" si="46"/>
        <v>5.750852205</v>
      </c>
      <c r="BX15" s="5">
        <f t="shared" si="47"/>
        <v>61.98469039933004</v>
      </c>
      <c r="BY15" s="5">
        <f t="shared" si="48"/>
        <v>5.3234776694678905</v>
      </c>
      <c r="BZ15" s="5">
        <f t="shared" si="49"/>
        <v>943.6438615946465</v>
      </c>
      <c r="CA15" s="5">
        <f t="shared" si="50"/>
        <v>84.02062124157321</v>
      </c>
      <c r="CB15" s="5">
        <f t="shared" si="51"/>
        <v>98.29987134270434</v>
      </c>
      <c r="CC15" s="5">
        <f t="shared" si="52"/>
        <v>938.5099215348041</v>
      </c>
      <c r="CD15" s="5">
        <f t="shared" si="53"/>
        <v>44.810197621583505</v>
      </c>
      <c r="CE15" s="5">
        <f t="shared" si="53"/>
        <v>960.781781451936</v>
      </c>
      <c r="CF15" s="5">
        <f t="shared" si="54"/>
        <v>961.8261721230302</v>
      </c>
      <c r="CG15" s="5">
        <f t="shared" si="55"/>
        <v>87.329699526883</v>
      </c>
      <c r="CH15" s="5">
        <f t="shared" si="56"/>
        <v>0.07216742317423526</v>
      </c>
      <c r="CI15" s="5">
        <f t="shared" si="57"/>
        <v>-80.55276482108222</v>
      </c>
      <c r="CJ15" s="5">
        <f t="shared" si="58"/>
        <v>1.0247774090741406</v>
      </c>
      <c r="CK15" s="5">
        <f t="shared" si="59"/>
        <v>-80.55276482108222</v>
      </c>
      <c r="CL15" s="11">
        <f t="shared" si="60"/>
        <v>1024.7774090741407</v>
      </c>
      <c r="CM15" s="5">
        <f t="shared" si="69"/>
        <v>8.000150813140682</v>
      </c>
      <c r="CN15" s="5">
        <f t="shared" si="62"/>
        <v>-80.55276482108222</v>
      </c>
      <c r="CO15" s="5">
        <f t="shared" si="63"/>
        <v>1.3131387224027136</v>
      </c>
      <c r="CP15" s="5">
        <f t="shared" si="64"/>
        <v>-7.891646198906923</v>
      </c>
      <c r="CQ15" s="5">
        <f t="shared" si="65"/>
        <v>6.009758195590482</v>
      </c>
      <c r="CR15" s="5">
        <f aca="true" t="shared" si="73" ref="CR15:CR21">1.18*CJ15</f>
        <v>1.2092373427074858</v>
      </c>
    </row>
    <row r="16" spans="1:96" ht="12.75">
      <c r="A16" s="1" t="s">
        <v>109</v>
      </c>
      <c r="B16" s="1">
        <v>3</v>
      </c>
      <c r="C16">
        <v>0.06154</v>
      </c>
      <c r="D16">
        <v>0.5301</v>
      </c>
      <c r="E16">
        <v>0.3901</v>
      </c>
      <c r="F16">
        <v>0.4751</v>
      </c>
      <c r="G16">
        <v>2.5215</v>
      </c>
      <c r="H16" s="5">
        <f t="shared" si="0"/>
        <v>0.032622354</v>
      </c>
      <c r="I16" s="5">
        <f t="shared" si="1"/>
        <v>0.024006753999999998</v>
      </c>
      <c r="J16" s="5">
        <f t="shared" si="2"/>
        <v>0.029237654000000002</v>
      </c>
      <c r="K16" s="5">
        <f t="shared" si="3"/>
        <v>0.15517311</v>
      </c>
      <c r="L16" s="2">
        <v>14</v>
      </c>
      <c r="M16" s="6"/>
      <c r="N16" s="2">
        <v>3</v>
      </c>
      <c r="O16" s="5">
        <f>O15+H15</f>
        <v>1.620986639</v>
      </c>
      <c r="P16" s="5">
        <f>P15+I15</f>
        <v>7.559274039</v>
      </c>
      <c r="Q16" s="5">
        <f>Q15+J15</f>
        <v>1.8330321890000003</v>
      </c>
      <c r="R16" s="5">
        <f>R15+K15</f>
        <v>6.364887885</v>
      </c>
      <c r="S16">
        <v>20</v>
      </c>
      <c r="T16">
        <v>0</v>
      </c>
      <c r="U16" s="5">
        <f t="shared" si="4"/>
        <v>21.620986639</v>
      </c>
      <c r="V16" s="5">
        <f t="shared" si="4"/>
        <v>7.559274039</v>
      </c>
      <c r="W16" s="5">
        <f t="shared" si="5"/>
        <v>22.90435956844277</v>
      </c>
      <c r="X16" s="5">
        <f t="shared" si="6"/>
        <v>19.27098924365084</v>
      </c>
      <c r="Y16" s="5">
        <f t="shared" si="7"/>
        <v>0.3579394480773111</v>
      </c>
      <c r="Z16" s="5">
        <f t="shared" si="8"/>
        <v>-19.27098924365084</v>
      </c>
      <c r="AA16" s="5">
        <f t="shared" si="9"/>
        <v>0.34962669212165176</v>
      </c>
      <c r="AB16" s="5">
        <f t="shared" si="71"/>
        <v>0.5261709886736473</v>
      </c>
      <c r="AC16" s="5">
        <f t="shared" si="10"/>
        <v>23.241973278</v>
      </c>
      <c r="AD16" s="5">
        <f t="shared" si="10"/>
        <v>15.118548078</v>
      </c>
      <c r="AE16" s="5">
        <f t="shared" si="11"/>
        <v>27.726518314459597</v>
      </c>
      <c r="AF16" s="5">
        <f t="shared" si="12"/>
        <v>33.04338619812898</v>
      </c>
      <c r="AG16" s="5">
        <f t="shared" si="13"/>
        <v>0.2956871010456863</v>
      </c>
      <c r="AH16" s="5">
        <f t="shared" si="14"/>
        <v>-33.04338619812898</v>
      </c>
      <c r="AI16" s="8">
        <f t="shared" si="15"/>
        <v>295.6871010456863</v>
      </c>
      <c r="AJ16" s="5">
        <f t="shared" si="16"/>
        <v>16.007912812544337</v>
      </c>
      <c r="AK16" s="5">
        <f t="shared" si="17"/>
        <v>33.04338619812898</v>
      </c>
      <c r="AL16" s="5">
        <f t="shared" si="18"/>
        <v>13.418759528551387</v>
      </c>
      <c r="AM16" s="5">
        <f t="shared" si="19"/>
        <v>8.728697802589599</v>
      </c>
      <c r="AN16" s="5">
        <f t="shared" si="20"/>
        <v>0.6504847027042521</v>
      </c>
      <c r="AO16" s="5">
        <f t="shared" si="72"/>
        <v>0.43761690954761573</v>
      </c>
      <c r="AP16" s="5">
        <f t="shared" si="21"/>
        <v>65.075005467</v>
      </c>
      <c r="AQ16" s="5">
        <f t="shared" si="21"/>
        <v>21.483435962999998</v>
      </c>
      <c r="AR16" s="7">
        <f t="shared" si="22"/>
        <v>68.52951449781621</v>
      </c>
      <c r="AS16" s="5">
        <f t="shared" si="23"/>
        <v>18.269784819584086</v>
      </c>
      <c r="AT16" s="10">
        <f t="shared" si="24"/>
        <v>0.35889823016711747</v>
      </c>
      <c r="AU16" s="5">
        <f t="shared" si="25"/>
        <v>-18.269784819584086</v>
      </c>
      <c r="AV16" s="5">
        <f t="shared" si="26"/>
        <v>22.84317149927207</v>
      </c>
      <c r="AW16" s="5">
        <f t="shared" si="27"/>
        <v>18.269784819584086</v>
      </c>
      <c r="AX16" s="5">
        <f t="shared" si="28"/>
        <v>21.691668489</v>
      </c>
      <c r="AY16" s="5">
        <f t="shared" si="29"/>
        <v>7.161145320999999</v>
      </c>
      <c r="AZ16" s="5">
        <f t="shared" si="30"/>
        <v>0.3301334484542518</v>
      </c>
      <c r="BA16" s="5">
        <f t="shared" si="70"/>
        <v>0.5275803983456627</v>
      </c>
      <c r="BB16" s="1">
        <v>1</v>
      </c>
      <c r="BC16" s="1">
        <v>120</v>
      </c>
      <c r="BD16" s="5">
        <f t="shared" si="31"/>
        <v>7.731120337992152</v>
      </c>
      <c r="BE16" s="5">
        <f t="shared" si="32"/>
        <v>77.8969658983258</v>
      </c>
      <c r="BF16" s="5">
        <f t="shared" si="33"/>
        <v>7.731120337992152</v>
      </c>
      <c r="BG16" s="5">
        <f t="shared" si="34"/>
        <v>197.8969658983258</v>
      </c>
      <c r="BH16" s="5">
        <f t="shared" si="35"/>
        <v>-7.357016671442199</v>
      </c>
      <c r="BI16" s="5">
        <f t="shared" si="36"/>
        <v>-2.3758214109308455</v>
      </c>
      <c r="BJ16" s="5">
        <f>Q16+(3*S16)-BH16</f>
        <v>69.1900488604422</v>
      </c>
      <c r="BK16" s="5">
        <f>R16+(3*T16)-BI16</f>
        <v>8.740709295930845</v>
      </c>
      <c r="BL16" s="5">
        <f t="shared" si="37"/>
        <v>69.73996601882132</v>
      </c>
      <c r="BM16" s="5">
        <f t="shared" si="38"/>
        <v>7.199978342166458</v>
      </c>
      <c r="BN16" s="5">
        <f t="shared" si="39"/>
        <v>59.77022168051589</v>
      </c>
      <c r="BO16" s="5">
        <f t="shared" si="40"/>
        <v>155.7939317966516</v>
      </c>
      <c r="BP16" s="5">
        <f t="shared" si="41"/>
        <v>-54.51502631288286</v>
      </c>
      <c r="BQ16" s="5">
        <f t="shared" si="42"/>
        <v>24.50696443551712</v>
      </c>
      <c r="BR16" s="5">
        <f t="shared" si="43"/>
        <v>3.241973278</v>
      </c>
      <c r="BS16" s="5">
        <f t="shared" si="43"/>
        <v>15.118548078</v>
      </c>
      <c r="BT16" s="5">
        <f t="shared" si="44"/>
        <v>15.462240675984305</v>
      </c>
      <c r="BU16" s="5">
        <f t="shared" si="45"/>
        <v>77.8969658983258</v>
      </c>
      <c r="BV16" s="5">
        <f t="shared" si="46"/>
        <v>61.833032189</v>
      </c>
      <c r="BW16" s="5">
        <f t="shared" si="46"/>
        <v>6.364887885</v>
      </c>
      <c r="BX16" s="5">
        <f t="shared" si="47"/>
        <v>62.15975922954118</v>
      </c>
      <c r="BY16" s="5">
        <f t="shared" si="48"/>
        <v>5.877138446745123</v>
      </c>
      <c r="BZ16" s="5">
        <f t="shared" si="49"/>
        <v>961.1291575684024</v>
      </c>
      <c r="CA16" s="5">
        <f t="shared" si="50"/>
        <v>83.77410434507092</v>
      </c>
      <c r="CB16" s="5">
        <f t="shared" si="51"/>
        <v>104.23317455399955</v>
      </c>
      <c r="CC16" s="5">
        <f t="shared" si="52"/>
        <v>955.460466398554</v>
      </c>
      <c r="CD16" s="5">
        <f t="shared" si="53"/>
        <v>49.71814824111669</v>
      </c>
      <c r="CE16" s="5">
        <f t="shared" si="53"/>
        <v>979.9674308340711</v>
      </c>
      <c r="CF16" s="5">
        <f t="shared" si="54"/>
        <v>981.2278327483662</v>
      </c>
      <c r="CG16" s="5">
        <f t="shared" si="55"/>
        <v>87.09561806305199</v>
      </c>
      <c r="CH16" s="5">
        <f t="shared" si="56"/>
        <v>0.07107418245921891</v>
      </c>
      <c r="CI16" s="5">
        <f t="shared" si="57"/>
        <v>-79.89563972088553</v>
      </c>
      <c r="CJ16" s="5">
        <f t="shared" si="58"/>
        <v>1.0092533909209085</v>
      </c>
      <c r="CK16" s="5">
        <f t="shared" si="59"/>
        <v>-79.89563972088553</v>
      </c>
      <c r="CL16" s="11">
        <f t="shared" si="60"/>
        <v>1009.2533909209085</v>
      </c>
      <c r="CM16" s="5">
        <f t="shared" si="69"/>
        <v>8.12320661614221</v>
      </c>
      <c r="CN16" s="5">
        <f t="shared" si="62"/>
        <v>-79.89563972088553</v>
      </c>
      <c r="CO16" s="5">
        <f t="shared" si="63"/>
        <v>1.4251487515884544</v>
      </c>
      <c r="CP16" s="5">
        <f t="shared" si="64"/>
        <v>-7.99721431277057</v>
      </c>
      <c r="CQ16" s="5">
        <f t="shared" si="65"/>
        <v>5.61149445196999</v>
      </c>
      <c r="CR16" s="5">
        <f t="shared" si="73"/>
        <v>1.190919001286672</v>
      </c>
    </row>
    <row r="17" spans="1:96" ht="12.75">
      <c r="A17" s="1" t="s">
        <v>61</v>
      </c>
      <c r="B17" s="1">
        <v>3</v>
      </c>
      <c r="C17">
        <v>0.04388</v>
      </c>
      <c r="D17">
        <v>0.5301</v>
      </c>
      <c r="E17">
        <v>0.3901</v>
      </c>
      <c r="F17">
        <v>0.4751</v>
      </c>
      <c r="G17">
        <v>2.5215</v>
      </c>
      <c r="H17" s="5">
        <f t="shared" si="0"/>
        <v>0.023260788</v>
      </c>
      <c r="I17" s="5">
        <f t="shared" si="1"/>
        <v>0.017117588</v>
      </c>
      <c r="J17" s="5">
        <f t="shared" si="2"/>
        <v>0.020847388</v>
      </c>
      <c r="K17" s="5">
        <f t="shared" si="3"/>
        <v>0.11064342</v>
      </c>
      <c r="L17" s="2">
        <v>15</v>
      </c>
      <c r="M17" s="6"/>
      <c r="N17" s="2">
        <v>3</v>
      </c>
      <c r="O17" s="5">
        <f>O15+H16</f>
        <v>1.524519041</v>
      </c>
      <c r="P17" s="5">
        <f>P15+I16</f>
        <v>7.488283641</v>
      </c>
      <c r="Q17" s="5">
        <f>Q15+J16</f>
        <v>1.7465734910000004</v>
      </c>
      <c r="R17" s="5">
        <f>R15+K16</f>
        <v>5.906025315</v>
      </c>
      <c r="S17">
        <v>20</v>
      </c>
      <c r="T17">
        <v>0</v>
      </c>
      <c r="U17" s="5">
        <f t="shared" si="4"/>
        <v>21.524519041</v>
      </c>
      <c r="V17" s="5">
        <f t="shared" si="4"/>
        <v>7.488283641</v>
      </c>
      <c r="W17" s="5">
        <f t="shared" si="5"/>
        <v>22.789894950052748</v>
      </c>
      <c r="X17" s="5">
        <f t="shared" si="6"/>
        <v>19.182556571278173</v>
      </c>
      <c r="Y17" s="5">
        <f t="shared" si="7"/>
        <v>0.3597372361943999</v>
      </c>
      <c r="Z17" s="5">
        <f t="shared" si="8"/>
        <v>-19.182556571278173</v>
      </c>
      <c r="AA17" s="5">
        <f t="shared" si="9"/>
        <v>0.3478955151906662</v>
      </c>
      <c r="AB17" s="5">
        <f t="shared" si="71"/>
        <v>0.5288137372057679</v>
      </c>
      <c r="AC17" s="5">
        <f t="shared" si="10"/>
        <v>23.049038082</v>
      </c>
      <c r="AD17" s="5">
        <f t="shared" si="10"/>
        <v>14.976567282</v>
      </c>
      <c r="AE17" s="5">
        <f t="shared" si="11"/>
        <v>27.487373902534944</v>
      </c>
      <c r="AF17" s="5">
        <f t="shared" si="12"/>
        <v>33.01459176593998</v>
      </c>
      <c r="AG17" s="5">
        <f t="shared" si="13"/>
        <v>0.29825962463939176</v>
      </c>
      <c r="AH17" s="5">
        <f t="shared" si="14"/>
        <v>-33.01459176593998</v>
      </c>
      <c r="AI17" s="8">
        <f t="shared" si="15"/>
        <v>298.25962463939175</v>
      </c>
      <c r="AJ17" s="5">
        <f t="shared" si="16"/>
        <v>15.869842721944446</v>
      </c>
      <c r="AK17" s="5">
        <f t="shared" si="17"/>
        <v>33.01459176593998</v>
      </c>
      <c r="AL17" s="5">
        <f t="shared" si="18"/>
        <v>13.307368341204638</v>
      </c>
      <c r="AM17" s="5">
        <f t="shared" si="19"/>
        <v>8.646725151799242</v>
      </c>
      <c r="AN17" s="5">
        <f t="shared" si="20"/>
        <v>0.6497697313319054</v>
      </c>
      <c r="AO17" s="5">
        <f t="shared" si="72"/>
        <v>0.4414242444662998</v>
      </c>
      <c r="AP17" s="5">
        <f t="shared" si="21"/>
        <v>64.795611573</v>
      </c>
      <c r="AQ17" s="5">
        <f t="shared" si="21"/>
        <v>20.882592597</v>
      </c>
      <c r="AR17" s="7">
        <f t="shared" si="22"/>
        <v>68.07755836317406</v>
      </c>
      <c r="AS17" s="5">
        <f t="shared" si="23"/>
        <v>17.863303657024904</v>
      </c>
      <c r="AT17" s="10">
        <f t="shared" si="24"/>
        <v>0.36128089871070584</v>
      </c>
      <c r="AU17" s="5">
        <f t="shared" si="25"/>
        <v>-17.863303657024904</v>
      </c>
      <c r="AV17" s="5">
        <f t="shared" si="26"/>
        <v>22.692519454391356</v>
      </c>
      <c r="AW17" s="5">
        <f t="shared" si="27"/>
        <v>17.863303657024904</v>
      </c>
      <c r="AX17" s="5">
        <f t="shared" si="28"/>
        <v>21.598537191000002</v>
      </c>
      <c r="AY17" s="5">
        <f t="shared" si="29"/>
        <v>6.960864199</v>
      </c>
      <c r="AZ17" s="5">
        <f t="shared" si="30"/>
        <v>0.32228405736202154</v>
      </c>
      <c r="BA17" s="5">
        <f t="shared" si="70"/>
        <v>0.5310829211047375</v>
      </c>
      <c r="BB17" s="1">
        <v>1</v>
      </c>
      <c r="BC17" s="1">
        <v>120</v>
      </c>
      <c r="BD17" s="5">
        <f t="shared" si="31"/>
        <v>7.641894411364225</v>
      </c>
      <c r="BE17" s="5">
        <f t="shared" si="32"/>
        <v>78.49257566965161</v>
      </c>
      <c r="BF17" s="5">
        <f t="shared" si="33"/>
        <v>7.641894411364225</v>
      </c>
      <c r="BG17" s="5">
        <f t="shared" si="34"/>
        <v>198.49257566965161</v>
      </c>
      <c r="BH17" s="5">
        <f t="shared" si="35"/>
        <v>-7.247303384349433</v>
      </c>
      <c r="BI17" s="5">
        <f t="shared" si="36"/>
        <v>-2.423869602440906</v>
      </c>
      <c r="BJ17" s="5">
        <f>Q17+(3*S17)-BH17</f>
        <v>68.99387687534943</v>
      </c>
      <c r="BK17" s="5">
        <f>R17+(3*T17)-BI17</f>
        <v>8.329894917440907</v>
      </c>
      <c r="BL17" s="5">
        <f t="shared" si="37"/>
        <v>69.49490769564692</v>
      </c>
      <c r="BM17" s="5">
        <f t="shared" si="38"/>
        <v>6.884218242044756</v>
      </c>
      <c r="BN17" s="5">
        <f t="shared" si="39"/>
        <v>58.39855019443978</v>
      </c>
      <c r="BO17" s="5">
        <f t="shared" si="40"/>
        <v>156.98515133930323</v>
      </c>
      <c r="BP17" s="5">
        <f t="shared" si="41"/>
        <v>-53.750233581696655</v>
      </c>
      <c r="BQ17" s="5">
        <f t="shared" si="42"/>
        <v>22.832061990226627</v>
      </c>
      <c r="BR17" s="5">
        <f t="shared" si="43"/>
        <v>3.049038082</v>
      </c>
      <c r="BS17" s="5">
        <f t="shared" si="43"/>
        <v>14.976567282</v>
      </c>
      <c r="BT17" s="5">
        <f t="shared" si="44"/>
        <v>15.28378882272845</v>
      </c>
      <c r="BU17" s="5">
        <f t="shared" si="45"/>
        <v>78.49257566965161</v>
      </c>
      <c r="BV17" s="5">
        <f t="shared" si="46"/>
        <v>61.746573491</v>
      </c>
      <c r="BW17" s="5">
        <f t="shared" si="46"/>
        <v>5.906025315</v>
      </c>
      <c r="BX17" s="5">
        <f t="shared" si="47"/>
        <v>62.02838441311272</v>
      </c>
      <c r="BY17" s="5">
        <f t="shared" si="48"/>
        <v>5.463687719196681</v>
      </c>
      <c r="BZ17" s="5">
        <f t="shared" si="49"/>
        <v>948.0287283850358</v>
      </c>
      <c r="CA17" s="5">
        <f t="shared" si="50"/>
        <v>83.9562633888483</v>
      </c>
      <c r="CB17" s="5">
        <f t="shared" si="51"/>
        <v>99.81566850777779</v>
      </c>
      <c r="CC17" s="5">
        <f t="shared" si="52"/>
        <v>942.7594084196103</v>
      </c>
      <c r="CD17" s="5">
        <f t="shared" si="53"/>
        <v>46.06543492608113</v>
      </c>
      <c r="CE17" s="5">
        <f t="shared" si="53"/>
        <v>965.5914704098369</v>
      </c>
      <c r="CF17" s="5">
        <f t="shared" si="54"/>
        <v>966.6896668647906</v>
      </c>
      <c r="CG17" s="5">
        <f t="shared" si="55"/>
        <v>87.2686633394081</v>
      </c>
      <c r="CH17" s="5">
        <f t="shared" si="56"/>
        <v>0.07188957333229368</v>
      </c>
      <c r="CI17" s="5">
        <f t="shared" si="57"/>
        <v>-80.38444509736335</v>
      </c>
      <c r="CJ17" s="5">
        <f t="shared" si="58"/>
        <v>1.0208319413185702</v>
      </c>
      <c r="CK17" s="5">
        <f t="shared" si="59"/>
        <v>-80.38444509736335</v>
      </c>
      <c r="CL17" s="11">
        <f t="shared" si="60"/>
        <v>1020.8319413185702</v>
      </c>
      <c r="CM17" s="5">
        <f t="shared" si="69"/>
        <v>8.031071022232274</v>
      </c>
      <c r="CN17" s="5">
        <f t="shared" si="62"/>
        <v>-80.38444509736335</v>
      </c>
      <c r="CO17" s="5">
        <f t="shared" si="63"/>
        <v>1.3414813762304776</v>
      </c>
      <c r="CP17" s="5">
        <f t="shared" si="64"/>
        <v>-7.918240302072533</v>
      </c>
      <c r="CQ17" s="5">
        <f t="shared" si="65"/>
        <v>5.9026091918790184</v>
      </c>
      <c r="CR17" s="5">
        <f t="shared" si="73"/>
        <v>1.2045816907559128</v>
      </c>
    </row>
    <row r="18" spans="1:96" ht="12.75">
      <c r="A18" s="1" t="s">
        <v>54</v>
      </c>
      <c r="B18" s="1">
        <v>3</v>
      </c>
      <c r="C18">
        <v>0.01266</v>
      </c>
      <c r="D18">
        <v>0.5301</v>
      </c>
      <c r="E18">
        <v>0.3901</v>
      </c>
      <c r="F18">
        <v>0.4751</v>
      </c>
      <c r="G18">
        <v>2.5215</v>
      </c>
      <c r="H18" s="5">
        <f t="shared" si="0"/>
        <v>0.006711066</v>
      </c>
      <c r="I18" s="5">
        <f t="shared" si="1"/>
        <v>0.0049386659999999995</v>
      </c>
      <c r="J18" s="5">
        <f t="shared" si="2"/>
        <v>0.006014766</v>
      </c>
      <c r="K18" s="5">
        <f t="shared" si="3"/>
        <v>0.031922189999999996</v>
      </c>
      <c r="L18" s="2">
        <v>16</v>
      </c>
      <c r="M18" s="6"/>
      <c r="N18" s="2">
        <v>3</v>
      </c>
      <c r="O18" s="5">
        <f>O17+H17</f>
        <v>1.547779829</v>
      </c>
      <c r="P18" s="5">
        <f>P17+I17</f>
        <v>7.505401228999999</v>
      </c>
      <c r="Q18" s="5">
        <f>Q17+J17</f>
        <v>1.7674208790000003</v>
      </c>
      <c r="R18" s="5">
        <f>R17+K17</f>
        <v>6.016668735</v>
      </c>
      <c r="S18">
        <v>20</v>
      </c>
      <c r="T18">
        <v>0</v>
      </c>
      <c r="U18" s="5">
        <f t="shared" si="4"/>
        <v>21.547779829</v>
      </c>
      <c r="V18" s="5">
        <f t="shared" si="4"/>
        <v>7.505401228999999</v>
      </c>
      <c r="W18" s="5">
        <f t="shared" si="5"/>
        <v>22.817490290725097</v>
      </c>
      <c r="X18" s="5">
        <f t="shared" si="6"/>
        <v>19.203961107568723</v>
      </c>
      <c r="Y18" s="5">
        <f t="shared" si="7"/>
        <v>0.3593021720633833</v>
      </c>
      <c r="Z18" s="5">
        <f t="shared" si="8"/>
        <v>-19.203961107568723</v>
      </c>
      <c r="AA18" s="5">
        <f t="shared" si="9"/>
        <v>0.34831436410441147</v>
      </c>
      <c r="AB18" s="5">
        <f t="shared" si="71"/>
        <v>0.5281741929331734</v>
      </c>
      <c r="AC18" s="5">
        <f t="shared" si="10"/>
        <v>23.095559658</v>
      </c>
      <c r="AD18" s="5">
        <f t="shared" si="10"/>
        <v>15.010802457999999</v>
      </c>
      <c r="AE18" s="5">
        <f t="shared" si="11"/>
        <v>27.54503705478241</v>
      </c>
      <c r="AF18" s="5">
        <f t="shared" si="12"/>
        <v>33.02158057920331</v>
      </c>
      <c r="AG18" s="5">
        <f t="shared" si="13"/>
        <v>0.29763524391662677</v>
      </c>
      <c r="AH18" s="5">
        <f t="shared" si="14"/>
        <v>-33.02158057920331</v>
      </c>
      <c r="AI18" s="8">
        <f t="shared" si="15"/>
        <v>297.6352439166268</v>
      </c>
      <c r="AJ18" s="5">
        <f t="shared" si="16"/>
        <v>15.903134558416841</v>
      </c>
      <c r="AK18" s="5">
        <f t="shared" si="17"/>
        <v>33.02158057920331</v>
      </c>
      <c r="AL18" s="5">
        <f t="shared" si="18"/>
        <v>13.334227585631362</v>
      </c>
      <c r="AM18" s="5">
        <f t="shared" si="19"/>
        <v>8.666490839878596</v>
      </c>
      <c r="AN18" s="5">
        <f t="shared" si="20"/>
        <v>0.6499432219994051</v>
      </c>
      <c r="AO18" s="5">
        <f t="shared" si="72"/>
        <v>0.4405001609966076</v>
      </c>
      <c r="AP18" s="5">
        <f t="shared" si="21"/>
        <v>64.862980537</v>
      </c>
      <c r="AQ18" s="5">
        <f t="shared" si="21"/>
        <v>21.027471192999997</v>
      </c>
      <c r="AR18" s="7">
        <f t="shared" si="22"/>
        <v>68.18622140077632</v>
      </c>
      <c r="AS18" s="5">
        <f t="shared" si="23"/>
        <v>17.961809271352777</v>
      </c>
      <c r="AT18" s="10">
        <f t="shared" si="24"/>
        <v>0.36070515365437206</v>
      </c>
      <c r="AU18" s="5">
        <f t="shared" si="25"/>
        <v>-17.961809271352777</v>
      </c>
      <c r="AV18" s="5">
        <f t="shared" si="26"/>
        <v>22.72874046692544</v>
      </c>
      <c r="AW18" s="5">
        <f t="shared" si="27"/>
        <v>17.961809271352777</v>
      </c>
      <c r="AX18" s="5">
        <f t="shared" si="28"/>
        <v>21.62099351233334</v>
      </c>
      <c r="AY18" s="5">
        <f t="shared" si="29"/>
        <v>7.0091570643333325</v>
      </c>
      <c r="AZ18" s="5">
        <f t="shared" si="30"/>
        <v>0.3241829317572791</v>
      </c>
      <c r="BA18" s="5">
        <f t="shared" si="70"/>
        <v>0.530236575871927</v>
      </c>
      <c r="BB18" s="1">
        <v>1</v>
      </c>
      <c r="BC18" s="1">
        <v>120</v>
      </c>
      <c r="BD18" s="5">
        <f t="shared" si="31"/>
        <v>7.663332826344813</v>
      </c>
      <c r="BE18" s="5">
        <f t="shared" si="32"/>
        <v>78.3476910921748</v>
      </c>
      <c r="BF18" s="5">
        <f t="shared" si="33"/>
        <v>7.663332826344813</v>
      </c>
      <c r="BG18" s="5">
        <f t="shared" si="34"/>
        <v>198.34769109217478</v>
      </c>
      <c r="BH18" s="5">
        <f t="shared" si="35"/>
        <v>-7.273758044408947</v>
      </c>
      <c r="BI18" s="5">
        <f t="shared" si="36"/>
        <v>-2.4122839631208652</v>
      </c>
      <c r="BJ18" s="5">
        <f>Q18+(3*S18)-BH18</f>
        <v>69.04117892340895</v>
      </c>
      <c r="BK18" s="5">
        <f>R18+(3*T18)-BI18</f>
        <v>8.428952698120865</v>
      </c>
      <c r="BL18" s="5">
        <f t="shared" si="37"/>
        <v>69.55380385515465</v>
      </c>
      <c r="BM18" s="5">
        <f t="shared" si="38"/>
        <v>6.960559442444308</v>
      </c>
      <c r="BN18" s="5">
        <f t="shared" si="39"/>
        <v>58.72667000733397</v>
      </c>
      <c r="BO18" s="5">
        <f t="shared" si="40"/>
        <v>156.6953821843496</v>
      </c>
      <c r="BP18" s="5">
        <f t="shared" si="41"/>
        <v>-53.935425209215445</v>
      </c>
      <c r="BQ18" s="5">
        <f t="shared" si="42"/>
        <v>23.233417261595996</v>
      </c>
      <c r="BR18" s="5">
        <f t="shared" si="43"/>
        <v>3.095559658</v>
      </c>
      <c r="BS18" s="5">
        <f t="shared" si="43"/>
        <v>15.010802457999999</v>
      </c>
      <c r="BT18" s="5">
        <f t="shared" si="44"/>
        <v>15.326665652689625</v>
      </c>
      <c r="BU18" s="5">
        <f t="shared" si="45"/>
        <v>78.3476910921748</v>
      </c>
      <c r="BV18" s="5">
        <f t="shared" si="46"/>
        <v>61.767420879</v>
      </c>
      <c r="BW18" s="5">
        <f t="shared" si="46"/>
        <v>6.016668735</v>
      </c>
      <c r="BX18" s="5">
        <f t="shared" si="47"/>
        <v>62.05976623151469</v>
      </c>
      <c r="BY18" s="5">
        <f t="shared" si="48"/>
        <v>5.563541004366056</v>
      </c>
      <c r="BZ18" s="5">
        <f t="shared" si="49"/>
        <v>951.1692875145037</v>
      </c>
      <c r="CA18" s="5">
        <f t="shared" si="50"/>
        <v>83.91123209654086</v>
      </c>
      <c r="CB18" s="5">
        <f t="shared" si="51"/>
        <v>100.88971041542942</v>
      </c>
      <c r="CC18" s="5">
        <f t="shared" si="52"/>
        <v>945.8035101664295</v>
      </c>
      <c r="CD18" s="5">
        <f t="shared" si="53"/>
        <v>46.954285206213974</v>
      </c>
      <c r="CE18" s="5">
        <f t="shared" si="53"/>
        <v>969.0369274280255</v>
      </c>
      <c r="CF18" s="5">
        <f t="shared" si="54"/>
        <v>970.1738357729375</v>
      </c>
      <c r="CG18" s="5">
        <f t="shared" si="55"/>
        <v>87.2259262778744</v>
      </c>
      <c r="CH18" s="5">
        <f t="shared" si="56"/>
        <v>0.07169210433276747</v>
      </c>
      <c r="CI18" s="5">
        <f t="shared" si="57"/>
        <v>-80.26536683543009</v>
      </c>
      <c r="CJ18" s="5">
        <f t="shared" si="58"/>
        <v>1.018027881525298</v>
      </c>
      <c r="CK18" s="5">
        <f t="shared" si="59"/>
        <v>-80.26536683543009</v>
      </c>
      <c r="CL18" s="11">
        <f t="shared" si="60"/>
        <v>1018.0278815252981</v>
      </c>
      <c r="CM18" s="5">
        <f t="shared" si="69"/>
        <v>8.053191834205139</v>
      </c>
      <c r="CN18" s="5">
        <f t="shared" si="62"/>
        <v>-80.26536683543009</v>
      </c>
      <c r="CO18" s="5">
        <f t="shared" si="63"/>
        <v>1.3616753085535254</v>
      </c>
      <c r="CP18" s="5">
        <f t="shared" si="64"/>
        <v>-7.9372374962945385</v>
      </c>
      <c r="CQ18" s="5">
        <f t="shared" si="65"/>
        <v>5.8290235905989025</v>
      </c>
      <c r="CR18" s="5">
        <f t="shared" si="73"/>
        <v>1.2012729001998517</v>
      </c>
    </row>
    <row r="19" spans="1:96" ht="12.75">
      <c r="A19" s="1" t="s">
        <v>62</v>
      </c>
      <c r="B19" s="1">
        <v>3</v>
      </c>
      <c r="C19">
        <v>0.01318</v>
      </c>
      <c r="D19">
        <v>0.5301</v>
      </c>
      <c r="E19">
        <v>0.3901</v>
      </c>
      <c r="F19">
        <v>0.4751</v>
      </c>
      <c r="G19">
        <v>2.5215</v>
      </c>
      <c r="H19" s="5">
        <f t="shared" si="0"/>
        <v>0.006986718</v>
      </c>
      <c r="I19" s="5">
        <f t="shared" si="1"/>
        <v>0.005141518</v>
      </c>
      <c r="J19" s="5">
        <f t="shared" si="2"/>
        <v>0.006261818000000001</v>
      </c>
      <c r="K19" s="5">
        <f t="shared" si="3"/>
        <v>0.033233370000000005</v>
      </c>
      <c r="L19" s="2">
        <v>17</v>
      </c>
      <c r="M19" s="6"/>
      <c r="N19" s="2">
        <v>3</v>
      </c>
      <c r="O19" s="5">
        <f>O18+H18</f>
        <v>1.554490895</v>
      </c>
      <c r="P19" s="5">
        <f>P18+I18</f>
        <v>7.5103398949999995</v>
      </c>
      <c r="Q19" s="5">
        <f>Q18+J18</f>
        <v>1.7734356450000004</v>
      </c>
      <c r="R19" s="5">
        <f>R18+K18</f>
        <v>6.048590925</v>
      </c>
      <c r="S19">
        <v>20</v>
      </c>
      <c r="T19">
        <v>0</v>
      </c>
      <c r="U19" s="5">
        <f t="shared" si="4"/>
        <v>21.554490895</v>
      </c>
      <c r="V19" s="5">
        <f t="shared" si="4"/>
        <v>7.5103398949999995</v>
      </c>
      <c r="W19" s="5">
        <f t="shared" si="5"/>
        <v>22.825452527410416</v>
      </c>
      <c r="X19" s="5">
        <f t="shared" si="6"/>
        <v>19.210126998356298</v>
      </c>
      <c r="Y19" s="5">
        <f t="shared" si="7"/>
        <v>0.3591768361502362</v>
      </c>
      <c r="Z19" s="5">
        <f t="shared" si="8"/>
        <v>-19.210126998356298</v>
      </c>
      <c r="AA19" s="5">
        <f t="shared" si="9"/>
        <v>0.34843503989890917</v>
      </c>
      <c r="AB19" s="5">
        <f t="shared" si="71"/>
        <v>0.5279899491408472</v>
      </c>
      <c r="AC19" s="5">
        <f t="shared" si="10"/>
        <v>23.10898179</v>
      </c>
      <c r="AD19" s="5">
        <f t="shared" si="10"/>
        <v>15.020679789999999</v>
      </c>
      <c r="AE19" s="5">
        <f t="shared" si="11"/>
        <v>27.561673764927015</v>
      </c>
      <c r="AF19" s="5">
        <f t="shared" si="12"/>
        <v>33.02359151490497</v>
      </c>
      <c r="AG19" s="5">
        <f t="shared" si="13"/>
        <v>0.297455586058251</v>
      </c>
      <c r="AH19" s="5">
        <f t="shared" si="14"/>
        <v>-33.02359151490497</v>
      </c>
      <c r="AI19" s="8">
        <f t="shared" si="15"/>
        <v>297.455586058251</v>
      </c>
      <c r="AJ19" s="5">
        <f t="shared" si="16"/>
        <v>15.912739767497259</v>
      </c>
      <c r="AK19" s="5">
        <f t="shared" si="17"/>
        <v>33.02359151490497</v>
      </c>
      <c r="AL19" s="5">
        <f t="shared" si="18"/>
        <v>13.34197685715466</v>
      </c>
      <c r="AM19" s="5">
        <f t="shared" si="19"/>
        <v>8.67219352016767</v>
      </c>
      <c r="AN19" s="5">
        <f t="shared" si="20"/>
        <v>0.6499931466690553</v>
      </c>
      <c r="AO19" s="5">
        <f t="shared" si="72"/>
        <v>0.44023426736621146</v>
      </c>
      <c r="AP19" s="5">
        <f t="shared" si="21"/>
        <v>64.88241743500001</v>
      </c>
      <c r="AQ19" s="5">
        <f t="shared" si="21"/>
        <v>21.069270715</v>
      </c>
      <c r="AR19" s="7">
        <f t="shared" si="22"/>
        <v>68.21760960830825</v>
      </c>
      <c r="AS19" s="5">
        <f t="shared" si="23"/>
        <v>17.990171173099903</v>
      </c>
      <c r="AT19" s="10">
        <f t="shared" si="24"/>
        <v>0.3605391864167959</v>
      </c>
      <c r="AU19" s="5">
        <f t="shared" si="25"/>
        <v>-17.990171173099903</v>
      </c>
      <c r="AV19" s="5">
        <f t="shared" si="26"/>
        <v>22.739203202769417</v>
      </c>
      <c r="AW19" s="5">
        <f t="shared" si="27"/>
        <v>17.990171173099903</v>
      </c>
      <c r="AX19" s="5">
        <f t="shared" si="28"/>
        <v>21.62747247833334</v>
      </c>
      <c r="AY19" s="5">
        <f t="shared" si="29"/>
        <v>7.023090238333333</v>
      </c>
      <c r="AZ19" s="5">
        <f t="shared" si="30"/>
        <v>0.32473005088177315</v>
      </c>
      <c r="BA19" s="5">
        <f t="shared" si="70"/>
        <v>0.52999260403269</v>
      </c>
      <c r="BB19" s="1">
        <v>1</v>
      </c>
      <c r="BC19" s="1">
        <v>120</v>
      </c>
      <c r="BD19" s="5">
        <f t="shared" si="31"/>
        <v>7.669527187582459</v>
      </c>
      <c r="BE19" s="5">
        <f t="shared" si="32"/>
        <v>78.30604049215992</v>
      </c>
      <c r="BF19" s="5">
        <f t="shared" si="33"/>
        <v>7.669527187582459</v>
      </c>
      <c r="BG19" s="5">
        <f t="shared" si="34"/>
        <v>198.30604049215992</v>
      </c>
      <c r="BH19" s="5">
        <f t="shared" si="35"/>
        <v>-7.2813905876257525</v>
      </c>
      <c r="BI19" s="5">
        <f t="shared" si="36"/>
        <v>-2.4089413424783928</v>
      </c>
      <c r="BJ19" s="5">
        <f>Q19+(3*S19)-BH19</f>
        <v>69.05482623262576</v>
      </c>
      <c r="BK19" s="5">
        <f>R19+(3*T19)-BI19</f>
        <v>8.457532267478392</v>
      </c>
      <c r="BL19" s="5">
        <f t="shared" si="37"/>
        <v>69.5708191562639</v>
      </c>
      <c r="BM19" s="5">
        <f t="shared" si="38"/>
        <v>6.982560918542311</v>
      </c>
      <c r="BN19" s="5">
        <f t="shared" si="39"/>
        <v>58.82164728106651</v>
      </c>
      <c r="BO19" s="5">
        <f t="shared" si="40"/>
        <v>156.61208098431985</v>
      </c>
      <c r="BP19" s="5">
        <f t="shared" si="41"/>
        <v>-53.988763395790706</v>
      </c>
      <c r="BQ19" s="5">
        <f t="shared" si="42"/>
        <v>23.34950997026552</v>
      </c>
      <c r="BR19" s="5">
        <f t="shared" si="43"/>
        <v>3.10898179</v>
      </c>
      <c r="BS19" s="5">
        <f t="shared" si="43"/>
        <v>15.020679789999999</v>
      </c>
      <c r="BT19" s="5">
        <f t="shared" si="44"/>
        <v>15.339054375164919</v>
      </c>
      <c r="BU19" s="5">
        <f t="shared" si="45"/>
        <v>78.30604049215992</v>
      </c>
      <c r="BV19" s="5">
        <f t="shared" si="46"/>
        <v>61.773435645</v>
      </c>
      <c r="BW19" s="5">
        <f t="shared" si="46"/>
        <v>6.048590925</v>
      </c>
      <c r="BX19" s="5">
        <f t="shared" si="47"/>
        <v>62.068855342796105</v>
      </c>
      <c r="BY19" s="5">
        <f t="shared" si="48"/>
        <v>5.5923312901789775</v>
      </c>
      <c r="BZ19" s="5">
        <f t="shared" si="49"/>
        <v>952.077547107395</v>
      </c>
      <c r="CA19" s="5">
        <f t="shared" si="50"/>
        <v>83.8983717823389</v>
      </c>
      <c r="CB19" s="5">
        <f t="shared" si="51"/>
        <v>101.19853906091708</v>
      </c>
      <c r="CC19" s="5">
        <f t="shared" si="52"/>
        <v>946.6839553927013</v>
      </c>
      <c r="CD19" s="5">
        <f t="shared" si="53"/>
        <v>47.20977566512638</v>
      </c>
      <c r="CE19" s="5">
        <f t="shared" si="53"/>
        <v>970.0334653629668</v>
      </c>
      <c r="CF19" s="5">
        <f t="shared" si="54"/>
        <v>971.1815931340739</v>
      </c>
      <c r="CG19" s="5">
        <f t="shared" si="55"/>
        <v>87.21371642843923</v>
      </c>
      <c r="CH19" s="5">
        <f t="shared" si="56"/>
        <v>0.07163523243037771</v>
      </c>
      <c r="CI19" s="5">
        <f t="shared" si="57"/>
        <v>-80.23115550989692</v>
      </c>
      <c r="CJ19" s="5">
        <f t="shared" si="58"/>
        <v>1.0172203005113634</v>
      </c>
      <c r="CK19" s="5">
        <f t="shared" si="59"/>
        <v>-80.23115550989692</v>
      </c>
      <c r="CL19" s="11">
        <f t="shared" si="60"/>
        <v>1017.2203005113633</v>
      </c>
      <c r="CM19" s="5">
        <f t="shared" si="69"/>
        <v>8.05958534092498</v>
      </c>
      <c r="CN19" s="5">
        <f t="shared" si="62"/>
        <v>-80.23115550989692</v>
      </c>
      <c r="CO19" s="5">
        <f t="shared" si="63"/>
        <v>1.3674992017753493</v>
      </c>
      <c r="CP19" s="5">
        <f t="shared" si="64"/>
        <v>-7.942723827554159</v>
      </c>
      <c r="CQ19" s="5">
        <f t="shared" si="65"/>
        <v>5.808210942457996</v>
      </c>
      <c r="CR19" s="5">
        <f t="shared" si="73"/>
        <v>1.2003199546034087</v>
      </c>
    </row>
    <row r="20" spans="1:96" ht="12.75">
      <c r="A20" s="1" t="s">
        <v>63</v>
      </c>
      <c r="B20" s="1">
        <v>3</v>
      </c>
      <c r="C20">
        <v>0.08652</v>
      </c>
      <c r="D20">
        <v>0.5301</v>
      </c>
      <c r="E20">
        <v>0.3901</v>
      </c>
      <c r="F20">
        <v>0.4751</v>
      </c>
      <c r="G20">
        <v>2.5215</v>
      </c>
      <c r="H20" s="5">
        <f t="shared" si="0"/>
        <v>0.045864252</v>
      </c>
      <c r="I20" s="5">
        <f t="shared" si="1"/>
        <v>0.033751452</v>
      </c>
      <c r="J20" s="5">
        <f t="shared" si="2"/>
        <v>0.041105652</v>
      </c>
      <c r="K20" s="5">
        <f t="shared" si="3"/>
        <v>0.21816018</v>
      </c>
      <c r="L20" s="2">
        <v>18</v>
      </c>
      <c r="M20" s="6"/>
      <c r="N20" s="2">
        <v>3</v>
      </c>
      <c r="O20" s="5">
        <f>O19+H19</f>
        <v>1.561477613</v>
      </c>
      <c r="P20" s="5">
        <f>P19+I19</f>
        <v>7.515481413</v>
      </c>
      <c r="Q20" s="5">
        <f>Q19+J19</f>
        <v>1.7796974630000004</v>
      </c>
      <c r="R20" s="5">
        <f>R19+K19</f>
        <v>6.081824295</v>
      </c>
      <c r="S20">
        <v>20</v>
      </c>
      <c r="T20">
        <v>0</v>
      </c>
      <c r="U20" s="5">
        <f t="shared" si="4"/>
        <v>21.561477613</v>
      </c>
      <c r="V20" s="5">
        <f t="shared" si="4"/>
        <v>7.515481413</v>
      </c>
      <c r="W20" s="5">
        <f t="shared" si="5"/>
        <v>22.833742087644083</v>
      </c>
      <c r="X20" s="5">
        <f t="shared" si="6"/>
        <v>19.216541579685497</v>
      </c>
      <c r="Y20" s="5">
        <f t="shared" si="7"/>
        <v>0.35904644061513835</v>
      </c>
      <c r="Z20" s="5">
        <f t="shared" si="8"/>
        <v>-19.216541579685497</v>
      </c>
      <c r="AA20" s="5">
        <f t="shared" si="9"/>
        <v>0.3485605925481059</v>
      </c>
      <c r="AB20" s="5">
        <f t="shared" si="71"/>
        <v>0.5277982677042534</v>
      </c>
      <c r="AC20" s="5">
        <f t="shared" si="10"/>
        <v>23.122955226000002</v>
      </c>
      <c r="AD20" s="5">
        <f t="shared" si="10"/>
        <v>15.030962826</v>
      </c>
      <c r="AE20" s="5">
        <f t="shared" si="11"/>
        <v>27.578993851484043</v>
      </c>
      <c r="AF20" s="5">
        <f t="shared" si="12"/>
        <v>33.025682470606476</v>
      </c>
      <c r="AG20" s="5">
        <f t="shared" si="13"/>
        <v>0.2972687787901851</v>
      </c>
      <c r="AH20" s="5">
        <f t="shared" si="14"/>
        <v>-33.025682470606476</v>
      </c>
      <c r="AI20" s="8">
        <f t="shared" si="15"/>
        <v>297.2687787901851</v>
      </c>
      <c r="AJ20" s="5">
        <f t="shared" si="16"/>
        <v>15.922739524133346</v>
      </c>
      <c r="AK20" s="5">
        <f t="shared" si="17"/>
        <v>33.025682470606476</v>
      </c>
      <c r="AL20" s="5">
        <f t="shared" si="18"/>
        <v>13.350044424190763</v>
      </c>
      <c r="AM20" s="5">
        <f t="shared" si="19"/>
        <v>8.67813043377036</v>
      </c>
      <c r="AN20" s="5">
        <f t="shared" si="20"/>
        <v>0.6500450603778721</v>
      </c>
      <c r="AO20" s="5">
        <f t="shared" si="72"/>
        <v>0.43995779260947393</v>
      </c>
      <c r="AP20" s="5">
        <f t="shared" si="21"/>
        <v>64.902652689</v>
      </c>
      <c r="AQ20" s="5">
        <f t="shared" si="21"/>
        <v>21.112787121</v>
      </c>
      <c r="AR20" s="7">
        <f t="shared" si="22"/>
        <v>68.25030480580746</v>
      </c>
      <c r="AS20" s="5">
        <f t="shared" si="23"/>
        <v>18.019670294640157</v>
      </c>
      <c r="AT20" s="10">
        <f t="shared" si="24"/>
        <v>0.3603664707060069</v>
      </c>
      <c r="AU20" s="5">
        <f t="shared" si="25"/>
        <v>-18.019670294640157</v>
      </c>
      <c r="AV20" s="5">
        <f t="shared" si="26"/>
        <v>22.75010160193582</v>
      </c>
      <c r="AW20" s="5">
        <f t="shared" si="27"/>
        <v>18.019670294640157</v>
      </c>
      <c r="AX20" s="5">
        <f t="shared" si="28"/>
        <v>21.634217563000007</v>
      </c>
      <c r="AY20" s="5">
        <f t="shared" si="29"/>
        <v>7.037595707000003</v>
      </c>
      <c r="AZ20" s="5">
        <f t="shared" si="30"/>
        <v>0.3252992943473063</v>
      </c>
      <c r="BA20" s="5">
        <f t="shared" si="70"/>
        <v>0.5297387119378302</v>
      </c>
      <c r="BB20" s="1">
        <v>1</v>
      </c>
      <c r="BC20" s="1">
        <v>120</v>
      </c>
      <c r="BD20" s="5">
        <f>SQRT(O20*O20+P20*P20)</f>
        <v>7.675980276489033</v>
      </c>
      <c r="BE20" s="5">
        <f t="shared" si="32"/>
        <v>78.26275056973931</v>
      </c>
      <c r="BF20" s="5">
        <f t="shared" si="33"/>
        <v>7.675980276489033</v>
      </c>
      <c r="BG20" s="5">
        <f t="shared" si="34"/>
        <v>198.2627505697393</v>
      </c>
      <c r="BH20" s="5">
        <f t="shared" si="35"/>
        <v>-7.289336631827768</v>
      </c>
      <c r="BI20" s="5">
        <f t="shared" si="36"/>
        <v>-2.4054614262013136</v>
      </c>
      <c r="BJ20" s="5">
        <f>Q20+(3*S20)-BH20</f>
        <v>69.06903409482777</v>
      </c>
      <c r="BK20" s="5">
        <f>R20+(3*T20)-BI20</f>
        <v>8.487285721201314</v>
      </c>
      <c r="BL20" s="5">
        <f t="shared" si="37"/>
        <v>69.58854424189221</v>
      </c>
      <c r="BM20" s="5">
        <f t="shared" si="38"/>
        <v>7.005454653959146</v>
      </c>
      <c r="BN20" s="5">
        <f t="shared" si="39"/>
        <v>58.920673205048644</v>
      </c>
      <c r="BO20" s="5">
        <f t="shared" si="40"/>
        <v>156.52550113947862</v>
      </c>
      <c r="BP20" s="5">
        <f t="shared" si="41"/>
        <v>-54.04424853324829</v>
      </c>
      <c r="BQ20" s="5">
        <f t="shared" si="42"/>
        <v>23.4705119546342</v>
      </c>
      <c r="BR20" s="5">
        <f t="shared" si="43"/>
        <v>3.122955226</v>
      </c>
      <c r="BS20" s="5">
        <f t="shared" si="43"/>
        <v>15.030962826</v>
      </c>
      <c r="BT20" s="5">
        <f t="shared" si="44"/>
        <v>15.351960552978065</v>
      </c>
      <c r="BU20" s="5">
        <f t="shared" si="45"/>
        <v>78.26275056973931</v>
      </c>
      <c r="BV20" s="5">
        <f t="shared" si="46"/>
        <v>61.779697463</v>
      </c>
      <c r="BW20" s="5">
        <f t="shared" si="46"/>
        <v>6.081824295</v>
      </c>
      <c r="BX20" s="5">
        <f t="shared" si="47"/>
        <v>62.078334428164716</v>
      </c>
      <c r="BY20" s="5">
        <f t="shared" si="48"/>
        <v>5.622295150336781</v>
      </c>
      <c r="BZ20" s="5">
        <f t="shared" si="49"/>
        <v>953.0241413357649</v>
      </c>
      <c r="CA20" s="5">
        <f t="shared" si="50"/>
        <v>83.88504572007609</v>
      </c>
      <c r="CB20" s="5">
        <f t="shared" si="51"/>
        <v>101.51955416036611</v>
      </c>
      <c r="CC20" s="5">
        <f t="shared" si="52"/>
        <v>947.6016009335634</v>
      </c>
      <c r="CD20" s="5">
        <f t="shared" si="53"/>
        <v>47.47530562711782</v>
      </c>
      <c r="CE20" s="5">
        <f t="shared" si="53"/>
        <v>971.0721128881976</v>
      </c>
      <c r="CF20" s="5">
        <f t="shared" si="54"/>
        <v>972.2319440717512</v>
      </c>
      <c r="CG20" s="5">
        <f t="shared" si="55"/>
        <v>87.20106210798022</v>
      </c>
      <c r="CH20" s="5">
        <f t="shared" si="56"/>
        <v>0.07157607262980092</v>
      </c>
      <c r="CI20" s="5">
        <f t="shared" si="57"/>
        <v>-80.19560745402107</v>
      </c>
      <c r="CJ20" s="5">
        <f t="shared" si="58"/>
        <v>1.0163802313431731</v>
      </c>
      <c r="CK20" s="5">
        <f t="shared" si="59"/>
        <v>-80.19560745402107</v>
      </c>
      <c r="CL20" s="11">
        <f t="shared" si="60"/>
        <v>1016.3802313431731</v>
      </c>
      <c r="CM20" s="5">
        <f t="shared" si="69"/>
        <v>8.066246833292222</v>
      </c>
      <c r="CN20" s="5">
        <f t="shared" si="62"/>
        <v>-80.19560745402107</v>
      </c>
      <c r="CO20" s="5">
        <f t="shared" si="63"/>
        <v>1.3735611998345814</v>
      </c>
      <c r="CP20" s="5">
        <f t="shared" si="64"/>
        <v>-7.948438060770544</v>
      </c>
      <c r="CQ20" s="5">
        <f t="shared" si="65"/>
        <v>5.786737468798462</v>
      </c>
      <c r="CR20" s="5">
        <f t="shared" si="73"/>
        <v>1.1993286729849442</v>
      </c>
    </row>
    <row r="21" spans="1:96" ht="12.75">
      <c r="A21" s="1" t="s">
        <v>64</v>
      </c>
      <c r="B21" s="1">
        <v>3</v>
      </c>
      <c r="C21">
        <v>0.07069</v>
      </c>
      <c r="D21">
        <v>0.5301</v>
      </c>
      <c r="E21">
        <v>0.3901</v>
      </c>
      <c r="F21">
        <v>0.4751</v>
      </c>
      <c r="G21">
        <v>2.5215</v>
      </c>
      <c r="H21" s="5">
        <f t="shared" si="0"/>
        <v>0.037472769</v>
      </c>
      <c r="I21" s="5">
        <f t="shared" si="1"/>
        <v>0.027576169</v>
      </c>
      <c r="J21" s="5">
        <f t="shared" si="2"/>
        <v>0.033584819</v>
      </c>
      <c r="K21" s="5">
        <f t="shared" si="3"/>
        <v>0.17824483500000002</v>
      </c>
      <c r="L21" s="2">
        <v>19</v>
      </c>
      <c r="M21" s="6"/>
      <c r="N21" s="2">
        <v>3</v>
      </c>
      <c r="O21" s="5">
        <f>O19+H20</f>
        <v>1.6003551470000001</v>
      </c>
      <c r="P21" s="5">
        <f>P19+I20</f>
        <v>7.544091346999999</v>
      </c>
      <c r="Q21" s="5">
        <f>Q19+J20</f>
        <v>1.8145412970000003</v>
      </c>
      <c r="R21" s="5">
        <f>R19+K20</f>
        <v>6.266751105</v>
      </c>
      <c r="S21">
        <v>20</v>
      </c>
      <c r="T21">
        <v>0</v>
      </c>
      <c r="U21" s="5">
        <f t="shared" si="4"/>
        <v>21.600355147000002</v>
      </c>
      <c r="V21" s="5">
        <f t="shared" si="4"/>
        <v>7.544091346999999</v>
      </c>
      <c r="W21" s="5">
        <f t="shared" si="5"/>
        <v>22.87987449109828</v>
      </c>
      <c r="X21" s="5">
        <f t="shared" si="6"/>
        <v>19.252150564865712</v>
      </c>
      <c r="Y21" s="5">
        <f t="shared" si="7"/>
        <v>0.35832249978829084</v>
      </c>
      <c r="Z21" s="5">
        <f t="shared" si="8"/>
        <v>-19.252150564865712</v>
      </c>
      <c r="AA21" s="5">
        <f t="shared" si="9"/>
        <v>0.3492577457944145</v>
      </c>
      <c r="AB21" s="5">
        <f t="shared" si="71"/>
        <v>0.5267340746887875</v>
      </c>
      <c r="AC21" s="5">
        <f t="shared" si="10"/>
        <v>23.200710294</v>
      </c>
      <c r="AD21" s="5">
        <f t="shared" si="10"/>
        <v>15.088182693999999</v>
      </c>
      <c r="AE21" s="5">
        <f t="shared" si="11"/>
        <v>27.675371996662278</v>
      </c>
      <c r="AF21" s="5">
        <f t="shared" si="12"/>
        <v>33.03726977593846</v>
      </c>
      <c r="AG21" s="5">
        <f t="shared" si="13"/>
        <v>0.2962335546377274</v>
      </c>
      <c r="AH21" s="5">
        <f t="shared" si="14"/>
        <v>-33.03726977593846</v>
      </c>
      <c r="AI21" s="8">
        <f t="shared" si="15"/>
        <v>296.23355463772737</v>
      </c>
      <c r="AJ21" s="5">
        <f t="shared" si="16"/>
        <v>15.978383472195999</v>
      </c>
      <c r="AK21" s="5">
        <f t="shared" si="17"/>
        <v>33.03726977593846</v>
      </c>
      <c r="AL21" s="5">
        <f t="shared" si="18"/>
        <v>13.394936333631424</v>
      </c>
      <c r="AM21" s="5">
        <f t="shared" si="19"/>
        <v>8.711166339963151</v>
      </c>
      <c r="AN21" s="5">
        <f t="shared" si="20"/>
        <v>0.6503327916603481</v>
      </c>
      <c r="AO21" s="5">
        <f t="shared" si="72"/>
        <v>0.4384256608638365</v>
      </c>
      <c r="AP21" s="5">
        <f t="shared" si="21"/>
        <v>65.015251591</v>
      </c>
      <c r="AQ21" s="5">
        <f t="shared" si="21"/>
        <v>21.354933798999998</v>
      </c>
      <c r="AR21" s="7">
        <f t="shared" si="22"/>
        <v>68.4325663481993</v>
      </c>
      <c r="AS21" s="5">
        <f t="shared" si="23"/>
        <v>18.18330251369614</v>
      </c>
      <c r="AT21" s="10">
        <f t="shared" si="24"/>
        <v>0.35940667988882513</v>
      </c>
      <c r="AU21" s="5">
        <f t="shared" si="25"/>
        <v>-18.18330251369614</v>
      </c>
      <c r="AV21" s="5">
        <f t="shared" si="26"/>
        <v>22.810855449399767</v>
      </c>
      <c r="AW21" s="5">
        <f t="shared" si="27"/>
        <v>18.18330251369614</v>
      </c>
      <c r="AX21" s="5">
        <f t="shared" si="28"/>
        <v>21.67175053033333</v>
      </c>
      <c r="AY21" s="5">
        <f t="shared" si="29"/>
        <v>7.1183112663333326</v>
      </c>
      <c r="AZ21" s="5">
        <f t="shared" si="30"/>
        <v>0.32846037316505816</v>
      </c>
      <c r="BA21" s="5">
        <f t="shared" si="70"/>
        <v>0.5283278194365729</v>
      </c>
      <c r="BB21" s="1">
        <v>1</v>
      </c>
      <c r="BC21" s="1">
        <v>120</v>
      </c>
      <c r="BD21" s="5">
        <f t="shared" si="31"/>
        <v>7.711968026931236</v>
      </c>
      <c r="BE21" s="5">
        <f t="shared" si="32"/>
        <v>78.02318913914756</v>
      </c>
      <c r="BF21" s="5">
        <f t="shared" si="33"/>
        <v>7.711968026931236</v>
      </c>
      <c r="BG21" s="5">
        <f t="shared" si="34"/>
        <v>198.02318913914758</v>
      </c>
      <c r="BH21" s="5">
        <f t="shared" si="35"/>
        <v>-7.333552328472364</v>
      </c>
      <c r="BI21" s="5">
        <f t="shared" si="36"/>
        <v>-2.3860974611208214</v>
      </c>
      <c r="BJ21" s="5">
        <f>Q21+(3*S21)-BH21</f>
        <v>69.14809362547236</v>
      </c>
      <c r="BK21" s="5">
        <f>R21+(3*T21)-BI21</f>
        <v>8.652848566120822</v>
      </c>
      <c r="BL21" s="5">
        <f t="shared" si="37"/>
        <v>69.68737791268451</v>
      </c>
      <c r="BM21" s="5">
        <f t="shared" si="38"/>
        <v>7.132633679451857</v>
      </c>
      <c r="BN21" s="5">
        <f t="shared" si="39"/>
        <v>59.47445084840965</v>
      </c>
      <c r="BO21" s="5">
        <f t="shared" si="40"/>
        <v>156.04637827829512</v>
      </c>
      <c r="BP21" s="5">
        <f t="shared" si="41"/>
        <v>-54.35217765535087</v>
      </c>
      <c r="BQ21" s="5">
        <f t="shared" si="42"/>
        <v>24.146450833219223</v>
      </c>
      <c r="BR21" s="5">
        <f t="shared" si="43"/>
        <v>3.2007102940000003</v>
      </c>
      <c r="BS21" s="5">
        <f t="shared" si="43"/>
        <v>15.088182693999999</v>
      </c>
      <c r="BT21" s="5">
        <f t="shared" si="44"/>
        <v>15.423936053862471</v>
      </c>
      <c r="BU21" s="5">
        <f t="shared" si="45"/>
        <v>78.02318913914756</v>
      </c>
      <c r="BV21" s="5">
        <f t="shared" si="46"/>
        <v>61.814541297</v>
      </c>
      <c r="BW21" s="5">
        <f t="shared" si="46"/>
        <v>6.266751105</v>
      </c>
      <c r="BX21" s="5">
        <f t="shared" si="47"/>
        <v>62.13139049764247</v>
      </c>
      <c r="BY21" s="5">
        <f t="shared" si="48"/>
        <v>5.788861209955646</v>
      </c>
      <c r="BZ21" s="5">
        <f t="shared" si="49"/>
        <v>958.3105939731959</v>
      </c>
      <c r="CA21" s="5">
        <f t="shared" si="50"/>
        <v>83.8120503491032</v>
      </c>
      <c r="CB21" s="5">
        <f t="shared" si="51"/>
        <v>103.29655307812958</v>
      </c>
      <c r="CC21" s="5">
        <f t="shared" si="52"/>
        <v>952.727147006653</v>
      </c>
      <c r="CD21" s="5">
        <f t="shared" si="53"/>
        <v>48.944375422778705</v>
      </c>
      <c r="CE21" s="5">
        <f t="shared" si="53"/>
        <v>976.8735978398722</v>
      </c>
      <c r="CF21" s="5">
        <f t="shared" si="54"/>
        <v>978.0989612723972</v>
      </c>
      <c r="CG21" s="5">
        <f t="shared" si="55"/>
        <v>87.13170351863091</v>
      </c>
      <c r="CH21" s="5">
        <f t="shared" si="56"/>
        <v>0.07124777826369331</v>
      </c>
      <c r="CI21" s="5">
        <f t="shared" si="57"/>
        <v>-79.99906983917906</v>
      </c>
      <c r="CJ21" s="5">
        <f t="shared" si="58"/>
        <v>1.011718451344445</v>
      </c>
      <c r="CK21" s="5">
        <f t="shared" si="59"/>
        <v>-79.99906983917906</v>
      </c>
      <c r="CL21" s="11">
        <f t="shared" si="60"/>
        <v>1011.718451344445</v>
      </c>
      <c r="CM21" s="5">
        <f t="shared" si="69"/>
        <v>8.103414355642217</v>
      </c>
      <c r="CN21" s="5">
        <f t="shared" si="62"/>
        <v>-79.99906983917906</v>
      </c>
      <c r="CO21" s="5">
        <f t="shared" si="63"/>
        <v>1.4072726907717692</v>
      </c>
      <c r="CP21" s="5">
        <f t="shared" si="64"/>
        <v>-7.9802824381745</v>
      </c>
      <c r="CQ21" s="5">
        <f t="shared" si="65"/>
        <v>5.670743481704314</v>
      </c>
      <c r="CR21" s="5">
        <f t="shared" si="73"/>
        <v>1.193827772586445</v>
      </c>
    </row>
    <row r="22" spans="1:96" ht="12.75">
      <c r="A22" s="1" t="s">
        <v>55</v>
      </c>
      <c r="B22" s="1">
        <v>3</v>
      </c>
      <c r="C22">
        <v>0.22215</v>
      </c>
      <c r="D22">
        <v>0.5301</v>
      </c>
      <c r="E22">
        <v>0.3901</v>
      </c>
      <c r="F22">
        <v>0.4751</v>
      </c>
      <c r="G22">
        <v>2.5215</v>
      </c>
      <c r="H22" s="5">
        <f t="shared" si="0"/>
        <v>0.117761715</v>
      </c>
      <c r="I22" s="5">
        <f t="shared" si="1"/>
        <v>0.086660715</v>
      </c>
      <c r="J22" s="5">
        <f t="shared" si="2"/>
        <v>0.105543465</v>
      </c>
      <c r="K22" s="5">
        <f t="shared" si="3"/>
        <v>0.560151225</v>
      </c>
      <c r="L22" s="2">
        <v>20</v>
      </c>
      <c r="M22" s="6"/>
      <c r="N22" s="2">
        <v>3</v>
      </c>
      <c r="O22" s="5">
        <f>O5+H21</f>
        <v>1.9996794770000001</v>
      </c>
      <c r="P22" s="5">
        <f>P5+I21</f>
        <v>7.837953677</v>
      </c>
      <c r="Q22" s="5">
        <f>Q5+J21</f>
        <v>2.1724341270000003</v>
      </c>
      <c r="R22" s="5">
        <f>R5+K21</f>
        <v>8.166197055</v>
      </c>
      <c r="S22">
        <v>20</v>
      </c>
      <c r="T22">
        <v>0</v>
      </c>
      <c r="U22" s="5">
        <f t="shared" si="4"/>
        <v>21.999679477</v>
      </c>
      <c r="V22" s="5">
        <f t="shared" si="4"/>
        <v>7.837953677</v>
      </c>
      <c r="W22" s="5">
        <f t="shared" si="5"/>
        <v>23.354216213213682</v>
      </c>
      <c r="X22" s="5">
        <f t="shared" si="6"/>
        <v>19.60975364025486</v>
      </c>
      <c r="Y22" s="5">
        <f t="shared" si="7"/>
        <v>0.35104469992249593</v>
      </c>
      <c r="Z22" s="5">
        <f t="shared" si="8"/>
        <v>-19.60975364025486</v>
      </c>
      <c r="AA22" s="5">
        <f t="shared" si="9"/>
        <v>0.3562758123451</v>
      </c>
      <c r="AB22" s="5">
        <f aca="true" t="shared" si="74" ref="AB22:AB31">1.3*Y22</f>
        <v>0.45635810989924475</v>
      </c>
      <c r="AC22" s="5">
        <f t="shared" si="10"/>
        <v>23.999358954</v>
      </c>
      <c r="AD22" s="5">
        <f t="shared" si="10"/>
        <v>15.675907354</v>
      </c>
      <c r="AE22" s="5">
        <f t="shared" si="11"/>
        <v>28.665367633681786</v>
      </c>
      <c r="AF22" s="5">
        <f t="shared" si="12"/>
        <v>33.151776423787624</v>
      </c>
      <c r="AG22" s="5">
        <f t="shared" si="13"/>
        <v>0.2860027447497168</v>
      </c>
      <c r="AH22" s="5">
        <f t="shared" si="14"/>
        <v>-33.151776423787624</v>
      </c>
      <c r="AI22" s="8">
        <f t="shared" si="15"/>
        <v>286.00274474971684</v>
      </c>
      <c r="AJ22" s="5">
        <f t="shared" si="16"/>
        <v>16.549957719725764</v>
      </c>
      <c r="AK22" s="5">
        <f t="shared" si="17"/>
        <v>33.151776423787624</v>
      </c>
      <c r="AL22" s="5">
        <f t="shared" si="18"/>
        <v>13.856036352470355</v>
      </c>
      <c r="AM22" s="5">
        <f t="shared" si="19"/>
        <v>9.050489330623535</v>
      </c>
      <c r="AN22" s="5">
        <f t="shared" si="20"/>
        <v>0.6531802530245201</v>
      </c>
      <c r="AO22" s="5">
        <f aca="true" t="shared" si="75" ref="AO22:AO41">1.28*AG22</f>
        <v>0.36608351327963756</v>
      </c>
      <c r="AP22" s="5">
        <f t="shared" si="21"/>
        <v>66.171793081</v>
      </c>
      <c r="AQ22" s="5">
        <f t="shared" si="21"/>
        <v>23.842104409</v>
      </c>
      <c r="AR22" s="7">
        <f t="shared" si="22"/>
        <v>70.33599464146602</v>
      </c>
      <c r="AS22" s="5">
        <f t="shared" si="23"/>
        <v>19.814403746618936</v>
      </c>
      <c r="AT22" s="10">
        <f t="shared" si="24"/>
        <v>0.3496804387689458</v>
      </c>
      <c r="AU22" s="5">
        <f t="shared" si="25"/>
        <v>-19.814403746618936</v>
      </c>
      <c r="AV22" s="5">
        <f t="shared" si="26"/>
        <v>23.445331547155337</v>
      </c>
      <c r="AW22" s="5">
        <f t="shared" si="27"/>
        <v>19.814403746618936</v>
      </c>
      <c r="AX22" s="5">
        <f t="shared" si="28"/>
        <v>22.05726436033333</v>
      </c>
      <c r="AY22" s="5">
        <f t="shared" si="29"/>
        <v>7.947368136333332</v>
      </c>
      <c r="AZ22" s="5">
        <f t="shared" si="30"/>
        <v>0.3603061561262999</v>
      </c>
      <c r="BA22" s="5">
        <f t="shared" si="70"/>
        <v>0.5140302449903503</v>
      </c>
      <c r="BB22" s="1">
        <v>1</v>
      </c>
      <c r="BC22" s="1">
        <v>120</v>
      </c>
      <c r="BD22" s="5">
        <f t="shared" si="31"/>
        <v>8.089019461809498</v>
      </c>
      <c r="BE22" s="5">
        <f t="shared" si="32"/>
        <v>75.68757578461172</v>
      </c>
      <c r="BF22" s="5">
        <f t="shared" si="33"/>
        <v>8.089019461809498</v>
      </c>
      <c r="BG22" s="5">
        <f t="shared" si="34"/>
        <v>195.68757578461174</v>
      </c>
      <c r="BH22" s="5">
        <f t="shared" si="35"/>
        <v>-7.787706736467651</v>
      </c>
      <c r="BI22" s="5">
        <f t="shared" si="36"/>
        <v>-2.187203611991618</v>
      </c>
      <c r="BJ22" s="5">
        <f>Q22+(3*S22)-BH22</f>
        <v>69.96014086346766</v>
      </c>
      <c r="BK22" s="5">
        <f>R22+(3*T22)-BI22</f>
        <v>10.353400666991618</v>
      </c>
      <c r="BL22" s="5">
        <f t="shared" si="37"/>
        <v>70.72209142133383</v>
      </c>
      <c r="BM22" s="5">
        <f t="shared" si="38"/>
        <v>8.418101735915407</v>
      </c>
      <c r="BN22" s="5">
        <f t="shared" si="39"/>
        <v>65.43223585353282</v>
      </c>
      <c r="BO22" s="5">
        <f t="shared" si="40"/>
        <v>151.37515156922345</v>
      </c>
      <c r="BP22" s="5">
        <f t="shared" si="41"/>
        <v>-57.43479983206283</v>
      </c>
      <c r="BQ22" s="5">
        <f t="shared" si="42"/>
        <v>31.346790219147177</v>
      </c>
      <c r="BR22" s="5">
        <f t="shared" si="43"/>
        <v>3.9993589540000003</v>
      </c>
      <c r="BS22" s="5">
        <f t="shared" si="43"/>
        <v>15.675907354</v>
      </c>
      <c r="BT22" s="5">
        <f t="shared" si="44"/>
        <v>16.178038923618995</v>
      </c>
      <c r="BU22" s="5">
        <f t="shared" si="45"/>
        <v>75.68757578461172</v>
      </c>
      <c r="BV22" s="5">
        <f t="shared" si="46"/>
        <v>62.172434127</v>
      </c>
      <c r="BW22" s="5">
        <f t="shared" si="46"/>
        <v>8.166197055</v>
      </c>
      <c r="BX22" s="5">
        <f t="shared" si="47"/>
        <v>62.70644575812957</v>
      </c>
      <c r="BY22" s="5">
        <f t="shared" si="48"/>
        <v>7.482824928864099</v>
      </c>
      <c r="BZ22" s="5">
        <f t="shared" si="49"/>
        <v>1014.4673202368234</v>
      </c>
      <c r="CA22" s="5">
        <f t="shared" si="50"/>
        <v>83.17040071347583</v>
      </c>
      <c r="CB22" s="5">
        <f t="shared" si="51"/>
        <v>120.637332649105</v>
      </c>
      <c r="CC22" s="5">
        <f t="shared" si="52"/>
        <v>1007.2688706595627</v>
      </c>
      <c r="CD22" s="5">
        <f t="shared" si="53"/>
        <v>63.202532817042176</v>
      </c>
      <c r="CE22" s="5">
        <f t="shared" si="53"/>
        <v>1038.6156608787098</v>
      </c>
      <c r="CF22" s="5">
        <f t="shared" si="54"/>
        <v>1040.5369052450799</v>
      </c>
      <c r="CG22" s="5">
        <f t="shared" si="55"/>
        <v>86.51769316194347</v>
      </c>
      <c r="CH22" s="5">
        <f t="shared" si="56"/>
        <v>0.06796692271541921</v>
      </c>
      <c r="CI22" s="5">
        <f t="shared" si="57"/>
        <v>-78.09959142602807</v>
      </c>
      <c r="CJ22" s="5">
        <f t="shared" si="58"/>
        <v>0.9651303025589527</v>
      </c>
      <c r="CK22" s="5">
        <f t="shared" si="59"/>
        <v>-78.09959142602807</v>
      </c>
      <c r="CL22" s="11">
        <f t="shared" si="60"/>
        <v>965.1303025589527</v>
      </c>
      <c r="CM22" s="5">
        <f t="shared" si="69"/>
        <v>8.494577157877506</v>
      </c>
      <c r="CN22" s="5">
        <f t="shared" si="62"/>
        <v>-78.09959142602807</v>
      </c>
      <c r="CO22" s="5">
        <f t="shared" si="63"/>
        <v>1.7516766357757907</v>
      </c>
      <c r="CP22" s="5">
        <f t="shared" si="64"/>
        <v>-8.312007582696944</v>
      </c>
      <c r="CQ22" s="5">
        <f t="shared" si="65"/>
        <v>4.745172375388614</v>
      </c>
      <c r="CR22" s="5">
        <f>1.3*CJ22</f>
        <v>1.2546693933266386</v>
      </c>
    </row>
    <row r="23" spans="1:96" ht="12.75">
      <c r="A23" s="1" t="s">
        <v>65</v>
      </c>
      <c r="B23" s="1">
        <v>3</v>
      </c>
      <c r="C23">
        <v>0.25021</v>
      </c>
      <c r="D23">
        <v>0.5301</v>
      </c>
      <c r="E23">
        <v>0.3901</v>
      </c>
      <c r="F23">
        <v>0.4751</v>
      </c>
      <c r="G23">
        <v>2.5215</v>
      </c>
      <c r="H23" s="5">
        <f t="shared" si="0"/>
        <v>0.132636321</v>
      </c>
      <c r="I23" s="5">
        <f t="shared" si="1"/>
        <v>0.097606921</v>
      </c>
      <c r="J23" s="5">
        <f t="shared" si="2"/>
        <v>0.118874771</v>
      </c>
      <c r="K23" s="5">
        <f t="shared" si="3"/>
        <v>0.630904515</v>
      </c>
      <c r="L23" s="2">
        <v>21</v>
      </c>
      <c r="M23" s="6"/>
      <c r="N23" s="2">
        <v>3</v>
      </c>
      <c r="O23" s="5">
        <f>O22+H22</f>
        <v>2.1174411920000002</v>
      </c>
      <c r="P23" s="5">
        <f>P22+I22</f>
        <v>7.924614392</v>
      </c>
      <c r="Q23" s="5">
        <f>Q22+J22</f>
        <v>2.277977592</v>
      </c>
      <c r="R23" s="5">
        <f>R22+K22</f>
        <v>8.72634828</v>
      </c>
      <c r="S23">
        <v>20</v>
      </c>
      <c r="T23">
        <v>0</v>
      </c>
      <c r="U23" s="5">
        <f t="shared" si="4"/>
        <v>22.117441192</v>
      </c>
      <c r="V23" s="5">
        <f t="shared" si="4"/>
        <v>7.924614392</v>
      </c>
      <c r="W23" s="5">
        <f t="shared" si="5"/>
        <v>23.4942699002006</v>
      </c>
      <c r="X23" s="5">
        <f t="shared" si="6"/>
        <v>19.71245322612838</v>
      </c>
      <c r="Y23" s="5">
        <f t="shared" si="7"/>
        <v>0.34895205755777436</v>
      </c>
      <c r="Z23" s="5">
        <f t="shared" si="8"/>
        <v>-19.71245322612838</v>
      </c>
      <c r="AA23" s="5">
        <f t="shared" si="9"/>
        <v>0.3582970707690352</v>
      </c>
      <c r="AB23" s="5">
        <f t="shared" si="74"/>
        <v>0.4536376748251067</v>
      </c>
      <c r="AC23" s="5">
        <f t="shared" si="10"/>
        <v>24.234882384000002</v>
      </c>
      <c r="AD23" s="5">
        <f t="shared" si="10"/>
        <v>15.849228784</v>
      </c>
      <c r="AE23" s="5">
        <f t="shared" si="11"/>
        <v>28.95734064471197</v>
      </c>
      <c r="AF23" s="5">
        <f t="shared" si="12"/>
        <v>33.1840497388032</v>
      </c>
      <c r="AG23" s="5">
        <f t="shared" si="13"/>
        <v>0.2831190171459971</v>
      </c>
      <c r="AH23" s="5">
        <f t="shared" si="14"/>
        <v>-33.1840497388032</v>
      </c>
      <c r="AI23" s="8">
        <f t="shared" si="15"/>
        <v>283.1190171459971</v>
      </c>
      <c r="AJ23" s="5">
        <f t="shared" si="16"/>
        <v>16.718528416240147</v>
      </c>
      <c r="AK23" s="5">
        <f t="shared" si="17"/>
        <v>33.1840497388032</v>
      </c>
      <c r="AL23" s="5">
        <f t="shared" si="18"/>
        <v>13.992015868181323</v>
      </c>
      <c r="AM23" s="5">
        <f t="shared" si="19"/>
        <v>9.150556504890364</v>
      </c>
      <c r="AN23" s="5">
        <f t="shared" si="20"/>
        <v>0.6539841428924673</v>
      </c>
      <c r="AO23" s="5">
        <f t="shared" si="75"/>
        <v>0.36239234194687625</v>
      </c>
      <c r="AP23" s="5">
        <f t="shared" si="21"/>
        <v>66.512859976</v>
      </c>
      <c r="AQ23" s="5">
        <f t="shared" si="21"/>
        <v>24.575577064</v>
      </c>
      <c r="AR23" s="7">
        <f t="shared" si="22"/>
        <v>70.90782418193062</v>
      </c>
      <c r="AS23" s="5">
        <f t="shared" si="23"/>
        <v>20.278570491145363</v>
      </c>
      <c r="AT23" s="10">
        <f t="shared" si="24"/>
        <v>0.346860473455983</v>
      </c>
      <c r="AU23" s="5">
        <f t="shared" si="25"/>
        <v>-20.278570491145363</v>
      </c>
      <c r="AV23" s="5">
        <f t="shared" si="26"/>
        <v>23.635941393976875</v>
      </c>
      <c r="AW23" s="5">
        <f t="shared" si="27"/>
        <v>20.278570491145363</v>
      </c>
      <c r="AX23" s="5">
        <f t="shared" si="28"/>
        <v>22.170953325333333</v>
      </c>
      <c r="AY23" s="5">
        <f t="shared" si="29"/>
        <v>8.191859021333332</v>
      </c>
      <c r="AZ23" s="5">
        <f t="shared" si="30"/>
        <v>0.3694860974684845</v>
      </c>
      <c r="BA23" s="5">
        <f t="shared" si="70"/>
        <v>0.509884895980295</v>
      </c>
      <c r="BB23" s="1">
        <v>1</v>
      </c>
      <c r="BC23" s="1">
        <v>120</v>
      </c>
      <c r="BD23" s="5">
        <f t="shared" si="31"/>
        <v>8.202625827347722</v>
      </c>
      <c r="BE23" s="5">
        <f t="shared" si="32"/>
        <v>75.04016403764453</v>
      </c>
      <c r="BF23" s="5">
        <f t="shared" si="33"/>
        <v>8.202625827347722</v>
      </c>
      <c r="BG23" s="5">
        <f t="shared" si="34"/>
        <v>195.04016403764453</v>
      </c>
      <c r="BH23" s="5">
        <f t="shared" si="35"/>
        <v>-7.921637974667774</v>
      </c>
      <c r="BI23" s="5">
        <f t="shared" si="36"/>
        <v>-2.128549332708396</v>
      </c>
      <c r="BJ23" s="5">
        <f>Q23+(3*S23)-BH23</f>
        <v>70.19961556666777</v>
      </c>
      <c r="BK23" s="5">
        <f>R23+(3*T23)-BI23</f>
        <v>10.854897612708395</v>
      </c>
      <c r="BL23" s="5">
        <f t="shared" si="37"/>
        <v>71.03389914604384</v>
      </c>
      <c r="BM23" s="5">
        <f t="shared" si="38"/>
        <v>8.78997480062405</v>
      </c>
      <c r="BN23" s="5">
        <f t="shared" si="39"/>
        <v>67.2830704634719</v>
      </c>
      <c r="BO23" s="5">
        <f t="shared" si="40"/>
        <v>150.08032807528906</v>
      </c>
      <c r="BP23" s="5">
        <f t="shared" si="41"/>
        <v>-58.31595606031513</v>
      </c>
      <c r="BQ23" s="5">
        <f t="shared" si="42"/>
        <v>33.559809888673676</v>
      </c>
      <c r="BR23" s="5">
        <f t="shared" si="43"/>
        <v>4.2348823840000005</v>
      </c>
      <c r="BS23" s="5">
        <f t="shared" si="43"/>
        <v>15.849228784</v>
      </c>
      <c r="BT23" s="5">
        <f t="shared" si="44"/>
        <v>16.405251654695444</v>
      </c>
      <c r="BU23" s="5">
        <f t="shared" si="45"/>
        <v>75.04016403764453</v>
      </c>
      <c r="BV23" s="5">
        <f t="shared" si="46"/>
        <v>62.277977592</v>
      </c>
      <c r="BW23" s="5">
        <f t="shared" si="46"/>
        <v>8.72634828</v>
      </c>
      <c r="BX23" s="5">
        <f t="shared" si="47"/>
        <v>62.88637091813705</v>
      </c>
      <c r="BY23" s="5">
        <f t="shared" si="48"/>
        <v>7.976315765535099</v>
      </c>
      <c r="BZ23" s="5">
        <f t="shared" si="49"/>
        <v>1031.6667405625592</v>
      </c>
      <c r="CA23" s="5">
        <f t="shared" si="50"/>
        <v>83.01647980317964</v>
      </c>
      <c r="CB23" s="5">
        <f t="shared" si="51"/>
        <v>125.43401987692258</v>
      </c>
      <c r="CC23" s="5">
        <f t="shared" si="52"/>
        <v>1024.012973668054</v>
      </c>
      <c r="CD23" s="5">
        <f t="shared" si="53"/>
        <v>67.11806381660745</v>
      </c>
      <c r="CE23" s="5">
        <f t="shared" si="53"/>
        <v>1057.5727835567277</v>
      </c>
      <c r="CF23" s="5">
        <f t="shared" si="54"/>
        <v>1059.7004421110787</v>
      </c>
      <c r="CG23" s="5">
        <f t="shared" si="55"/>
        <v>86.3686364451073</v>
      </c>
      <c r="CH23" s="5">
        <f t="shared" si="56"/>
        <v>0.06703205578034288</v>
      </c>
      <c r="CI23" s="5">
        <f t="shared" si="57"/>
        <v>-77.57866164448325</v>
      </c>
      <c r="CJ23" s="5">
        <f t="shared" si="58"/>
        <v>0.9518551920808689</v>
      </c>
      <c r="CK23" s="5">
        <f t="shared" si="59"/>
        <v>-77.57866164448325</v>
      </c>
      <c r="CL23" s="11">
        <f t="shared" si="60"/>
        <v>951.8551920808688</v>
      </c>
      <c r="CM23" s="5">
        <f t="shared" si="69"/>
        <v>8.613047331884658</v>
      </c>
      <c r="CN23" s="5">
        <f t="shared" si="62"/>
        <v>-77.57866164448325</v>
      </c>
      <c r="CO23" s="5">
        <f t="shared" si="63"/>
        <v>1.8526582901750213</v>
      </c>
      <c r="CP23" s="5">
        <f t="shared" si="64"/>
        <v>-8.411435168931114</v>
      </c>
      <c r="CQ23" s="5">
        <f t="shared" si="65"/>
        <v>4.540197840874629</v>
      </c>
      <c r="CR23" s="5">
        <f>1.3*CJ23</f>
        <v>1.2374117497051296</v>
      </c>
    </row>
    <row r="24" spans="1:96" ht="12.75">
      <c r="A24" s="1" t="s">
        <v>57</v>
      </c>
      <c r="B24" s="1">
        <v>3</v>
      </c>
      <c r="C24">
        <v>0.10909</v>
      </c>
      <c r="D24">
        <v>0.5301</v>
      </c>
      <c r="E24">
        <v>0.3901</v>
      </c>
      <c r="F24">
        <v>0.4751</v>
      </c>
      <c r="G24">
        <v>2.5215</v>
      </c>
      <c r="H24" s="5">
        <f t="shared" si="0"/>
        <v>0.057828609</v>
      </c>
      <c r="I24" s="5">
        <f t="shared" si="1"/>
        <v>0.042556009000000006</v>
      </c>
      <c r="J24" s="5">
        <f t="shared" si="2"/>
        <v>0.051828659000000006</v>
      </c>
      <c r="K24" s="5">
        <f t="shared" si="3"/>
        <v>0.275070435</v>
      </c>
      <c r="L24" s="2">
        <v>22</v>
      </c>
      <c r="M24" s="6"/>
      <c r="N24" s="2">
        <v>3</v>
      </c>
      <c r="O24" s="5">
        <f>O23+C23</f>
        <v>2.3676511920000003</v>
      </c>
      <c r="P24" s="5">
        <f>P23+D23</f>
        <v>8.454714392</v>
      </c>
      <c r="Q24" s="5">
        <f>Q23+E23</f>
        <v>2.668077592</v>
      </c>
      <c r="R24" s="5">
        <f>R23+F23</f>
        <v>9.20144828</v>
      </c>
      <c r="S24">
        <v>20</v>
      </c>
      <c r="T24">
        <v>0</v>
      </c>
      <c r="U24" s="5">
        <f t="shared" si="4"/>
        <v>22.367651192</v>
      </c>
      <c r="V24" s="5">
        <f t="shared" si="4"/>
        <v>8.454714392</v>
      </c>
      <c r="W24" s="5">
        <f t="shared" si="5"/>
        <v>23.912214771895783</v>
      </c>
      <c r="X24" s="5">
        <f t="shared" si="6"/>
        <v>20.706014420368966</v>
      </c>
      <c r="Y24" s="5">
        <f t="shared" si="7"/>
        <v>0.34285296868980536</v>
      </c>
      <c r="Z24" s="5">
        <f t="shared" si="8"/>
        <v>-20.706014420368966</v>
      </c>
      <c r="AA24" s="5">
        <f t="shared" si="9"/>
        <v>0.3779884762788105</v>
      </c>
      <c r="AB24" s="5">
        <f t="shared" si="74"/>
        <v>0.445708859296747</v>
      </c>
      <c r="AC24" s="5">
        <f t="shared" si="10"/>
        <v>24.735302384</v>
      </c>
      <c r="AD24" s="5">
        <f t="shared" si="10"/>
        <v>16.909428784</v>
      </c>
      <c r="AE24" s="5">
        <f t="shared" si="11"/>
        <v>29.96270958757041</v>
      </c>
      <c r="AF24" s="5">
        <f t="shared" si="12"/>
        <v>34.357105230878346</v>
      </c>
      <c r="AG24" s="5">
        <f t="shared" si="13"/>
        <v>0.27361923989323256</v>
      </c>
      <c r="AH24" s="5">
        <f t="shared" si="14"/>
        <v>-34.357105230878346</v>
      </c>
      <c r="AI24" s="8">
        <f>1000*AG24</f>
        <v>273.61923989323253</v>
      </c>
      <c r="AJ24" s="5">
        <f t="shared" si="16"/>
        <v>17.298978446034358</v>
      </c>
      <c r="AK24" s="5">
        <f t="shared" si="17"/>
        <v>34.357105230878346</v>
      </c>
      <c r="AL24" s="5">
        <f t="shared" si="18"/>
        <v>14.280933489889193</v>
      </c>
      <c r="AM24" s="5">
        <f t="shared" si="19"/>
        <v>9.762663260285207</v>
      </c>
      <c r="AN24" s="5">
        <f t="shared" si="20"/>
        <v>0.6836152039498754</v>
      </c>
      <c r="AO24" s="5">
        <f t="shared" si="75"/>
        <v>0.3502326270633377</v>
      </c>
      <c r="AP24" s="5">
        <f t="shared" si="21"/>
        <v>67.403379976</v>
      </c>
      <c r="AQ24" s="5">
        <f t="shared" si="21"/>
        <v>26.110877064</v>
      </c>
      <c r="AR24" s="7">
        <f t="shared" si="22"/>
        <v>72.28411674247917</v>
      </c>
      <c r="AS24" s="5">
        <f t="shared" si="23"/>
        <v>21.175486484157403</v>
      </c>
      <c r="AT24" s="10">
        <f t="shared" si="24"/>
        <v>0.34025623575233166</v>
      </c>
      <c r="AU24" s="5">
        <f t="shared" si="25"/>
        <v>-21.175486484157403</v>
      </c>
      <c r="AV24" s="5">
        <f t="shared" si="26"/>
        <v>24.09470558082639</v>
      </c>
      <c r="AW24" s="5">
        <f t="shared" si="27"/>
        <v>21.175486484157403</v>
      </c>
      <c r="AX24" s="5">
        <f t="shared" si="28"/>
        <v>22.46779332533333</v>
      </c>
      <c r="AY24" s="5">
        <f t="shared" si="29"/>
        <v>8.703625687999997</v>
      </c>
      <c r="AZ24" s="5">
        <f t="shared" si="30"/>
        <v>0.3873823104018993</v>
      </c>
      <c r="BA24" s="5">
        <f aca="true" t="shared" si="76" ref="BA24:BA41">1.36*AT24</f>
        <v>0.4627484806231711</v>
      </c>
      <c r="BB24" s="1">
        <v>1</v>
      </c>
      <c r="BC24" s="1">
        <v>120</v>
      </c>
      <c r="BD24" s="5">
        <f t="shared" si="31"/>
        <v>8.779975376803225</v>
      </c>
      <c r="BE24" s="5">
        <f t="shared" si="32"/>
        <v>74.35567250385239</v>
      </c>
      <c r="BF24" s="5">
        <f t="shared" si="33"/>
        <v>8.779975376803225</v>
      </c>
      <c r="BG24" s="5">
        <f t="shared" si="34"/>
        <v>194.3556725038524</v>
      </c>
      <c r="BH24" s="5">
        <f t="shared" si="35"/>
        <v>-8.505823041213905</v>
      </c>
      <c r="BI24" s="5">
        <f t="shared" si="36"/>
        <v>-2.1769111164274886</v>
      </c>
      <c r="BJ24" s="5">
        <f>Q24+(3*S24)-BH24</f>
        <v>71.1739006332139</v>
      </c>
      <c r="BK24" s="5">
        <f>R24+(3*T24)-BI24</f>
        <v>11.378359396427488</v>
      </c>
      <c r="BL24" s="5">
        <f t="shared" si="37"/>
        <v>72.07767472595711</v>
      </c>
      <c r="BM24" s="5">
        <f t="shared" si="38"/>
        <v>9.082847756968869</v>
      </c>
      <c r="BN24" s="5">
        <f t="shared" si="39"/>
        <v>77.08796761727093</v>
      </c>
      <c r="BO24" s="5">
        <f t="shared" si="40"/>
        <v>148.71134500770478</v>
      </c>
      <c r="BP24" s="5">
        <f t="shared" si="41"/>
        <v>-65.8764232833129</v>
      </c>
      <c r="BQ24" s="5">
        <f t="shared" si="42"/>
        <v>40.03562921647668</v>
      </c>
      <c r="BR24" s="5">
        <f t="shared" si="43"/>
        <v>4.735302384000001</v>
      </c>
      <c r="BS24" s="5">
        <f t="shared" si="43"/>
        <v>16.909428784</v>
      </c>
      <c r="BT24" s="5">
        <f t="shared" si="44"/>
        <v>17.55995075360645</v>
      </c>
      <c r="BU24" s="5">
        <f t="shared" si="45"/>
        <v>74.35567250385239</v>
      </c>
      <c r="BV24" s="5">
        <f t="shared" si="46"/>
        <v>62.668077592</v>
      </c>
      <c r="BW24" s="5">
        <f t="shared" si="46"/>
        <v>9.20144828</v>
      </c>
      <c r="BX24" s="5">
        <f t="shared" si="47"/>
        <v>63.33999210235543</v>
      </c>
      <c r="BY24" s="5">
        <f t="shared" si="48"/>
        <v>8.352958143695744</v>
      </c>
      <c r="BZ24" s="5">
        <f t="shared" si="49"/>
        <v>1112.247142051183</v>
      </c>
      <c r="CA24" s="5">
        <f t="shared" si="50"/>
        <v>82.70863064754813</v>
      </c>
      <c r="CB24" s="5">
        <f t="shared" si="51"/>
        <v>141.161062821775</v>
      </c>
      <c r="CC24" s="5">
        <f t="shared" si="52"/>
        <v>1103.253035048647</v>
      </c>
      <c r="CD24" s="5">
        <f>BP24+CB24</f>
        <v>75.2846395384621</v>
      </c>
      <c r="CE24" s="5">
        <f t="shared" si="53"/>
        <v>1143.2886642651238</v>
      </c>
      <c r="CF24" s="5">
        <f t="shared" si="54"/>
        <v>1145.7646995729826</v>
      </c>
      <c r="CG24" s="5">
        <f t="shared" si="55"/>
        <v>86.23255804852904</v>
      </c>
      <c r="CH24" s="5">
        <f t="shared" si="56"/>
        <v>0.0629079205816167</v>
      </c>
      <c r="CI24" s="5">
        <f t="shared" si="57"/>
        <v>-77.14971029156017</v>
      </c>
      <c r="CJ24" s="5">
        <f t="shared" si="58"/>
        <v>0.8932924722589571</v>
      </c>
      <c r="CK24" s="5">
        <f t="shared" si="59"/>
        <v>-77.14971029156017</v>
      </c>
      <c r="CL24" s="11">
        <f t="shared" si="60"/>
        <v>893.2924722589571</v>
      </c>
      <c r="CM24" s="5">
        <f t="shared" si="69"/>
        <v>9.177703917912401</v>
      </c>
      <c r="CN24" s="5">
        <f t="shared" si="62"/>
        <v>-77.14971029156017</v>
      </c>
      <c r="CO24" s="5">
        <f t="shared" si="63"/>
        <v>2.0411610102993745</v>
      </c>
      <c r="CP24" s="5">
        <f t="shared" si="64"/>
        <v>-8.94784392660591</v>
      </c>
      <c r="CQ24" s="5">
        <f t="shared" si="65"/>
        <v>4.383703138290664</v>
      </c>
      <c r="CR24" s="5">
        <f>1.3*CJ24</f>
        <v>1.1612802139366443</v>
      </c>
    </row>
    <row r="25" spans="1:96" ht="12.75">
      <c r="A25" s="1" t="s">
        <v>66</v>
      </c>
      <c r="B25" s="1">
        <v>3</v>
      </c>
      <c r="C25">
        <v>0.36036</v>
      </c>
      <c r="D25">
        <v>0.5301</v>
      </c>
      <c r="E25">
        <v>0.3901</v>
      </c>
      <c r="F25">
        <v>0.4751</v>
      </c>
      <c r="G25">
        <v>2.5215</v>
      </c>
      <c r="H25" s="5">
        <f t="shared" si="0"/>
        <v>0.191026836</v>
      </c>
      <c r="I25" s="5">
        <f t="shared" si="1"/>
        <v>0.140576436</v>
      </c>
      <c r="J25" s="5">
        <f t="shared" si="2"/>
        <v>0.171207036</v>
      </c>
      <c r="K25" s="5">
        <f t="shared" si="3"/>
        <v>0.90864774</v>
      </c>
      <c r="L25" s="2">
        <v>23</v>
      </c>
      <c r="M25" s="6"/>
      <c r="N25" s="2">
        <v>3</v>
      </c>
      <c r="O25" s="5">
        <f>O24+H24</f>
        <v>2.4254798010000003</v>
      </c>
      <c r="P25" s="5">
        <f>P24+I24</f>
        <v>8.497270401</v>
      </c>
      <c r="Q25" s="5">
        <f>Q24+J24</f>
        <v>2.719906251</v>
      </c>
      <c r="R25" s="5">
        <f>R24+K24</f>
        <v>9.476518715</v>
      </c>
      <c r="S25">
        <v>20</v>
      </c>
      <c r="T25">
        <v>0</v>
      </c>
      <c r="U25" s="5">
        <f t="shared" si="4"/>
        <v>22.425479801</v>
      </c>
      <c r="V25" s="5">
        <f t="shared" si="4"/>
        <v>8.497270401</v>
      </c>
      <c r="W25" s="5">
        <f t="shared" si="5"/>
        <v>23.981362525360602</v>
      </c>
      <c r="X25" s="5">
        <f t="shared" si="6"/>
        <v>20.75227025068743</v>
      </c>
      <c r="Y25" s="5">
        <f t="shared" si="7"/>
        <v>0.3418643879730687</v>
      </c>
      <c r="Z25" s="5">
        <f t="shared" si="8"/>
        <v>-20.75227025068743</v>
      </c>
      <c r="AA25" s="5">
        <f t="shared" si="9"/>
        <v>0.3789114202417684</v>
      </c>
      <c r="AB25" s="5">
        <f t="shared" si="74"/>
        <v>0.4444237043649893</v>
      </c>
      <c r="AC25" s="5">
        <f t="shared" si="10"/>
        <v>24.850959602</v>
      </c>
      <c r="AD25" s="5">
        <f t="shared" si="10"/>
        <v>16.994540802</v>
      </c>
      <c r="AE25" s="5">
        <f t="shared" si="11"/>
        <v>30.106222117879202</v>
      </c>
      <c r="AF25" s="5">
        <f t="shared" si="12"/>
        <v>34.36660562072484</v>
      </c>
      <c r="AG25" s="5">
        <f t="shared" si="13"/>
        <v>0.2723149317902598</v>
      </c>
      <c r="AH25" s="5">
        <f t="shared" si="14"/>
        <v>-34.36660562072484</v>
      </c>
      <c r="AI25" s="8">
        <f t="shared" si="15"/>
        <v>272.3149317902598</v>
      </c>
      <c r="AJ25" s="5">
        <f t="shared" si="16"/>
        <v>17.381835444040224</v>
      </c>
      <c r="AK25" s="5">
        <f t="shared" si="17"/>
        <v>34.36660562072484</v>
      </c>
      <c r="AL25" s="5">
        <f t="shared" si="18"/>
        <v>14.347708215835217</v>
      </c>
      <c r="AM25" s="5">
        <f t="shared" si="19"/>
        <v>9.811802706788779</v>
      </c>
      <c r="AN25" s="5">
        <f t="shared" si="20"/>
        <v>0.6838585340033421</v>
      </c>
      <c r="AO25" s="5">
        <f t="shared" si="75"/>
        <v>0.3485631126915325</v>
      </c>
      <c r="AP25" s="5">
        <f t="shared" si="21"/>
        <v>67.570865853</v>
      </c>
      <c r="AQ25" s="5">
        <f t="shared" si="21"/>
        <v>26.471059517</v>
      </c>
      <c r="AR25" s="7">
        <f t="shared" si="22"/>
        <v>72.57092326873538</v>
      </c>
      <c r="AS25" s="5">
        <f t="shared" si="23"/>
        <v>21.392889372342523</v>
      </c>
      <c r="AT25" s="10">
        <f t="shared" si="24"/>
        <v>0.3389115138634869</v>
      </c>
      <c r="AU25" s="5">
        <f t="shared" si="25"/>
        <v>-21.392889372342523</v>
      </c>
      <c r="AV25" s="5">
        <f t="shared" si="26"/>
        <v>24.19030775624513</v>
      </c>
      <c r="AW25" s="5">
        <f t="shared" si="27"/>
        <v>21.392889372342523</v>
      </c>
      <c r="AX25" s="5">
        <f t="shared" si="28"/>
        <v>22.523621951000003</v>
      </c>
      <c r="AY25" s="5">
        <f t="shared" si="29"/>
        <v>8.823686505666668</v>
      </c>
      <c r="AZ25" s="5">
        <f t="shared" si="30"/>
        <v>0.39175255759764316</v>
      </c>
      <c r="BA25" s="5">
        <f t="shared" si="76"/>
        <v>0.4609196588543422</v>
      </c>
      <c r="BB25" s="1">
        <v>1</v>
      </c>
      <c r="BC25" s="1">
        <v>120</v>
      </c>
      <c r="BD25" s="5">
        <f t="shared" si="31"/>
        <v>8.836659806327825</v>
      </c>
      <c r="BE25" s="5">
        <f t="shared" si="32"/>
        <v>74.06901642240507</v>
      </c>
      <c r="BF25" s="5">
        <f t="shared" si="33"/>
        <v>8.836659806327825</v>
      </c>
      <c r="BG25" s="5">
        <f t="shared" si="34"/>
        <v>194.06901642240507</v>
      </c>
      <c r="BH25" s="5">
        <f t="shared" si="35"/>
        <v>-8.571591930591584</v>
      </c>
      <c r="BI25" s="5">
        <f t="shared" si="36"/>
        <v>-2.148108076467977</v>
      </c>
      <c r="BJ25" s="5">
        <f>Q25+(3*S25)-BH25</f>
        <v>71.29149818159158</v>
      </c>
      <c r="BK25" s="5">
        <f>R25+(3*T25)-BI25</f>
        <v>11.624626791467977</v>
      </c>
      <c r="BL25" s="5">
        <f t="shared" si="37"/>
        <v>72.23302334124462</v>
      </c>
      <c r="BM25" s="5">
        <f t="shared" si="38"/>
        <v>9.261014545433857</v>
      </c>
      <c r="BN25" s="5">
        <f t="shared" si="39"/>
        <v>78.08655653276972</v>
      </c>
      <c r="BO25" s="5">
        <f t="shared" si="40"/>
        <v>148.13803284481014</v>
      </c>
      <c r="BP25" s="5">
        <f t="shared" si="41"/>
        <v>-66.32065200265171</v>
      </c>
      <c r="BQ25" s="5">
        <f t="shared" si="42"/>
        <v>41.219915442521355</v>
      </c>
      <c r="BR25" s="5">
        <f t="shared" si="43"/>
        <v>4.8509596020000005</v>
      </c>
      <c r="BS25" s="5">
        <f t="shared" si="43"/>
        <v>16.994540802</v>
      </c>
      <c r="BT25" s="5">
        <f t="shared" si="44"/>
        <v>17.67331961265565</v>
      </c>
      <c r="BU25" s="5">
        <f t="shared" si="45"/>
        <v>74.06901642240507</v>
      </c>
      <c r="BV25" s="5">
        <f t="shared" si="46"/>
        <v>62.719906251</v>
      </c>
      <c r="BW25" s="5">
        <f t="shared" si="46"/>
        <v>9.476518715</v>
      </c>
      <c r="BX25" s="5">
        <f t="shared" si="47"/>
        <v>63.43178262582547</v>
      </c>
      <c r="BY25" s="5">
        <f t="shared" si="48"/>
        <v>8.591984080111825</v>
      </c>
      <c r="BZ25" s="5">
        <f t="shared" si="49"/>
        <v>1121.050167946711</v>
      </c>
      <c r="CA25" s="5">
        <f t="shared" si="50"/>
        <v>82.6610005025169</v>
      </c>
      <c r="CB25" s="5">
        <f t="shared" si="51"/>
        <v>143.20264750184384</v>
      </c>
      <c r="CC25" s="5">
        <f t="shared" si="52"/>
        <v>1111.8662153342964</v>
      </c>
      <c r="CD25" s="5">
        <f t="shared" si="53"/>
        <v>76.88199549919213</v>
      </c>
      <c r="CE25" s="5">
        <f t="shared" si="53"/>
        <v>1153.0861307768178</v>
      </c>
      <c r="CF25" s="5">
        <f t="shared" si="54"/>
        <v>1155.646341326701</v>
      </c>
      <c r="CG25" s="5">
        <f t="shared" si="55"/>
        <v>86.185450915515</v>
      </c>
      <c r="CH25" s="5">
        <f t="shared" si="56"/>
        <v>0.06250443648557734</v>
      </c>
      <c r="CI25" s="5">
        <f t="shared" si="57"/>
        <v>-76.92443637008115</v>
      </c>
      <c r="CJ25" s="5">
        <f t="shared" si="58"/>
        <v>0.8875629980951981</v>
      </c>
      <c r="CK25" s="5">
        <f t="shared" si="59"/>
        <v>-76.92443637008115</v>
      </c>
      <c r="CL25" s="11">
        <f t="shared" si="60"/>
        <v>887.5629980951982</v>
      </c>
      <c r="CM25" s="5">
        <f t="shared" si="69"/>
        <v>9.236948633603747</v>
      </c>
      <c r="CN25" s="5">
        <f t="shared" si="62"/>
        <v>-76.92443637008115</v>
      </c>
      <c r="CO25" s="5">
        <f t="shared" si="63"/>
        <v>2.089729302798158</v>
      </c>
      <c r="CP25" s="5">
        <f t="shared" si="64"/>
        <v>-8.997458057743913</v>
      </c>
      <c r="CQ25" s="5">
        <f t="shared" si="65"/>
        <v>4.305561512534792</v>
      </c>
      <c r="CR25" s="5">
        <f>1.3*CJ25</f>
        <v>1.1538318975237576</v>
      </c>
    </row>
    <row r="26" spans="1:96" ht="12.75">
      <c r="A26" s="1" t="s">
        <v>67</v>
      </c>
      <c r="B26" s="1">
        <v>3</v>
      </c>
      <c r="C26">
        <v>0.05708</v>
      </c>
      <c r="D26">
        <v>0.5301</v>
      </c>
      <c r="E26">
        <v>0.3901</v>
      </c>
      <c r="F26">
        <v>0.4751</v>
      </c>
      <c r="G26">
        <v>2.5215</v>
      </c>
      <c r="H26" s="5">
        <f t="shared" si="0"/>
        <v>0.030258108</v>
      </c>
      <c r="I26" s="5">
        <f t="shared" si="1"/>
        <v>0.022266908</v>
      </c>
      <c r="J26" s="5">
        <f t="shared" si="2"/>
        <v>0.027118708000000002</v>
      </c>
      <c r="K26" s="5">
        <f t="shared" si="3"/>
        <v>0.14392722</v>
      </c>
      <c r="L26" s="2">
        <v>24</v>
      </c>
      <c r="M26" s="6"/>
      <c r="N26" s="2">
        <v>3</v>
      </c>
      <c r="O26" s="5">
        <f>O23+H25</f>
        <v>2.308468028</v>
      </c>
      <c r="P26" s="5">
        <f>P23+I25</f>
        <v>8.065190828</v>
      </c>
      <c r="Q26" s="5">
        <f>Q23+J25</f>
        <v>2.4491846280000003</v>
      </c>
      <c r="R26" s="5">
        <f>R23+K25</f>
        <v>9.634996019999999</v>
      </c>
      <c r="S26">
        <v>20</v>
      </c>
      <c r="T26">
        <v>0</v>
      </c>
      <c r="U26" s="5">
        <f t="shared" si="4"/>
        <v>22.308468028</v>
      </c>
      <c r="V26" s="5">
        <f t="shared" si="4"/>
        <v>8.065190828</v>
      </c>
      <c r="W26" s="5">
        <f t="shared" si="5"/>
        <v>23.721615645827193</v>
      </c>
      <c r="X26" s="5">
        <f t="shared" si="6"/>
        <v>19.87646700894202</v>
      </c>
      <c r="Y26" s="5">
        <f t="shared" si="7"/>
        <v>0.3456077336762195</v>
      </c>
      <c r="Z26" s="5">
        <f t="shared" si="8"/>
        <v>-19.87646700894202</v>
      </c>
      <c r="AA26" s="5">
        <f t="shared" si="9"/>
        <v>0.36153046537651745</v>
      </c>
      <c r="AB26" s="5">
        <f t="shared" si="74"/>
        <v>0.4492900537790854</v>
      </c>
      <c r="AC26" s="5">
        <f t="shared" si="10"/>
        <v>24.616936056</v>
      </c>
      <c r="AD26" s="5">
        <f t="shared" si="10"/>
        <v>16.130381656</v>
      </c>
      <c r="AE26" s="5">
        <f t="shared" si="11"/>
        <v>29.430982877800975</v>
      </c>
      <c r="AF26" s="5">
        <f t="shared" si="12"/>
        <v>33.23503992784107</v>
      </c>
      <c r="AG26" s="5">
        <f t="shared" si="13"/>
        <v>0.2785626921306969</v>
      </c>
      <c r="AH26" s="5">
        <f t="shared" si="14"/>
        <v>-33.23503992784107</v>
      </c>
      <c r="AI26" s="8">
        <f t="shared" si="15"/>
        <v>278.5626921306969</v>
      </c>
      <c r="AJ26" s="5">
        <f t="shared" si="16"/>
        <v>16.991985887013662</v>
      </c>
      <c r="AK26" s="5">
        <f t="shared" si="17"/>
        <v>33.23503992784107</v>
      </c>
      <c r="AL26" s="5">
        <f t="shared" si="18"/>
        <v>14.212594658555405</v>
      </c>
      <c r="AM26" s="5">
        <f t="shared" si="19"/>
        <v>9.312880191223005</v>
      </c>
      <c r="AN26" s="5">
        <f t="shared" si="20"/>
        <v>0.6552554558091918</v>
      </c>
      <c r="AO26" s="5">
        <f t="shared" si="75"/>
        <v>0.356560245927292</v>
      </c>
      <c r="AP26" s="5">
        <f t="shared" si="21"/>
        <v>67.066120684</v>
      </c>
      <c r="AQ26" s="5">
        <f t="shared" si="21"/>
        <v>25.765377676</v>
      </c>
      <c r="AR26" s="7">
        <f t="shared" si="22"/>
        <v>71.84510582070132</v>
      </c>
      <c r="AS26" s="5">
        <f t="shared" si="23"/>
        <v>21.015713850901953</v>
      </c>
      <c r="AT26" s="10">
        <f t="shared" si="24"/>
        <v>0.3423353781238535</v>
      </c>
      <c r="AU26" s="5">
        <f t="shared" si="25"/>
        <v>-21.015713850901953</v>
      </c>
      <c r="AV26" s="5">
        <f t="shared" si="26"/>
        <v>23.94836860690044</v>
      </c>
      <c r="AW26" s="5">
        <f t="shared" si="27"/>
        <v>21.015713850901953</v>
      </c>
      <c r="AX26" s="5">
        <f t="shared" si="28"/>
        <v>22.355373561333334</v>
      </c>
      <c r="AY26" s="5">
        <f t="shared" si="29"/>
        <v>8.588459225333333</v>
      </c>
      <c r="AZ26" s="5">
        <f t="shared" si="30"/>
        <v>0.3841787390298073</v>
      </c>
      <c r="BA26" s="5">
        <f t="shared" si="76"/>
        <v>0.4655761142484408</v>
      </c>
      <c r="BB26" s="1">
        <v>1</v>
      </c>
      <c r="BC26" s="1">
        <v>120</v>
      </c>
      <c r="BD26" s="5">
        <f t="shared" si="31"/>
        <v>8.389060002667375</v>
      </c>
      <c r="BE26" s="5">
        <f t="shared" si="32"/>
        <v>74.02749674066574</v>
      </c>
      <c r="BF26" s="5">
        <f t="shared" si="33"/>
        <v>8.389060002667375</v>
      </c>
      <c r="BG26" s="5">
        <f t="shared" si="34"/>
        <v>194.02749674066575</v>
      </c>
      <c r="BH26" s="5">
        <f t="shared" si="35"/>
        <v>-8.13889415741725</v>
      </c>
      <c r="BI26" s="5">
        <f t="shared" si="36"/>
        <v>-2.0334034579278346</v>
      </c>
      <c r="BJ26" s="5">
        <f>Q26+(3*S26)-BH26</f>
        <v>70.58807878541725</v>
      </c>
      <c r="BK26" s="5">
        <f>R26+(3*T26)-BI26</f>
        <v>11.668399477927833</v>
      </c>
      <c r="BL26" s="5">
        <f t="shared" si="37"/>
        <v>71.54598809851451</v>
      </c>
      <c r="BM26" s="5">
        <f t="shared" si="38"/>
        <v>9.386267625677002</v>
      </c>
      <c r="BN26" s="5">
        <f t="shared" si="39"/>
        <v>70.37632772835353</v>
      </c>
      <c r="BO26" s="5">
        <f t="shared" si="40"/>
        <v>148.05499348133148</v>
      </c>
      <c r="BP26" s="5">
        <f t="shared" si="41"/>
        <v>-59.718278455757115</v>
      </c>
      <c r="BQ26" s="5">
        <f t="shared" si="42"/>
        <v>37.236470332313694</v>
      </c>
      <c r="BR26" s="5">
        <f t="shared" si="43"/>
        <v>4.616936056</v>
      </c>
      <c r="BS26" s="5">
        <f t="shared" si="43"/>
        <v>16.130381656</v>
      </c>
      <c r="BT26" s="5">
        <f t="shared" si="44"/>
        <v>16.77812000533475</v>
      </c>
      <c r="BU26" s="5">
        <f t="shared" si="45"/>
        <v>74.02749674066574</v>
      </c>
      <c r="BV26" s="5">
        <f t="shared" si="46"/>
        <v>62.449184628</v>
      </c>
      <c r="BW26" s="5">
        <f t="shared" si="46"/>
        <v>9.634996019999999</v>
      </c>
      <c r="BX26" s="5">
        <f t="shared" si="47"/>
        <v>63.18808280844931</v>
      </c>
      <c r="BY26" s="5">
        <f t="shared" si="48"/>
        <v>8.770744430594988</v>
      </c>
      <c r="BZ26" s="5">
        <f t="shared" si="49"/>
        <v>1060.177236267192</v>
      </c>
      <c r="CA26" s="5">
        <f t="shared" si="50"/>
        <v>82.79824117126073</v>
      </c>
      <c r="CB26" s="5">
        <f t="shared" si="51"/>
        <v>132.90772912017346</v>
      </c>
      <c r="CC26" s="5">
        <f t="shared" si="52"/>
        <v>1051.8133426798026</v>
      </c>
      <c r="CD26" s="5">
        <f t="shared" si="53"/>
        <v>73.18945066441634</v>
      </c>
      <c r="CE26" s="5">
        <f t="shared" si="53"/>
        <v>1089.0498130121164</v>
      </c>
      <c r="CF26" s="5">
        <f t="shared" si="54"/>
        <v>1091.5063861060478</v>
      </c>
      <c r="CG26" s="5">
        <f t="shared" si="55"/>
        <v>86.15522595485636</v>
      </c>
      <c r="CH26" s="5">
        <f t="shared" si="56"/>
        <v>0.06554793357989873</v>
      </c>
      <c r="CI26" s="5">
        <f t="shared" si="57"/>
        <v>-76.76895832917936</v>
      </c>
      <c r="CJ26" s="5">
        <f t="shared" si="58"/>
        <v>0.9307806568345619</v>
      </c>
      <c r="CK26" s="5">
        <f t="shared" si="59"/>
        <v>-76.76895832917936</v>
      </c>
      <c r="CL26" s="11">
        <f t="shared" si="60"/>
        <v>930.7806568345619</v>
      </c>
      <c r="CM26" s="5">
        <f t="shared" si="69"/>
        <v>8.808062095288983</v>
      </c>
      <c r="CN26" s="5">
        <f t="shared" si="62"/>
        <v>-76.76895832917936</v>
      </c>
      <c r="CO26" s="5">
        <f t="shared" si="63"/>
        <v>2.015974292118854</v>
      </c>
      <c r="CP26" s="5">
        <f t="shared" si="64"/>
        <v>-8.574252476337657</v>
      </c>
      <c r="CQ26" s="5">
        <f t="shared" si="65"/>
        <v>4.253155662677544</v>
      </c>
      <c r="CR26" s="5">
        <f>1.37*CJ26</f>
        <v>1.2751694998633498</v>
      </c>
    </row>
    <row r="27" spans="1:96" ht="12.75">
      <c r="A27" s="1" t="s">
        <v>58</v>
      </c>
      <c r="B27" s="1">
        <v>3</v>
      </c>
      <c r="C27">
        <v>0.32145</v>
      </c>
      <c r="D27">
        <v>0.5301</v>
      </c>
      <c r="E27">
        <v>0.3901</v>
      </c>
      <c r="F27">
        <v>0.4751</v>
      </c>
      <c r="G27">
        <v>2.5215</v>
      </c>
      <c r="H27" s="5">
        <f t="shared" si="0"/>
        <v>0.17040064500000002</v>
      </c>
      <c r="I27" s="5">
        <f t="shared" si="1"/>
        <v>0.125397645</v>
      </c>
      <c r="J27" s="5">
        <f t="shared" si="2"/>
        <v>0.15272089500000002</v>
      </c>
      <c r="K27" s="5">
        <f t="shared" si="3"/>
        <v>0.8105361750000001</v>
      </c>
      <c r="L27" s="2">
        <v>25</v>
      </c>
      <c r="M27" s="6"/>
      <c r="N27" s="2">
        <v>3</v>
      </c>
      <c r="O27" s="5">
        <f>O26+H26</f>
        <v>2.338726136</v>
      </c>
      <c r="P27" s="5">
        <f>P26+I26</f>
        <v>8.087457736000001</v>
      </c>
      <c r="Q27" s="5">
        <f>Q26+J26</f>
        <v>2.4763033360000004</v>
      </c>
      <c r="R27" s="5">
        <f>R26+K26</f>
        <v>9.77892324</v>
      </c>
      <c r="S27">
        <v>20</v>
      </c>
      <c r="T27">
        <v>0</v>
      </c>
      <c r="U27" s="5">
        <f t="shared" si="4"/>
        <v>22.338726136</v>
      </c>
      <c r="V27" s="5">
        <f t="shared" si="4"/>
        <v>8.087457736000001</v>
      </c>
      <c r="W27" s="5">
        <f t="shared" si="5"/>
        <v>23.757644201620572</v>
      </c>
      <c r="X27" s="5">
        <f t="shared" si="6"/>
        <v>19.902158288358827</v>
      </c>
      <c r="Y27" s="5">
        <f t="shared" si="7"/>
        <v>0.34508361826268336</v>
      </c>
      <c r="Z27" s="5">
        <f t="shared" si="8"/>
        <v>-19.902158288358827</v>
      </c>
      <c r="AA27" s="5">
        <f t="shared" si="9"/>
        <v>0.36203755248902264</v>
      </c>
      <c r="AB27" s="5">
        <f t="shared" si="74"/>
        <v>0.44860870374148837</v>
      </c>
      <c r="AC27" s="5">
        <f t="shared" si="10"/>
        <v>24.677452272</v>
      </c>
      <c r="AD27" s="5">
        <f t="shared" si="10"/>
        <v>16.174915472000002</v>
      </c>
      <c r="AE27" s="5">
        <f t="shared" si="11"/>
        <v>29.506008560345517</v>
      </c>
      <c r="AF27" s="5">
        <f t="shared" si="12"/>
        <v>33.24296644060466</v>
      </c>
      <c r="AG27" s="5">
        <f t="shared" si="13"/>
        <v>0.2778543836495343</v>
      </c>
      <c r="AH27" s="5">
        <f t="shared" si="14"/>
        <v>-33.24296644060466</v>
      </c>
      <c r="AI27" s="8">
        <f t="shared" si="15"/>
        <v>277.85438364953427</v>
      </c>
      <c r="AJ27" s="5">
        <f t="shared" si="16"/>
        <v>17.035301985026887</v>
      </c>
      <c r="AK27" s="5">
        <f t="shared" si="17"/>
        <v>33.24296644060466</v>
      </c>
      <c r="AL27" s="5">
        <f t="shared" si="18"/>
        <v>14.247533712153341</v>
      </c>
      <c r="AM27" s="5">
        <f t="shared" si="19"/>
        <v>9.338591801878644</v>
      </c>
      <c r="AN27" s="5">
        <f t="shared" si="20"/>
        <v>0.6554532167144618</v>
      </c>
      <c r="AO27" s="5">
        <f t="shared" si="75"/>
        <v>0.3556536110714039</v>
      </c>
      <c r="AP27" s="5">
        <f>O27+O27+Q27+(3*S27)</f>
        <v>67.153755608</v>
      </c>
      <c r="AQ27" s="5">
        <f t="shared" si="21"/>
        <v>25.953838712</v>
      </c>
      <c r="AR27" s="7">
        <f t="shared" si="22"/>
        <v>71.9946431073</v>
      </c>
      <c r="AS27" s="5">
        <f t="shared" si="23"/>
        <v>21.130709558656058</v>
      </c>
      <c r="AT27" s="10">
        <f t="shared" si="24"/>
        <v>0.3416243265602659</v>
      </c>
      <c r="AU27" s="5">
        <f t="shared" si="25"/>
        <v>-21.130709558656058</v>
      </c>
      <c r="AV27" s="5">
        <f t="shared" si="26"/>
        <v>23.9982143691</v>
      </c>
      <c r="AW27" s="5">
        <f t="shared" si="27"/>
        <v>21.130709558656058</v>
      </c>
      <c r="AX27" s="5">
        <f t="shared" si="28"/>
        <v>22.384585202666663</v>
      </c>
      <c r="AY27" s="5">
        <f t="shared" si="29"/>
        <v>8.651279570666663</v>
      </c>
      <c r="AZ27" s="5">
        <f t="shared" si="30"/>
        <v>0.3864838008986667</v>
      </c>
      <c r="BA27" s="5">
        <f t="shared" si="76"/>
        <v>0.46460908412196167</v>
      </c>
      <c r="BB27" s="1">
        <v>1</v>
      </c>
      <c r="BC27" s="1">
        <v>120</v>
      </c>
      <c r="BD27" s="5">
        <f t="shared" si="31"/>
        <v>8.418824892512953</v>
      </c>
      <c r="BE27" s="5">
        <f t="shared" si="32"/>
        <v>73.87122029571681</v>
      </c>
      <c r="BF27" s="5">
        <f t="shared" si="33"/>
        <v>8.418824892512953</v>
      </c>
      <c r="BG27" s="5">
        <f t="shared" si="34"/>
        <v>193.8712202957168</v>
      </c>
      <c r="BH27" s="5">
        <f t="shared" si="35"/>
        <v>-8.173306919408983</v>
      </c>
      <c r="BI27" s="5">
        <f t="shared" si="36"/>
        <v>-2.018332621729377</v>
      </c>
      <c r="BJ27" s="5">
        <f>Q27+(3*S27)-BH27</f>
        <v>70.64961025540899</v>
      </c>
      <c r="BK27" s="5">
        <f>R27+(3*T27)-BI27</f>
        <v>11.797255861729376</v>
      </c>
      <c r="BL27" s="5">
        <f t="shared" si="37"/>
        <v>71.62780657753174</v>
      </c>
      <c r="BM27" s="5">
        <f t="shared" si="38"/>
        <v>9.479933917162592</v>
      </c>
      <c r="BN27" s="5">
        <f t="shared" si="39"/>
        <v>70.87661257079574</v>
      </c>
      <c r="BO27" s="5">
        <f t="shared" si="40"/>
        <v>147.74244059143362</v>
      </c>
      <c r="BP27" s="5">
        <f t="shared" si="41"/>
        <v>-59.93733269237675</v>
      </c>
      <c r="BQ27" s="5">
        <f t="shared" si="42"/>
        <v>37.8286975619572</v>
      </c>
      <c r="BR27" s="5">
        <f t="shared" si="43"/>
        <v>4.677452272</v>
      </c>
      <c r="BS27" s="5">
        <f t="shared" si="43"/>
        <v>16.174915472000002</v>
      </c>
      <c r="BT27" s="5">
        <f t="shared" si="44"/>
        <v>16.837649785025906</v>
      </c>
      <c r="BU27" s="5">
        <f t="shared" si="45"/>
        <v>73.87122029571681</v>
      </c>
      <c r="BV27" s="5">
        <f t="shared" si="46"/>
        <v>62.476303336</v>
      </c>
      <c r="BW27" s="5">
        <f t="shared" si="46"/>
        <v>9.77892324</v>
      </c>
      <c r="BX27" s="5">
        <f t="shared" si="47"/>
        <v>63.23698141329721</v>
      </c>
      <c r="BY27" s="5">
        <f t="shared" si="48"/>
        <v>8.89587808392755</v>
      </c>
      <c r="BZ27" s="5">
        <f t="shared" si="49"/>
        <v>1064.762146499291</v>
      </c>
      <c r="CA27" s="5">
        <f t="shared" si="50"/>
        <v>82.76709837964437</v>
      </c>
      <c r="CB27" s="5">
        <f t="shared" si="51"/>
        <v>134.05667017095791</v>
      </c>
      <c r="CC27" s="5">
        <f t="shared" si="52"/>
        <v>1056.2893721894834</v>
      </c>
      <c r="CD27" s="5">
        <f t="shared" si="53"/>
        <v>74.11933747858117</v>
      </c>
      <c r="CE27" s="5">
        <f t="shared" si="53"/>
        <v>1094.1180697514405</v>
      </c>
      <c r="CF27" s="5">
        <f t="shared" si="54"/>
        <v>1096.6257459794028</v>
      </c>
      <c r="CG27" s="5">
        <f t="shared" si="55"/>
        <v>86.12450717916002</v>
      </c>
      <c r="CH27" s="5">
        <f t="shared" si="56"/>
        <v>0.06531654654301458</v>
      </c>
      <c r="CI27" s="5">
        <f t="shared" si="57"/>
        <v>-76.64457326199742</v>
      </c>
      <c r="CJ27" s="5">
        <f t="shared" si="58"/>
        <v>0.927494960910807</v>
      </c>
      <c r="CK27" s="5">
        <f t="shared" si="59"/>
        <v>-76.64457326199742</v>
      </c>
      <c r="CL27" s="11">
        <f t="shared" si="60"/>
        <v>927.494960910807</v>
      </c>
      <c r="CM27" s="5">
        <f t="shared" si="69"/>
        <v>8.839265082844033</v>
      </c>
      <c r="CN27" s="5">
        <f t="shared" si="62"/>
        <v>-76.64457326199742</v>
      </c>
      <c r="CO27" s="5">
        <f t="shared" si="63"/>
        <v>2.041791231199416</v>
      </c>
      <c r="CP27" s="5">
        <f t="shared" si="64"/>
        <v>-8.600214867838064</v>
      </c>
      <c r="CQ27" s="5">
        <f t="shared" si="65"/>
        <v>4.212093154492593</v>
      </c>
      <c r="CR27" s="5">
        <f>1.37*CJ27</f>
        <v>1.2706680964478057</v>
      </c>
    </row>
    <row r="28" spans="1:96" ht="12.75">
      <c r="A28" s="1" t="s">
        <v>68</v>
      </c>
      <c r="B28" s="1">
        <v>3</v>
      </c>
      <c r="C28">
        <v>0.02152</v>
      </c>
      <c r="D28">
        <v>0.5301</v>
      </c>
      <c r="E28">
        <v>0.3901</v>
      </c>
      <c r="F28">
        <v>0.4751</v>
      </c>
      <c r="G28">
        <v>2.5215</v>
      </c>
      <c r="H28" s="5">
        <f t="shared" si="0"/>
        <v>0.011407752</v>
      </c>
      <c r="I28" s="5">
        <f t="shared" si="1"/>
        <v>0.008394952</v>
      </c>
      <c r="J28" s="5">
        <f t="shared" si="2"/>
        <v>0.010224152</v>
      </c>
      <c r="K28" s="5">
        <f t="shared" si="3"/>
        <v>0.05426268</v>
      </c>
      <c r="L28" s="2">
        <v>26</v>
      </c>
      <c r="M28" s="6"/>
      <c r="N28" s="2">
        <v>3</v>
      </c>
      <c r="O28" s="5">
        <f>O27+H27</f>
        <v>2.509126781</v>
      </c>
      <c r="P28" s="5">
        <f>P27+I27</f>
        <v>8.212855381</v>
      </c>
      <c r="Q28" s="5">
        <f>Q27+J27</f>
        <v>2.6290242310000003</v>
      </c>
      <c r="R28" s="5">
        <f>R27+K27</f>
        <v>10.589459414999999</v>
      </c>
      <c r="S28">
        <v>20</v>
      </c>
      <c r="T28">
        <v>0</v>
      </c>
      <c r="U28" s="5">
        <f t="shared" si="4"/>
        <v>22.509126781</v>
      </c>
      <c r="V28" s="5">
        <f t="shared" si="4"/>
        <v>8.212855381</v>
      </c>
      <c r="W28" s="5">
        <f t="shared" si="5"/>
        <v>23.96062983212987</v>
      </c>
      <c r="X28" s="5">
        <f t="shared" si="6"/>
        <v>20.0453974172242</v>
      </c>
      <c r="Y28" s="5">
        <f t="shared" si="7"/>
        <v>0.342160196953551</v>
      </c>
      <c r="Z28" s="5">
        <f t="shared" si="8"/>
        <v>-20.0453974172242</v>
      </c>
      <c r="AA28" s="5">
        <f t="shared" si="9"/>
        <v>0.3648677916698434</v>
      </c>
      <c r="AB28" s="5">
        <f t="shared" si="74"/>
        <v>0.4448082560396163</v>
      </c>
      <c r="AC28" s="5">
        <f t="shared" si="10"/>
        <v>25.018253561999998</v>
      </c>
      <c r="AD28" s="5">
        <f t="shared" si="10"/>
        <v>16.425710762</v>
      </c>
      <c r="AE28" s="5">
        <f t="shared" si="11"/>
        <v>29.928531292554407</v>
      </c>
      <c r="AF28" s="5">
        <f t="shared" si="12"/>
        <v>33.28686305554738</v>
      </c>
      <c r="AG28" s="5">
        <f t="shared" si="13"/>
        <v>0.2739317122632165</v>
      </c>
      <c r="AH28" s="5">
        <f t="shared" si="14"/>
        <v>-33.28686305554738</v>
      </c>
      <c r="AI28" s="8">
        <f t="shared" si="15"/>
        <v>273.9317122632165</v>
      </c>
      <c r="AJ28" s="5">
        <f t="shared" si="16"/>
        <v>17.279245598206426</v>
      </c>
      <c r="AK28" s="5">
        <f t="shared" si="17"/>
        <v>33.28686305554738</v>
      </c>
      <c r="AL28" s="5">
        <f t="shared" si="18"/>
        <v>14.444295428675014</v>
      </c>
      <c r="AM28" s="5">
        <f t="shared" si="19"/>
        <v>9.483388530071636</v>
      </c>
      <c r="AN28" s="5">
        <f t="shared" si="20"/>
        <v>0.6565490561239202</v>
      </c>
      <c r="AO28" s="5">
        <f t="shared" si="75"/>
        <v>0.35063259169691713</v>
      </c>
      <c r="AP28" s="5">
        <f t="shared" si="21"/>
        <v>67.647277793</v>
      </c>
      <c r="AQ28" s="5">
        <f t="shared" si="21"/>
        <v>27.015170177</v>
      </c>
      <c r="AR28" s="7">
        <f t="shared" si="22"/>
        <v>72.84211427804372</v>
      </c>
      <c r="AS28" s="5">
        <f t="shared" si="23"/>
        <v>21.769464755657186</v>
      </c>
      <c r="AT28" s="10">
        <f t="shared" si="24"/>
        <v>0.33764974714485446</v>
      </c>
      <c r="AU28" s="5">
        <f t="shared" si="25"/>
        <v>-21.769464755657186</v>
      </c>
      <c r="AV28" s="5">
        <f t="shared" si="26"/>
        <v>24.28070475934791</v>
      </c>
      <c r="AW28" s="5">
        <f t="shared" si="27"/>
        <v>21.769464755657186</v>
      </c>
      <c r="AX28" s="5">
        <f t="shared" si="28"/>
        <v>22.549092597666668</v>
      </c>
      <c r="AY28" s="5">
        <f t="shared" si="29"/>
        <v>9.00505672566667</v>
      </c>
      <c r="AZ28" s="5">
        <f t="shared" si="30"/>
        <v>0.39935339689005905</v>
      </c>
      <c r="BA28" s="5">
        <f t="shared" si="76"/>
        <v>0.4592036561170021</v>
      </c>
      <c r="BB28" s="1">
        <v>1</v>
      </c>
      <c r="BC28" s="1">
        <v>120</v>
      </c>
      <c r="BD28" s="5">
        <f t="shared" si="31"/>
        <v>8.587590506792466</v>
      </c>
      <c r="BE28" s="5">
        <f t="shared" si="32"/>
        <v>73.01145339342456</v>
      </c>
      <c r="BF28" s="5">
        <f t="shared" si="33"/>
        <v>8.587590506792466</v>
      </c>
      <c r="BG28" s="5">
        <f t="shared" si="34"/>
        <v>193.01145339342457</v>
      </c>
      <c r="BH28" s="5">
        <f t="shared" si="35"/>
        <v>-8.367104788053725</v>
      </c>
      <c r="BI28" s="5">
        <f t="shared" si="36"/>
        <v>-1.93346015683813</v>
      </c>
      <c r="BJ28" s="5">
        <f>Q28+(3*S28)-BH28</f>
        <v>70.99612901905373</v>
      </c>
      <c r="BK28" s="5">
        <f>R28+(3*T28)-BI28</f>
        <v>12.522919571838129</v>
      </c>
      <c r="BL28" s="5">
        <f t="shared" si="37"/>
        <v>72.0921205839643</v>
      </c>
      <c r="BM28" s="5">
        <f t="shared" si="38"/>
        <v>10.003433242001456</v>
      </c>
      <c r="BN28" s="5">
        <f t="shared" si="39"/>
        <v>73.74671071235208</v>
      </c>
      <c r="BO28" s="5">
        <f t="shared" si="40"/>
        <v>146.02290678684912</v>
      </c>
      <c r="BP28" s="5">
        <f t="shared" si="41"/>
        <v>-61.155276306089235</v>
      </c>
      <c r="BQ28" s="5">
        <f t="shared" si="42"/>
        <v>41.214190769894124</v>
      </c>
      <c r="BR28" s="5">
        <f t="shared" si="43"/>
        <v>5.018253562</v>
      </c>
      <c r="BS28" s="5">
        <f t="shared" si="43"/>
        <v>16.425710762</v>
      </c>
      <c r="BT28" s="5">
        <f t="shared" si="44"/>
        <v>17.175181013584933</v>
      </c>
      <c r="BU28" s="5">
        <f t="shared" si="45"/>
        <v>73.01145339342456</v>
      </c>
      <c r="BV28" s="5">
        <f t="shared" si="46"/>
        <v>62.629024231</v>
      </c>
      <c r="BW28" s="5">
        <f t="shared" si="46"/>
        <v>10.589459414999999</v>
      </c>
      <c r="BX28" s="5">
        <f t="shared" si="47"/>
        <v>63.51796066333614</v>
      </c>
      <c r="BY28" s="5">
        <f t="shared" si="48"/>
        <v>9.59693408924103</v>
      </c>
      <c r="BZ28" s="5">
        <f t="shared" si="49"/>
        <v>1090.9324720065654</v>
      </c>
      <c r="CA28" s="5">
        <f t="shared" si="50"/>
        <v>82.60838748266559</v>
      </c>
      <c r="CB28" s="5">
        <f t="shared" si="51"/>
        <v>140.34892645507222</v>
      </c>
      <c r="CC28" s="5">
        <f t="shared" si="52"/>
        <v>1081.8668297536738</v>
      </c>
      <c r="CD28" s="5">
        <f t="shared" si="53"/>
        <v>79.19365014898298</v>
      </c>
      <c r="CE28" s="5">
        <f t="shared" si="53"/>
        <v>1123.081020523568</v>
      </c>
      <c r="CF28" s="5">
        <f t="shared" si="54"/>
        <v>1125.8697139918893</v>
      </c>
      <c r="CG28" s="5">
        <f t="shared" si="55"/>
        <v>85.96648538210816</v>
      </c>
      <c r="CH28" s="5">
        <f t="shared" si="56"/>
        <v>0.06403238286635682</v>
      </c>
      <c r="CI28" s="5">
        <f t="shared" si="57"/>
        <v>-75.9630521401067</v>
      </c>
      <c r="CJ28" s="5">
        <f t="shared" si="58"/>
        <v>0.9092598367022667</v>
      </c>
      <c r="CK28" s="5">
        <f t="shared" si="59"/>
        <v>-75.9630521401067</v>
      </c>
      <c r="CL28" s="11">
        <f t="shared" si="60"/>
        <v>909.2598367022667</v>
      </c>
      <c r="CM28" s="5">
        <f t="shared" si="69"/>
        <v>9.01653574871053</v>
      </c>
      <c r="CN28" s="5">
        <f t="shared" si="62"/>
        <v>-75.9630521401067</v>
      </c>
      <c r="CO28" s="5">
        <f t="shared" si="63"/>
        <v>2.1869386725602658</v>
      </c>
      <c r="CP28" s="5">
        <f t="shared" si="64"/>
        <v>-8.74729764843036</v>
      </c>
      <c r="CQ28" s="5">
        <f t="shared" si="65"/>
        <v>3.999791012973323</v>
      </c>
      <c r="CR28" s="5">
        <f>1.37*CJ28</f>
        <v>1.2456859762821055</v>
      </c>
    </row>
    <row r="29" spans="1:96" ht="12.75">
      <c r="A29" s="1" t="s">
        <v>69</v>
      </c>
      <c r="B29" s="1">
        <v>3</v>
      </c>
      <c r="C29">
        <v>0.44529</v>
      </c>
      <c r="D29">
        <v>0.5301</v>
      </c>
      <c r="E29">
        <v>0.3901</v>
      </c>
      <c r="F29">
        <v>0.4751</v>
      </c>
      <c r="G29">
        <v>2.5215</v>
      </c>
      <c r="H29" s="5">
        <f t="shared" si="0"/>
        <v>0.23604822900000003</v>
      </c>
      <c r="I29" s="5">
        <f t="shared" si="1"/>
        <v>0.173707629</v>
      </c>
      <c r="J29" s="5">
        <f t="shared" si="2"/>
        <v>0.21155727900000001</v>
      </c>
      <c r="K29" s="5">
        <f t="shared" si="3"/>
        <v>1.1227987350000002</v>
      </c>
      <c r="L29" s="2">
        <v>27</v>
      </c>
      <c r="M29" s="6"/>
      <c r="N29" s="2">
        <v>3</v>
      </c>
      <c r="O29" s="5">
        <f>O6+H28</f>
        <v>2.432039639</v>
      </c>
      <c r="P29" s="5">
        <f>P6+I28</f>
        <v>8.156127039</v>
      </c>
      <c r="Q29" s="5">
        <f>Q6+J28</f>
        <v>2.5599351890000004</v>
      </c>
      <c r="R29" s="5">
        <f>R6+K28</f>
        <v>10.222782885</v>
      </c>
      <c r="S29">
        <v>20</v>
      </c>
      <c r="T29">
        <v>0</v>
      </c>
      <c r="U29" s="5">
        <f t="shared" si="4"/>
        <v>22.432039639</v>
      </c>
      <c r="V29" s="5">
        <f t="shared" si="4"/>
        <v>8.156127039</v>
      </c>
      <c r="W29" s="5">
        <f t="shared" si="5"/>
        <v>23.868783183102863</v>
      </c>
      <c r="X29" s="5">
        <f t="shared" si="6"/>
        <v>19.980899585456466</v>
      </c>
      <c r="Y29" s="5">
        <f t="shared" si="7"/>
        <v>0.3434768232465433</v>
      </c>
      <c r="Z29" s="5">
        <f t="shared" si="8"/>
        <v>-19.980899585456466</v>
      </c>
      <c r="AA29" s="5">
        <f t="shared" si="9"/>
        <v>0.3635927526099714</v>
      </c>
      <c r="AB29" s="5">
        <f t="shared" si="74"/>
        <v>0.44651987022050627</v>
      </c>
      <c r="AC29" s="5">
        <f t="shared" si="10"/>
        <v>24.864079278</v>
      </c>
      <c r="AD29" s="5">
        <f t="shared" si="10"/>
        <v>16.312254078</v>
      </c>
      <c r="AE29" s="5">
        <f t="shared" si="11"/>
        <v>29.737385080869107</v>
      </c>
      <c r="AF29" s="5">
        <f t="shared" si="12"/>
        <v>33.26715928257777</v>
      </c>
      <c r="AG29" s="5">
        <f t="shared" si="13"/>
        <v>0.2756924928065356</v>
      </c>
      <c r="AH29" s="5">
        <f t="shared" si="14"/>
        <v>-33.26715928257777</v>
      </c>
      <c r="AI29" s="8">
        <f t="shared" si="15"/>
        <v>275.69249280653565</v>
      </c>
      <c r="AJ29" s="5">
        <f t="shared" si="16"/>
        <v>17.168887281435342</v>
      </c>
      <c r="AK29" s="5">
        <f t="shared" si="17"/>
        <v>33.26715928257777</v>
      </c>
      <c r="AL29" s="5">
        <f t="shared" si="18"/>
        <v>14.355282864305497</v>
      </c>
      <c r="AM29" s="5">
        <f t="shared" si="19"/>
        <v>9.417884283022872</v>
      </c>
      <c r="AN29" s="5">
        <f>AM29/AL29</f>
        <v>0.656057032943635</v>
      </c>
      <c r="AO29" s="5">
        <f t="shared" si="75"/>
        <v>0.3528863907923656</v>
      </c>
      <c r="AP29" s="5">
        <f t="shared" si="21"/>
        <v>67.424014467</v>
      </c>
      <c r="AQ29" s="5">
        <f t="shared" si="21"/>
        <v>26.535036963</v>
      </c>
      <c r="AR29" s="7">
        <f t="shared" si="22"/>
        <v>72.45761459966788</v>
      </c>
      <c r="AS29" s="5">
        <f t="shared" si="23"/>
        <v>21.48235091476572</v>
      </c>
      <c r="AT29" s="10">
        <f t="shared" si="24"/>
        <v>0.3394415011226548</v>
      </c>
      <c r="AU29" s="5">
        <f>0-AS29</f>
        <v>-21.48235091476572</v>
      </c>
      <c r="AV29" s="5">
        <f t="shared" si="26"/>
        <v>24.152538199889293</v>
      </c>
      <c r="AW29" s="5">
        <f t="shared" si="27"/>
        <v>21.48235091476572</v>
      </c>
      <c r="AX29" s="5">
        <f t="shared" si="28"/>
        <v>22.474671489000006</v>
      </c>
      <c r="AY29" s="5">
        <f t="shared" si="29"/>
        <v>8.845012321000002</v>
      </c>
      <c r="AZ29" s="5">
        <f t="shared" si="30"/>
        <v>0.39355468778838887</v>
      </c>
      <c r="BA29" s="5">
        <f t="shared" si="76"/>
        <v>0.46164044152681055</v>
      </c>
      <c r="BB29" s="1">
        <v>1</v>
      </c>
      <c r="BC29" s="1">
        <v>120</v>
      </c>
      <c r="BD29" s="5">
        <f t="shared" si="31"/>
        <v>8.511006114553915</v>
      </c>
      <c r="BE29" s="5">
        <f t="shared" si="32"/>
        <v>73.39617712056742</v>
      </c>
      <c r="BF29" s="5">
        <f t="shared" si="33"/>
        <v>8.511006114553915</v>
      </c>
      <c r="BG29" s="5">
        <f t="shared" si="34"/>
        <v>193.39617712056742</v>
      </c>
      <c r="BH29" s="5">
        <f t="shared" si="35"/>
        <v>-8.27943303176715</v>
      </c>
      <c r="BI29" s="5">
        <f t="shared" si="36"/>
        <v>-1.9718554091152654</v>
      </c>
      <c r="BJ29" s="5">
        <f>Q29+(3*S29)-BH29</f>
        <v>70.83936822076716</v>
      </c>
      <c r="BK29" s="5">
        <f>R29+(3*T29)-BI29</f>
        <v>12.194638294115267</v>
      </c>
      <c r="BL29" s="5">
        <f t="shared" si="37"/>
        <v>71.88132784695716</v>
      </c>
      <c r="BM29" s="5">
        <f t="shared" si="38"/>
        <v>9.767446511959387</v>
      </c>
      <c r="BN29" s="5">
        <f t="shared" si="39"/>
        <v>72.43722508197412</v>
      </c>
      <c r="BO29" s="5">
        <f t="shared" si="40"/>
        <v>146.79235424113483</v>
      </c>
      <c r="BP29" s="5">
        <f t="shared" si="41"/>
        <v>-60.60759147063962</v>
      </c>
      <c r="BQ29" s="5">
        <f t="shared" si="42"/>
        <v>39.67204851913539</v>
      </c>
      <c r="BR29" s="5">
        <f t="shared" si="43"/>
        <v>4.864079278</v>
      </c>
      <c r="BS29" s="5">
        <f t="shared" si="43"/>
        <v>16.312254078</v>
      </c>
      <c r="BT29" s="5">
        <f t="shared" si="44"/>
        <v>17.02201222910783</v>
      </c>
      <c r="BU29" s="5">
        <f t="shared" si="45"/>
        <v>73.39617712056742</v>
      </c>
      <c r="BV29" s="5">
        <f t="shared" si="46"/>
        <v>62.559935189</v>
      </c>
      <c r="BW29" s="5">
        <f t="shared" si="46"/>
        <v>10.222782885</v>
      </c>
      <c r="BX29" s="5">
        <f t="shared" si="47"/>
        <v>63.38967408628735</v>
      </c>
      <c r="BY29" s="5">
        <f t="shared" si="48"/>
        <v>9.280555265939329</v>
      </c>
      <c r="BZ29" s="5">
        <f t="shared" si="49"/>
        <v>1079.019807495943</v>
      </c>
      <c r="CA29" s="5">
        <f t="shared" si="50"/>
        <v>82.67673238650674</v>
      </c>
      <c r="CB29" s="5">
        <f t="shared" si="51"/>
        <v>137.53985258148805</v>
      </c>
      <c r="CC29" s="5">
        <f t="shared" si="52"/>
        <v>1070.2179843006024</v>
      </c>
      <c r="CD29" s="5">
        <f t="shared" si="53"/>
        <v>76.93226111084843</v>
      </c>
      <c r="CE29" s="5">
        <f t="shared" si="53"/>
        <v>1109.8900328197378</v>
      </c>
      <c r="CF29" s="5">
        <f t="shared" si="54"/>
        <v>1112.5531258111796</v>
      </c>
      <c r="CG29" s="5">
        <f t="shared" si="55"/>
        <v>86.03487315477099</v>
      </c>
      <c r="CH29" s="5">
        <f t="shared" si="56"/>
        <v>0.06460934420057234</v>
      </c>
      <c r="CI29" s="5">
        <f t="shared" si="57"/>
        <v>-76.2674266428116</v>
      </c>
      <c r="CJ29" s="5">
        <f t="shared" si="58"/>
        <v>0.9174526876481272</v>
      </c>
      <c r="CK29" s="5">
        <f t="shared" si="59"/>
        <v>-76.2674266428116</v>
      </c>
      <c r="CL29" s="11">
        <f t="shared" si="60"/>
        <v>917.4526876481272</v>
      </c>
      <c r="CM29" s="5">
        <f t="shared" si="69"/>
        <v>8.936018099755165</v>
      </c>
      <c r="CN29" s="5">
        <f t="shared" si="62"/>
        <v>-76.2674266428116</v>
      </c>
      <c r="CO29" s="5">
        <f t="shared" si="63"/>
        <v>2.1213253169581634</v>
      </c>
      <c r="CP29" s="5">
        <f t="shared" si="64"/>
        <v>-8.680575924371853</v>
      </c>
      <c r="CQ29" s="5">
        <f t="shared" si="65"/>
        <v>4.092053140071514</v>
      </c>
      <c r="CR29" s="5">
        <f>1.37*CJ29</f>
        <v>1.2569101820779343</v>
      </c>
    </row>
    <row r="30" spans="1:96" ht="12.75">
      <c r="A30" s="1" t="s">
        <v>56</v>
      </c>
      <c r="B30" s="1">
        <v>3</v>
      </c>
      <c r="C30">
        <v>0.19081</v>
      </c>
      <c r="D30">
        <v>0.5301</v>
      </c>
      <c r="E30">
        <v>0.3901</v>
      </c>
      <c r="F30">
        <v>0.4751</v>
      </c>
      <c r="G30">
        <v>2.5215</v>
      </c>
      <c r="H30" s="5">
        <f t="shared" si="0"/>
        <v>0.10114838100000001</v>
      </c>
      <c r="I30" s="5">
        <f t="shared" si="1"/>
        <v>0.074434981</v>
      </c>
      <c r="J30" s="5">
        <f t="shared" si="2"/>
        <v>0.090653831</v>
      </c>
      <c r="K30" s="5">
        <f t="shared" si="3"/>
        <v>0.48112741500000006</v>
      </c>
      <c r="L30" s="2">
        <v>28</v>
      </c>
      <c r="M30" s="6"/>
      <c r="N30" s="2">
        <v>3</v>
      </c>
      <c r="O30" s="5">
        <f>O29+H29</f>
        <v>2.668087868</v>
      </c>
      <c r="P30" s="5">
        <f>P29+I29</f>
        <v>8.329834668</v>
      </c>
      <c r="Q30" s="5">
        <f>Q29+J29</f>
        <v>2.7714924680000004</v>
      </c>
      <c r="R30" s="5">
        <f>R29+K29</f>
        <v>11.34558162</v>
      </c>
      <c r="S30">
        <v>20</v>
      </c>
      <c r="T30">
        <v>0</v>
      </c>
      <c r="U30" s="5">
        <f t="shared" si="4"/>
        <v>22.668087868</v>
      </c>
      <c r="V30" s="5">
        <f t="shared" si="4"/>
        <v>8.329834668</v>
      </c>
      <c r="W30" s="5">
        <f t="shared" si="5"/>
        <v>24.15012118370389</v>
      </c>
      <c r="X30" s="5">
        <f t="shared" si="6"/>
        <v>20.176848827229055</v>
      </c>
      <c r="Y30" s="5">
        <f t="shared" si="7"/>
        <v>0.3394754734408875</v>
      </c>
      <c r="Z30" s="5">
        <f t="shared" si="8"/>
        <v>-20.176848827229055</v>
      </c>
      <c r="AA30" s="5">
        <f t="shared" si="9"/>
        <v>0.36746966557152927</v>
      </c>
      <c r="AB30" s="5">
        <f t="shared" si="74"/>
        <v>0.4413181154731538</v>
      </c>
      <c r="AC30" s="5">
        <f t="shared" si="10"/>
        <v>25.336175736</v>
      </c>
      <c r="AD30" s="5">
        <f t="shared" si="10"/>
        <v>16.659669336</v>
      </c>
      <c r="AE30" s="5">
        <f t="shared" si="11"/>
        <v>30.32270408968062</v>
      </c>
      <c r="AF30" s="5">
        <f t="shared" si="12"/>
        <v>33.326709827983926</v>
      </c>
      <c r="AG30" s="5">
        <f t="shared" si="13"/>
        <v>0.2703708019656052</v>
      </c>
      <c r="AH30" s="5">
        <f t="shared" si="14"/>
        <v>-33.326709827983926</v>
      </c>
      <c r="AI30" s="8">
        <f t="shared" si="15"/>
        <v>270.3708019656052</v>
      </c>
      <c r="AJ30" s="5">
        <f t="shared" si="16"/>
        <v>17.506821368734474</v>
      </c>
      <c r="AK30" s="5">
        <f t="shared" si="17"/>
        <v>33.326709827983926</v>
      </c>
      <c r="AL30" s="5">
        <f>AJ30*COS(AK30*PI()/180)</f>
        <v>14.627847881415265</v>
      </c>
      <c r="AM30" s="5">
        <f t="shared" si="19"/>
        <v>9.618464575749755</v>
      </c>
      <c r="AN30" s="5">
        <f t="shared" si="20"/>
        <v>0.6575447498309064</v>
      </c>
      <c r="AO30" s="5">
        <f t="shared" si="75"/>
        <v>0.34607462651597465</v>
      </c>
      <c r="AP30" s="5">
        <f t="shared" si="21"/>
        <v>68.107668204</v>
      </c>
      <c r="AQ30" s="5">
        <f t="shared" si="21"/>
        <v>28.005250956</v>
      </c>
      <c r="AR30" s="7">
        <f t="shared" si="22"/>
        <v>73.64067184168469</v>
      </c>
      <c r="AS30" s="5">
        <f t="shared" si="23"/>
        <v>22.352017112809055</v>
      </c>
      <c r="AT30" s="10">
        <f t="shared" si="24"/>
        <v>0.3339882819151014</v>
      </c>
      <c r="AU30" s="5">
        <f t="shared" si="25"/>
        <v>-22.352017112809055</v>
      </c>
      <c r="AV30" s="5">
        <f t="shared" si="26"/>
        <v>24.5468906138949</v>
      </c>
      <c r="AW30" s="5">
        <f t="shared" si="27"/>
        <v>22.352017112809055</v>
      </c>
      <c r="AX30" s="5">
        <f t="shared" si="28"/>
        <v>22.702556068000003</v>
      </c>
      <c r="AY30" s="5">
        <f t="shared" si="29"/>
        <v>9.335083652000002</v>
      </c>
      <c r="AZ30" s="5">
        <f t="shared" si="30"/>
        <v>0.4111908643255421</v>
      </c>
      <c r="BA30" s="5">
        <f t="shared" si="76"/>
        <v>0.4542240634045379</v>
      </c>
      <c r="BB30" s="1">
        <v>1</v>
      </c>
      <c r="BC30" s="1">
        <v>120</v>
      </c>
      <c r="BD30" s="5">
        <f t="shared" si="31"/>
        <v>8.746704434676152</v>
      </c>
      <c r="BE30" s="5">
        <f t="shared" si="32"/>
        <v>72.23947671810465</v>
      </c>
      <c r="BF30" s="5">
        <f t="shared" si="33"/>
        <v>8.746704434676152</v>
      </c>
      <c r="BG30" s="5">
        <f t="shared" si="34"/>
        <v>192.23947671810464</v>
      </c>
      <c r="BH30" s="5">
        <f t="shared" si="35"/>
        <v>-8.547892365812316</v>
      </c>
      <c r="BI30" s="5">
        <f t="shared" si="36"/>
        <v>-1.8542854607829378</v>
      </c>
      <c r="BJ30" s="5">
        <f>Q30+(3*S30)-BH30</f>
        <v>71.31938483381231</v>
      </c>
      <c r="BK30" s="5">
        <f>R30+(3*T30)-BI30</f>
        <v>13.199867080782939</v>
      </c>
      <c r="BL30" s="5">
        <f t="shared" si="37"/>
        <v>72.53062211248263</v>
      </c>
      <c r="BM30" s="5">
        <f t="shared" si="38"/>
        <v>10.485708576494236</v>
      </c>
      <c r="BN30" s="5">
        <f t="shared" si="39"/>
        <v>76.50483846758347</v>
      </c>
      <c r="BO30" s="5">
        <f t="shared" si="40"/>
        <v>144.4789534362093</v>
      </c>
      <c r="BP30" s="5">
        <f t="shared" si="41"/>
        <v>-62.267452724845896</v>
      </c>
      <c r="BQ30" s="5">
        <f t="shared" si="42"/>
        <v>44.44946164027323</v>
      </c>
      <c r="BR30" s="5">
        <f t="shared" si="43"/>
        <v>5.336175736</v>
      </c>
      <c r="BS30" s="5">
        <f t="shared" si="43"/>
        <v>16.659669336</v>
      </c>
      <c r="BT30" s="5">
        <f t="shared" si="44"/>
        <v>17.493408869352304</v>
      </c>
      <c r="BU30" s="5">
        <f t="shared" si="45"/>
        <v>72.23947671810465</v>
      </c>
      <c r="BV30" s="5">
        <f t="shared" si="46"/>
        <v>62.771492468</v>
      </c>
      <c r="BW30" s="5">
        <f t="shared" si="46"/>
        <v>11.34558162</v>
      </c>
      <c r="BX30" s="5">
        <f t="shared" si="47"/>
        <v>63.78857647695442</v>
      </c>
      <c r="BY30" s="5">
        <f t="shared" si="48"/>
        <v>10.245268324777218</v>
      </c>
      <c r="BZ30" s="5">
        <f t="shared" si="49"/>
        <v>1115.8796495053123</v>
      </c>
      <c r="CA30" s="5">
        <f t="shared" si="50"/>
        <v>82.48474504288187</v>
      </c>
      <c r="CB30" s="5">
        <f t="shared" si="51"/>
        <v>145.94607680644918</v>
      </c>
      <c r="CC30" s="5">
        <f t="shared" si="52"/>
        <v>1106.2943255955463</v>
      </c>
      <c r="CD30" s="5">
        <f t="shared" si="53"/>
        <v>83.67862408160329</v>
      </c>
      <c r="CE30" s="5">
        <f t="shared" si="53"/>
        <v>1150.7437872358196</v>
      </c>
      <c r="CF30" s="5">
        <f t="shared" si="54"/>
        <v>1153.7822047466443</v>
      </c>
      <c r="CG30" s="5">
        <f t="shared" si="55"/>
        <v>85.84094378297851</v>
      </c>
      <c r="CH30" s="5">
        <f t="shared" si="56"/>
        <v>0.06286335654518907</v>
      </c>
      <c r="CI30" s="5">
        <f t="shared" si="57"/>
        <v>-75.35523520648428</v>
      </c>
      <c r="CJ30" s="5">
        <f t="shared" si="58"/>
        <v>0.8926596629416848</v>
      </c>
      <c r="CK30" s="5">
        <f t="shared" si="59"/>
        <v>-75.35523520648428</v>
      </c>
      <c r="CL30" s="11">
        <f t="shared" si="60"/>
        <v>892.6596629416847</v>
      </c>
      <c r="CM30" s="5">
        <f t="shared" si="69"/>
        <v>9.184210021852714</v>
      </c>
      <c r="CN30" s="5">
        <f t="shared" si="62"/>
        <v>-75.35523520648428</v>
      </c>
      <c r="CO30" s="5">
        <f t="shared" si="63"/>
        <v>2.322001073461146</v>
      </c>
      <c r="CP30" s="5">
        <f t="shared" si="64"/>
        <v>-8.885832810735588</v>
      </c>
      <c r="CQ30" s="5">
        <f t="shared" si="65"/>
        <v>3.8267996136153704</v>
      </c>
      <c r="CR30" s="5">
        <f>1.5*CJ30</f>
        <v>1.3389894944125271</v>
      </c>
    </row>
    <row r="31" spans="1:96" ht="12.75">
      <c r="A31" s="1" t="s">
        <v>70</v>
      </c>
      <c r="B31" s="1">
        <v>3</v>
      </c>
      <c r="C31">
        <v>0.14727</v>
      </c>
      <c r="D31">
        <v>0.5301</v>
      </c>
      <c r="E31">
        <v>0.3901</v>
      </c>
      <c r="F31">
        <v>0.4751</v>
      </c>
      <c r="G31">
        <v>2.5215</v>
      </c>
      <c r="H31" s="5">
        <f t="shared" si="0"/>
        <v>0.078067827</v>
      </c>
      <c r="I31" s="5">
        <f t="shared" si="1"/>
        <v>0.05745002700000001</v>
      </c>
      <c r="J31" s="5">
        <f t="shared" si="2"/>
        <v>0.06996797700000001</v>
      </c>
      <c r="K31" s="5">
        <f t="shared" si="3"/>
        <v>0.37134130500000007</v>
      </c>
      <c r="L31" s="2">
        <v>29</v>
      </c>
      <c r="M31" s="6"/>
      <c r="N31" s="2">
        <v>3</v>
      </c>
      <c r="O31" s="5">
        <f>O30+H30</f>
        <v>2.7692362490000004</v>
      </c>
      <c r="P31" s="5">
        <f>P30+I30</f>
        <v>8.404269649</v>
      </c>
      <c r="Q31" s="5">
        <f>Q30+J30</f>
        <v>2.8621462990000004</v>
      </c>
      <c r="R31" s="5">
        <f>R30+K30</f>
        <v>11.826709035</v>
      </c>
      <c r="S31">
        <v>20</v>
      </c>
      <c r="T31">
        <v>0</v>
      </c>
      <c r="U31" s="5">
        <f t="shared" si="4"/>
        <v>22.769236249000002</v>
      </c>
      <c r="V31" s="5">
        <f t="shared" si="4"/>
        <v>8.404269649</v>
      </c>
      <c r="W31" s="5">
        <f t="shared" si="5"/>
        <v>24.270761580467106</v>
      </c>
      <c r="X31" s="5">
        <f t="shared" si="6"/>
        <v>20.25942370810681</v>
      </c>
      <c r="Y31" s="5">
        <f t="shared" si="7"/>
        <v>0.3377880745650217</v>
      </c>
      <c r="Z31" s="5">
        <f t="shared" si="8"/>
        <v>-20.25942370810681</v>
      </c>
      <c r="AA31" s="5">
        <f t="shared" si="9"/>
        <v>0.3691063484559832</v>
      </c>
      <c r="AB31" s="5">
        <f t="shared" si="74"/>
        <v>0.4391244969345282</v>
      </c>
      <c r="AC31" s="5">
        <f>O31+O31+S31</f>
        <v>25.538472498</v>
      </c>
      <c r="AD31" s="5">
        <f t="shared" si="10"/>
        <v>16.808539298</v>
      </c>
      <c r="AE31" s="5">
        <f t="shared" si="11"/>
        <v>30.573527288546746</v>
      </c>
      <c r="AF31" s="5">
        <f t="shared" si="12"/>
        <v>33.351529789194785</v>
      </c>
      <c r="AG31" s="5">
        <f t="shared" si="13"/>
        <v>0.26815269776097794</v>
      </c>
      <c r="AH31" s="5">
        <f t="shared" si="14"/>
        <v>-33.351529789194785</v>
      </c>
      <c r="AI31" s="8">
        <f t="shared" si="15"/>
        <v>268.15269776097796</v>
      </c>
      <c r="AJ31" s="5">
        <f t="shared" si="16"/>
        <v>17.651634210118832</v>
      </c>
      <c r="AK31" s="5">
        <f t="shared" si="17"/>
        <v>33.351529789194785</v>
      </c>
      <c r="AL31" s="5">
        <f t="shared" si="18"/>
        <v>14.744643971412152</v>
      </c>
      <c r="AM31" s="5">
        <f t="shared" si="19"/>
        <v>9.704414688384702</v>
      </c>
      <c r="AN31" s="5">
        <f t="shared" si="20"/>
        <v>0.6581654129594607</v>
      </c>
      <c r="AO31" s="5">
        <f t="shared" si="75"/>
        <v>0.3432354531340518</v>
      </c>
      <c r="AP31" s="5">
        <f t="shared" si="21"/>
        <v>68.400618797</v>
      </c>
      <c r="AQ31" s="5">
        <f t="shared" si="21"/>
        <v>28.635248333</v>
      </c>
      <c r="AR31" s="7">
        <f t="shared" si="22"/>
        <v>74.15269448175899</v>
      </c>
      <c r="AS31" s="5">
        <f t="shared" si="23"/>
        <v>22.71614515227767</v>
      </c>
      <c r="AT31" s="10">
        <f t="shared" si="24"/>
        <v>0.3316821005543942</v>
      </c>
      <c r="AU31" s="5">
        <f t="shared" si="25"/>
        <v>-22.71614515227767</v>
      </c>
      <c r="AV31" s="5">
        <f t="shared" si="26"/>
        <v>24.717564827252996</v>
      </c>
      <c r="AW31" s="5">
        <f t="shared" si="27"/>
        <v>22.71614515227767</v>
      </c>
      <c r="AX31" s="5">
        <f t="shared" si="28"/>
        <v>22.80020626566667</v>
      </c>
      <c r="AY31" s="5">
        <f t="shared" si="29"/>
        <v>9.545082777666668</v>
      </c>
      <c r="AZ31" s="5">
        <f t="shared" si="30"/>
        <v>0.4186401941477161</v>
      </c>
      <c r="BA31" s="5">
        <f t="shared" si="76"/>
        <v>0.4510876567539761</v>
      </c>
      <c r="BB31" s="1">
        <v>1</v>
      </c>
      <c r="BC31" s="1">
        <v>120</v>
      </c>
      <c r="BD31" s="5">
        <f t="shared" si="31"/>
        <v>8.848752326507855</v>
      </c>
      <c r="BE31" s="5">
        <f t="shared" si="32"/>
        <v>71.76276761100085</v>
      </c>
      <c r="BF31" s="5">
        <f t="shared" si="33"/>
        <v>8.848752326507855</v>
      </c>
      <c r="BG31" s="5">
        <f>BC31+BE31</f>
        <v>191.76276761100087</v>
      </c>
      <c r="BH31" s="5">
        <f t="shared" si="35"/>
        <v>-8.662929140788528</v>
      </c>
      <c r="BI31" s="5">
        <f t="shared" si="36"/>
        <v>-1.8039058837852724</v>
      </c>
      <c r="BJ31" s="5">
        <f>Q31+(3*S31)-BH31</f>
        <v>71.52507543978854</v>
      </c>
      <c r="BK31" s="5">
        <f>R31+(3*T31)-BI31</f>
        <v>13.630614918785273</v>
      </c>
      <c r="BL31" s="5">
        <f t="shared" si="37"/>
        <v>72.81229346567551</v>
      </c>
      <c r="BM31" s="5">
        <f t="shared" si="38"/>
        <v>10.789547325710913</v>
      </c>
      <c r="BN31" s="5">
        <f t="shared" si="39"/>
        <v>78.30041773587817</v>
      </c>
      <c r="BO31" s="5">
        <f t="shared" si="40"/>
        <v>143.5255352220017</v>
      </c>
      <c r="BP31" s="5">
        <f t="shared" si="41"/>
        <v>-62.96307893032699</v>
      </c>
      <c r="BQ31" s="5">
        <f t="shared" si="42"/>
        <v>46.546816316762616</v>
      </c>
      <c r="BR31" s="5">
        <f t="shared" si="43"/>
        <v>5.538472498000001</v>
      </c>
      <c r="BS31" s="5">
        <f t="shared" si="43"/>
        <v>16.808539298</v>
      </c>
      <c r="BT31" s="5">
        <f t="shared" si="44"/>
        <v>17.69750465301571</v>
      </c>
      <c r="BU31" s="5">
        <f t="shared" si="45"/>
        <v>71.76276761100085</v>
      </c>
      <c r="BV31" s="5">
        <f t="shared" si="46"/>
        <v>62.862146299</v>
      </c>
      <c r="BW31" s="5">
        <f t="shared" si="46"/>
        <v>11.826709035</v>
      </c>
      <c r="BX31" s="5">
        <f t="shared" si="47"/>
        <v>63.964994207108546</v>
      </c>
      <c r="BY31" s="5">
        <f t="shared" si="48"/>
        <v>10.654920891563153</v>
      </c>
      <c r="BZ31" s="5">
        <f t="shared" si="49"/>
        <v>1132.0207826104263</v>
      </c>
      <c r="CA31" s="5">
        <f t="shared" si="50"/>
        <v>82.417688502564</v>
      </c>
      <c r="CB31" s="5">
        <f t="shared" si="51"/>
        <v>149.37056486145485</v>
      </c>
      <c r="CC31" s="5">
        <f t="shared" si="52"/>
        <v>1122.1227591555623</v>
      </c>
      <c r="CD31" s="5">
        <f t="shared" si="53"/>
        <v>86.40748593112787</v>
      </c>
      <c r="CE31" s="5">
        <f t="shared" si="53"/>
        <v>1168.669575472325</v>
      </c>
      <c r="CF31" s="5">
        <f t="shared" si="54"/>
        <v>1171.8595608090598</v>
      </c>
      <c r="CG31" s="5">
        <f t="shared" si="55"/>
        <v>85.77143746977251</v>
      </c>
      <c r="CH31" s="5">
        <f t="shared" si="56"/>
        <v>0.062133975691938216</v>
      </c>
      <c r="CI31" s="5">
        <f t="shared" si="57"/>
        <v>-74.9818901440616</v>
      </c>
      <c r="CJ31" s="5">
        <f t="shared" si="58"/>
        <v>0.8823024548255226</v>
      </c>
      <c r="CK31" s="5">
        <f t="shared" si="59"/>
        <v>-74.9818901440616</v>
      </c>
      <c r="CL31" s="11">
        <f t="shared" si="60"/>
        <v>882.3024548255227</v>
      </c>
      <c r="CM31" s="5">
        <f t="shared" si="69"/>
        <v>9.29202200181335</v>
      </c>
      <c r="CN31" s="5">
        <f t="shared" si="62"/>
        <v>-74.9818901440616</v>
      </c>
      <c r="CO31" s="5">
        <f t="shared" si="63"/>
        <v>2.40778905670881</v>
      </c>
      <c r="CP31" s="5">
        <f t="shared" si="64"/>
        <v>-8.974643432503415</v>
      </c>
      <c r="CQ31" s="5">
        <f t="shared" si="65"/>
        <v>3.7273379108927394</v>
      </c>
      <c r="CR31" s="5">
        <f aca="true" t="shared" si="77" ref="CR31:CR38">1.5*CJ31</f>
        <v>1.3234536822382839</v>
      </c>
    </row>
    <row r="32" spans="1:96" ht="12.75">
      <c r="A32" s="1" t="s">
        <v>71</v>
      </c>
      <c r="B32" s="1">
        <v>3</v>
      </c>
      <c r="C32">
        <v>0.32955</v>
      </c>
      <c r="D32">
        <v>0.5301</v>
      </c>
      <c r="E32">
        <v>0.3901</v>
      </c>
      <c r="F32">
        <v>0.4751</v>
      </c>
      <c r="G32">
        <v>2.5215</v>
      </c>
      <c r="H32" s="5">
        <f t="shared" si="0"/>
        <v>0.174694455</v>
      </c>
      <c r="I32" s="5">
        <f t="shared" si="1"/>
        <v>0.12855745500000001</v>
      </c>
      <c r="J32" s="5">
        <f t="shared" si="2"/>
        <v>0.15656920500000002</v>
      </c>
      <c r="K32" s="5">
        <f t="shared" si="3"/>
        <v>0.830960325</v>
      </c>
      <c r="L32" s="2">
        <v>30</v>
      </c>
      <c r="M32" s="6"/>
      <c r="N32" s="2">
        <v>3</v>
      </c>
      <c r="O32" s="5">
        <f>O31+H31</f>
        <v>2.8473040760000004</v>
      </c>
      <c r="P32" s="5">
        <f>P31+I31</f>
        <v>8.461719676</v>
      </c>
      <c r="Q32" s="5">
        <f>Q31+J31</f>
        <v>2.9321142760000005</v>
      </c>
      <c r="R32" s="5">
        <f>R31+K31</f>
        <v>12.19805034</v>
      </c>
      <c r="S32">
        <v>20</v>
      </c>
      <c r="T32">
        <v>0</v>
      </c>
      <c r="U32" s="5">
        <f t="shared" si="4"/>
        <v>22.847304076</v>
      </c>
      <c r="V32" s="5">
        <f t="shared" si="4"/>
        <v>8.461719676</v>
      </c>
      <c r="W32" s="5">
        <f t="shared" si="5"/>
        <v>24.363907802657845</v>
      </c>
      <c r="X32" s="5">
        <f t="shared" si="6"/>
        <v>20.32259698656602</v>
      </c>
      <c r="Y32" s="5">
        <f t="shared" si="7"/>
        <v>0.33649666912621995</v>
      </c>
      <c r="Z32" s="5">
        <f t="shared" si="8"/>
        <v>-20.32259698656602</v>
      </c>
      <c r="AA32" s="5">
        <f t="shared" si="9"/>
        <v>0.37035965590743947</v>
      </c>
      <c r="AB32" s="5">
        <f>1.2*Y32</f>
        <v>0.40379600295146395</v>
      </c>
      <c r="AC32" s="5">
        <f t="shared" si="10"/>
        <v>25.694608152</v>
      </c>
      <c r="AD32" s="5">
        <f t="shared" si="10"/>
        <v>16.923439352</v>
      </c>
      <c r="AE32" s="5">
        <f t="shared" si="11"/>
        <v>30.76712023549892</v>
      </c>
      <c r="AF32" s="5">
        <f t="shared" si="12"/>
        <v>33.37040949954237</v>
      </c>
      <c r="AG32" s="5">
        <f t="shared" si="13"/>
        <v>0.26646542671983486</v>
      </c>
      <c r="AH32" s="5">
        <f t="shared" si="14"/>
        <v>-33.37040949954237</v>
      </c>
      <c r="AI32" s="8">
        <f t="shared" si="15"/>
        <v>266.46542671983485</v>
      </c>
      <c r="AJ32" s="5">
        <f t="shared" si="16"/>
        <v>17.763405150154885</v>
      </c>
      <c r="AK32" s="5">
        <f t="shared" si="17"/>
        <v>33.37040949954237</v>
      </c>
      <c r="AL32" s="5">
        <f t="shared" si="18"/>
        <v>14.834788933279155</v>
      </c>
      <c r="AM32" s="5">
        <f t="shared" si="19"/>
        <v>9.770752265491506</v>
      </c>
      <c r="AN32" s="5">
        <f t="shared" si="20"/>
        <v>0.6586377675770363</v>
      </c>
      <c r="AO32" s="5">
        <f t="shared" si="75"/>
        <v>0.34107574620138864</v>
      </c>
      <c r="AP32" s="5">
        <f t="shared" si="21"/>
        <v>68.626722428</v>
      </c>
      <c r="AQ32" s="5">
        <f t="shared" si="21"/>
        <v>29.121489691999997</v>
      </c>
      <c r="AR32" s="7">
        <f t="shared" si="22"/>
        <v>74.5499040448143</v>
      </c>
      <c r="AS32" s="5">
        <f t="shared" si="23"/>
        <v>22.993756175685203</v>
      </c>
      <c r="AT32" s="10">
        <f t="shared" si="24"/>
        <v>0.32991486417867355</v>
      </c>
      <c r="AU32" s="5">
        <f t="shared" si="25"/>
        <v>-22.993756175685203</v>
      </c>
      <c r="AV32" s="5">
        <f>AR32/3</f>
        <v>24.8499680149381</v>
      </c>
      <c r="AW32" s="5">
        <f t="shared" si="27"/>
        <v>22.993756175685203</v>
      </c>
      <c r="AX32" s="5">
        <f t="shared" si="28"/>
        <v>22.875574142666665</v>
      </c>
      <c r="AY32" s="5">
        <f t="shared" si="29"/>
        <v>9.707163230666666</v>
      </c>
      <c r="AZ32" s="5">
        <f t="shared" si="30"/>
        <v>0.4243462118208097</v>
      </c>
      <c r="BA32" s="5">
        <f t="shared" si="76"/>
        <v>0.44868421528299607</v>
      </c>
      <c r="BB32" s="1">
        <v>1</v>
      </c>
      <c r="BC32" s="1">
        <v>120</v>
      </c>
      <c r="BD32" s="5">
        <f t="shared" si="31"/>
        <v>8.927924751946096</v>
      </c>
      <c r="BE32" s="5">
        <f t="shared" si="32"/>
        <v>71.40230652372203</v>
      </c>
      <c r="BF32" s="5">
        <f t="shared" si="33"/>
        <v>8.927924751946096</v>
      </c>
      <c r="BG32" s="5">
        <f t="shared" si="34"/>
        <v>191.40230652372202</v>
      </c>
      <c r="BH32" s="5">
        <f t="shared" si="35"/>
        <v>-8.751716237118629</v>
      </c>
      <c r="BI32" s="5">
        <f t="shared" si="36"/>
        <v>-1.7650221758850202</v>
      </c>
      <c r="BJ32" s="5">
        <f>Q32+(3*S32)-BH32</f>
        <v>71.68383051311864</v>
      </c>
      <c r="BK32" s="5">
        <f>R32+(3*T32)-BI32</f>
        <v>13.96307251588502</v>
      </c>
      <c r="BL32" s="5">
        <f t="shared" si="37"/>
        <v>73.03108208918572</v>
      </c>
      <c r="BM32" s="5">
        <f t="shared" si="38"/>
        <v>11.022447140035245</v>
      </c>
      <c r="BN32" s="5">
        <f t="shared" si="39"/>
        <v>79.70784037641175</v>
      </c>
      <c r="BO32" s="5">
        <f t="shared" si="40"/>
        <v>142.80461304744406</v>
      </c>
      <c r="BP32" s="5">
        <f t="shared" si="41"/>
        <v>-63.493559373999325</v>
      </c>
      <c r="BQ32" s="5">
        <f t="shared" si="42"/>
        <v>48.18617784688839</v>
      </c>
      <c r="BR32" s="5">
        <f t="shared" si="43"/>
        <v>5.694608152000001</v>
      </c>
      <c r="BS32" s="5">
        <f t="shared" si="43"/>
        <v>16.923439352</v>
      </c>
      <c r="BT32" s="5">
        <f t="shared" si="44"/>
        <v>17.85584950389219</v>
      </c>
      <c r="BU32" s="5">
        <f t="shared" si="45"/>
        <v>71.40230652372203</v>
      </c>
      <c r="BV32" s="5">
        <f t="shared" si="46"/>
        <v>62.932114276</v>
      </c>
      <c r="BW32" s="5">
        <f t="shared" si="46"/>
        <v>12.19805034</v>
      </c>
      <c r="BX32" s="5">
        <f t="shared" si="47"/>
        <v>64.10338087296721</v>
      </c>
      <c r="BY32" s="5">
        <f t="shared" si="48"/>
        <v>10.969543040663556</v>
      </c>
      <c r="BZ32" s="5">
        <f t="shared" si="49"/>
        <v>1144.6203215583837</v>
      </c>
      <c r="CA32" s="5">
        <f t="shared" si="50"/>
        <v>82.37184956438558</v>
      </c>
      <c r="CB32" s="5">
        <f t="shared" si="51"/>
        <v>151.94076583707258</v>
      </c>
      <c r="CC32" s="5">
        <f t="shared" si="52"/>
        <v>1134.4909361476898</v>
      </c>
      <c r="CD32" s="5">
        <f t="shared" si="53"/>
        <v>88.44720646307326</v>
      </c>
      <c r="CE32" s="5">
        <f t="shared" si="53"/>
        <v>1182.6771139945781</v>
      </c>
      <c r="CF32" s="5">
        <f t="shared" si="54"/>
        <v>1185.9797908470725</v>
      </c>
      <c r="CG32" s="5">
        <f t="shared" si="55"/>
        <v>85.72306290464694</v>
      </c>
      <c r="CH32" s="5">
        <f t="shared" si="56"/>
        <v>0.06157869017061758</v>
      </c>
      <c r="CI32" s="5">
        <f t="shared" si="57"/>
        <v>-74.7006157646117</v>
      </c>
      <c r="CJ32" s="5">
        <f t="shared" si="58"/>
        <v>0.8744174004227696</v>
      </c>
      <c r="CK32" s="5">
        <f t="shared" si="59"/>
        <v>-74.7006157646117</v>
      </c>
      <c r="CL32" s="11">
        <f t="shared" si="60"/>
        <v>874.4174004227696</v>
      </c>
      <c r="CM32" s="5">
        <f t="shared" si="69"/>
        <v>9.375812762336245</v>
      </c>
      <c r="CN32" s="5">
        <f t="shared" si="62"/>
        <v>-74.7006157646117</v>
      </c>
      <c r="CO32" s="5">
        <f t="shared" si="63"/>
        <v>2.473927117675496</v>
      </c>
      <c r="CP32" s="5">
        <f t="shared" si="64"/>
        <v>-9.043536342096328</v>
      </c>
      <c r="CQ32" s="5">
        <f t="shared" si="65"/>
        <v>3.6555387090762976</v>
      </c>
      <c r="CR32" s="5">
        <f t="shared" si="77"/>
        <v>1.3116261006341543</v>
      </c>
    </row>
    <row r="33" spans="1:96" ht="12.75">
      <c r="A33" s="1" t="s">
        <v>72</v>
      </c>
      <c r="B33" s="1">
        <v>3</v>
      </c>
      <c r="C33">
        <v>0.23222</v>
      </c>
      <c r="D33">
        <v>0.5301</v>
      </c>
      <c r="E33">
        <v>0.3901</v>
      </c>
      <c r="F33">
        <v>0.4751</v>
      </c>
      <c r="G33">
        <v>2.5215</v>
      </c>
      <c r="H33" s="5">
        <f t="shared" si="0"/>
        <v>0.12309982200000001</v>
      </c>
      <c r="I33" s="5">
        <f t="shared" si="1"/>
        <v>0.090589022</v>
      </c>
      <c r="J33" s="5">
        <f t="shared" si="2"/>
        <v>0.110327722</v>
      </c>
      <c r="K33" s="5">
        <f t="shared" si="3"/>
        <v>0.58554273</v>
      </c>
      <c r="L33" s="2">
        <v>31</v>
      </c>
      <c r="M33" s="6"/>
      <c r="N33" s="2">
        <v>3</v>
      </c>
      <c r="O33" s="5">
        <f>O31+H32</f>
        <v>2.9439307040000005</v>
      </c>
      <c r="P33" s="5">
        <f>P31+I32</f>
        <v>8.532827103999999</v>
      </c>
      <c r="Q33" s="5">
        <f>Q31+J32</f>
        <v>3.018715504</v>
      </c>
      <c r="R33" s="5">
        <f>R31+K32</f>
        <v>12.65766936</v>
      </c>
      <c r="S33">
        <v>20</v>
      </c>
      <c r="T33">
        <v>0</v>
      </c>
      <c r="U33" s="5">
        <f t="shared" si="4"/>
        <v>22.943930704</v>
      </c>
      <c r="V33" s="5">
        <f t="shared" si="4"/>
        <v>8.532827103999999</v>
      </c>
      <c r="W33" s="5">
        <f t="shared" si="5"/>
        <v>24.479238030149364</v>
      </c>
      <c r="X33" s="5">
        <f t="shared" si="6"/>
        <v>20.400122330587916</v>
      </c>
      <c r="Y33" s="5">
        <f t="shared" si="7"/>
        <v>0.3349113159647912</v>
      </c>
      <c r="Z33" s="5">
        <f t="shared" si="8"/>
        <v>-20.400122330587916</v>
      </c>
      <c r="AA33" s="5">
        <f t="shared" si="9"/>
        <v>0.37189909671895943</v>
      </c>
      <c r="AB33" s="5">
        <f aca="true" t="shared" si="78" ref="AB33:AB41">1.2*Y33</f>
        <v>0.4018935791577494</v>
      </c>
      <c r="AC33" s="5">
        <f t="shared" si="10"/>
        <v>25.887861408</v>
      </c>
      <c r="AD33" s="5">
        <f t="shared" si="10"/>
        <v>17.065654207999998</v>
      </c>
      <c r="AE33" s="5">
        <f t="shared" si="11"/>
        <v>31.006739941935912</v>
      </c>
      <c r="AF33" s="5">
        <f t="shared" si="12"/>
        <v>33.393450933514295</v>
      </c>
      <c r="AG33" s="5">
        <f t="shared" si="13"/>
        <v>0.2644061851663603</v>
      </c>
      <c r="AH33" s="5">
        <f t="shared" si="14"/>
        <v>-33.393450933514295</v>
      </c>
      <c r="AI33" s="8">
        <f t="shared" si="15"/>
        <v>264.4061851663603</v>
      </c>
      <c r="AJ33" s="5">
        <f t="shared" si="16"/>
        <v>17.90174965216942</v>
      </c>
      <c r="AK33" s="5">
        <f t="shared" si="17"/>
        <v>33.393450933514295</v>
      </c>
      <c r="AL33" s="5">
        <f t="shared" si="18"/>
        <v>14.946363752652525</v>
      </c>
      <c r="AM33" s="5">
        <f t="shared" si="19"/>
        <v>9.852860050885873</v>
      </c>
      <c r="AN33" s="5">
        <f t="shared" si="20"/>
        <v>0.6592145229395537</v>
      </c>
      <c r="AO33" s="5">
        <f t="shared" si="75"/>
        <v>0.3384399170129412</v>
      </c>
      <c r="AP33" s="5">
        <f t="shared" si="21"/>
        <v>68.906576912</v>
      </c>
      <c r="AQ33" s="5">
        <f t="shared" si="21"/>
        <v>29.723323567999998</v>
      </c>
      <c r="AR33" s="7">
        <f t="shared" si="22"/>
        <v>75.0439358353318</v>
      </c>
      <c r="AS33" s="5">
        <f t="shared" si="23"/>
        <v>23.333282628225817</v>
      </c>
      <c r="AT33" s="10">
        <f t="shared" si="24"/>
        <v>0.3277429574249264</v>
      </c>
      <c r="AU33" s="5">
        <f t="shared" si="25"/>
        <v>-23.333282628225817</v>
      </c>
      <c r="AV33" s="5">
        <f t="shared" si="26"/>
        <v>25.014645278443933</v>
      </c>
      <c r="AW33" s="5">
        <f t="shared" si="27"/>
        <v>23.333282628225817</v>
      </c>
      <c r="AX33" s="5">
        <f t="shared" si="28"/>
        <v>22.96885897066667</v>
      </c>
      <c r="AY33" s="5">
        <f t="shared" si="29"/>
        <v>9.907774522666665</v>
      </c>
      <c r="AZ33" s="5">
        <f>AY33/AX33</f>
        <v>0.43135684429600085</v>
      </c>
      <c r="BA33" s="5">
        <f t="shared" si="76"/>
        <v>0.4457304220978999</v>
      </c>
      <c r="BB33" s="1">
        <v>1</v>
      </c>
      <c r="BC33" s="1">
        <v>120</v>
      </c>
      <c r="BD33" s="5">
        <f t="shared" si="31"/>
        <v>9.026398305897594</v>
      </c>
      <c r="BE33" s="5">
        <f t="shared" si="32"/>
        <v>70.96493347259774</v>
      </c>
      <c r="BF33" s="5">
        <f t="shared" si="33"/>
        <v>9.026398305897594</v>
      </c>
      <c r="BG33" s="5">
        <f t="shared" si="34"/>
        <v>190.96493347259775</v>
      </c>
      <c r="BH33" s="5">
        <f t="shared" si="35"/>
        <v>-8.861610390164401</v>
      </c>
      <c r="BI33" s="5">
        <f t="shared" si="36"/>
        <v>-1.7168947753549952</v>
      </c>
      <c r="BJ33" s="5">
        <f>Q33+(3*S33)-BH33</f>
        <v>71.8803258941644</v>
      </c>
      <c r="BK33" s="5">
        <f>R33+(3*T33)-BI33</f>
        <v>14.374564135354994</v>
      </c>
      <c r="BL33" s="5">
        <f t="shared" si="37"/>
        <v>73.30354251148245</v>
      </c>
      <c r="BM33" s="5">
        <f t="shared" si="38"/>
        <v>11.308782006740488</v>
      </c>
      <c r="BN33" s="5">
        <f t="shared" si="39"/>
        <v>81.47586637671095</v>
      </c>
      <c r="BO33" s="5">
        <f t="shared" si="40"/>
        <v>141.92986694519547</v>
      </c>
      <c r="BP33" s="5">
        <f t="shared" si="41"/>
        <v>-64.14241039680311</v>
      </c>
      <c r="BQ33" s="5">
        <f t="shared" si="42"/>
        <v>50.24010340677796</v>
      </c>
      <c r="BR33" s="5">
        <f t="shared" si="43"/>
        <v>5.887861408000001</v>
      </c>
      <c r="BS33" s="5">
        <f t="shared" si="43"/>
        <v>17.065654207999998</v>
      </c>
      <c r="BT33" s="5">
        <f t="shared" si="44"/>
        <v>18.052796611795188</v>
      </c>
      <c r="BU33" s="5">
        <f t="shared" si="45"/>
        <v>70.96493347259774</v>
      </c>
      <c r="BV33" s="5">
        <f t="shared" si="46"/>
        <v>63.018715504</v>
      </c>
      <c r="BW33" s="5">
        <f t="shared" si="46"/>
        <v>12.65766936</v>
      </c>
      <c r="BX33" s="5">
        <f t="shared" si="47"/>
        <v>64.27732957584013</v>
      </c>
      <c r="BY33" s="5">
        <f t="shared" si="48"/>
        <v>11.357068013388377</v>
      </c>
      <c r="BZ33" s="5">
        <f t="shared" si="49"/>
        <v>1160.3855575819694</v>
      </c>
      <c r="CA33" s="5">
        <f t="shared" si="50"/>
        <v>82.3220014859861</v>
      </c>
      <c r="CB33" s="5">
        <f t="shared" si="51"/>
        <v>155.03405462077635</v>
      </c>
      <c r="CC33" s="5">
        <f t="shared" si="52"/>
        <v>1149.9822103635604</v>
      </c>
      <c r="CD33" s="5">
        <f t="shared" si="53"/>
        <v>90.89164422397323</v>
      </c>
      <c r="CE33" s="5">
        <f t="shared" si="53"/>
        <v>1200.2223137703384</v>
      </c>
      <c r="CF33" s="5">
        <f t="shared" si="54"/>
        <v>1203.6589606121668</v>
      </c>
      <c r="CG33" s="5">
        <f t="shared" si="55"/>
        <v>85.6693135382399</v>
      </c>
      <c r="CH33" s="5">
        <f t="shared" si="56"/>
        <v>0.06090059137199554</v>
      </c>
      <c r="CI33" s="5">
        <f t="shared" si="57"/>
        <v>-74.36053153149942</v>
      </c>
      <c r="CJ33" s="5">
        <f t="shared" si="58"/>
        <v>0.8647883974823367</v>
      </c>
      <c r="CK33" s="5">
        <f t="shared" si="59"/>
        <v>-74.36053153149942</v>
      </c>
      <c r="CL33" s="11">
        <f t="shared" si="60"/>
        <v>864.7883974823367</v>
      </c>
      <c r="CM33" s="5">
        <f t="shared" si="69"/>
        <v>9.480207928738011</v>
      </c>
      <c r="CN33" s="5">
        <f t="shared" si="62"/>
        <v>-74.36053153149942</v>
      </c>
      <c r="CO33" s="5">
        <f t="shared" si="63"/>
        <v>2.5557051299113356</v>
      </c>
      <c r="CP33" s="5">
        <f t="shared" si="64"/>
        <v>-9.129223059004087</v>
      </c>
      <c r="CQ33" s="5">
        <f t="shared" si="65"/>
        <v>3.572095603736885</v>
      </c>
      <c r="CR33" s="5">
        <f t="shared" si="77"/>
        <v>1.297182596223505</v>
      </c>
    </row>
    <row r="34" spans="1:96" ht="12.75">
      <c r="A34" s="1" t="s">
        <v>73</v>
      </c>
      <c r="B34" s="1">
        <v>3</v>
      </c>
      <c r="C34">
        <v>0.31218</v>
      </c>
      <c r="D34">
        <v>0.5301</v>
      </c>
      <c r="E34">
        <v>0.3901</v>
      </c>
      <c r="F34">
        <v>0.4751</v>
      </c>
      <c r="G34">
        <v>2.5215</v>
      </c>
      <c r="H34" s="5">
        <f t="shared" si="0"/>
        <v>0.165486618</v>
      </c>
      <c r="I34" s="5">
        <f t="shared" si="1"/>
        <v>0.121781418</v>
      </c>
      <c r="J34" s="5">
        <f t="shared" si="2"/>
        <v>0.14831671800000001</v>
      </c>
      <c r="K34" s="5">
        <f t="shared" si="3"/>
        <v>0.78716187</v>
      </c>
      <c r="L34" s="2">
        <v>32</v>
      </c>
      <c r="M34" s="6"/>
      <c r="N34" s="2">
        <v>3</v>
      </c>
      <c r="O34" s="5">
        <f>O33+H33</f>
        <v>3.0670305260000004</v>
      </c>
      <c r="P34" s="5">
        <f>P33+I33</f>
        <v>8.623416125999999</v>
      </c>
      <c r="Q34" s="5">
        <f>Q33+J33</f>
        <v>3.1290432260000003</v>
      </c>
      <c r="R34" s="5">
        <f>R33+K33</f>
        <v>13.24321209</v>
      </c>
      <c r="S34">
        <v>20</v>
      </c>
      <c r="T34">
        <v>0</v>
      </c>
      <c r="U34" s="5">
        <f t="shared" si="4"/>
        <v>23.067030526</v>
      </c>
      <c r="V34" s="5">
        <f t="shared" si="4"/>
        <v>8.623416125999999</v>
      </c>
      <c r="W34" s="5">
        <f t="shared" si="5"/>
        <v>24.626229978816745</v>
      </c>
      <c r="X34" s="5">
        <f t="shared" si="6"/>
        <v>20.49783556685601</v>
      </c>
      <c r="Y34" s="5">
        <f t="shared" si="7"/>
        <v>0.33291225776518985</v>
      </c>
      <c r="Z34" s="5">
        <f t="shared" si="8"/>
        <v>-20.49783556685601</v>
      </c>
      <c r="AA34" s="5">
        <f t="shared" si="9"/>
        <v>0.37384162284261585</v>
      </c>
      <c r="AB34" s="5">
        <f t="shared" si="78"/>
        <v>0.3994947093182278</v>
      </c>
      <c r="AC34" s="5">
        <f t="shared" si="10"/>
        <v>26.134061052</v>
      </c>
      <c r="AD34" s="5">
        <f t="shared" si="10"/>
        <v>17.246832251999997</v>
      </c>
      <c r="AE34" s="5">
        <f t="shared" si="11"/>
        <v>31.312016380269903</v>
      </c>
      <c r="AF34" s="5">
        <f t="shared" si="12"/>
        <v>33.422294298418244</v>
      </c>
      <c r="AG34" s="5">
        <f t="shared" si="13"/>
        <v>0.2618283576160424</v>
      </c>
      <c r="AH34" s="5">
        <f t="shared" si="14"/>
        <v>-33.422294298418244</v>
      </c>
      <c r="AI34" s="8">
        <f t="shared" si="15"/>
        <v>261.8283576160424</v>
      </c>
      <c r="AJ34" s="5">
        <f t="shared" si="16"/>
        <v>18.0780010860188</v>
      </c>
      <c r="AK34" s="5">
        <f t="shared" si="17"/>
        <v>33.422294298418244</v>
      </c>
      <c r="AL34" s="5">
        <f t="shared" si="18"/>
        <v>15.088507183390316</v>
      </c>
      <c r="AM34" s="5">
        <f t="shared" si="19"/>
        <v>9.95746324336052</v>
      </c>
      <c r="AN34" s="5">
        <f t="shared" si="20"/>
        <v>0.6599369389121452</v>
      </c>
      <c r="AO34" s="5">
        <f t="shared" si="75"/>
        <v>0.33514029774853427</v>
      </c>
      <c r="AP34" s="5">
        <f t="shared" si="21"/>
        <v>69.263104278</v>
      </c>
      <c r="AQ34" s="5">
        <f t="shared" si="21"/>
        <v>30.490044341999997</v>
      </c>
      <c r="AR34" s="7">
        <f t="shared" si="22"/>
        <v>75.6770798736462</v>
      </c>
      <c r="AS34" s="5">
        <f t="shared" si="23"/>
        <v>23.759389365840025</v>
      </c>
      <c r="AT34" s="10">
        <f t="shared" si="24"/>
        <v>0.3250009317027448</v>
      </c>
      <c r="AU34" s="5">
        <f t="shared" si="25"/>
        <v>-23.759389365840025</v>
      </c>
      <c r="AV34" s="5">
        <f t="shared" si="26"/>
        <v>25.225693291215403</v>
      </c>
      <c r="AW34" s="5">
        <f>AS34</f>
        <v>23.759389365840025</v>
      </c>
      <c r="AX34" s="5">
        <f>AV34*COS(AW34*PI()/180)</f>
        <v>23.087701426000002</v>
      </c>
      <c r="AY34" s="5">
        <f t="shared" si="29"/>
        <v>10.163348114</v>
      </c>
      <c r="AZ34" s="5">
        <f t="shared" si="30"/>
        <v>0.4402061481336829</v>
      </c>
      <c r="BA34" s="5">
        <f t="shared" si="76"/>
        <v>0.44200126711573295</v>
      </c>
      <c r="BB34" s="1">
        <v>1</v>
      </c>
      <c r="BC34" s="1">
        <v>120</v>
      </c>
      <c r="BD34" s="5">
        <f t="shared" si="31"/>
        <v>9.152594273186846</v>
      </c>
      <c r="BE34" s="5">
        <f t="shared" si="32"/>
        <v>70.42140634169581</v>
      </c>
      <c r="BF34" s="5">
        <f t="shared" si="33"/>
        <v>9.152594273186846</v>
      </c>
      <c r="BG34" s="5">
        <f t="shared" si="34"/>
        <v>190.4214063416958</v>
      </c>
      <c r="BH34" s="5">
        <f t="shared" si="35"/>
        <v>-9.001612695520388</v>
      </c>
      <c r="BI34" s="5">
        <f t="shared" si="36"/>
        <v>-1.6555817133016495</v>
      </c>
      <c r="BJ34" s="5">
        <f>Q34+(3*S34)-BH34</f>
        <v>72.13065592152039</v>
      </c>
      <c r="BK34" s="5">
        <f>R34+(3*T34)-BI34</f>
        <v>14.89879380330165</v>
      </c>
      <c r="BL34" s="5">
        <f t="shared" si="37"/>
        <v>73.65327949563456</v>
      </c>
      <c r="BM34" s="5">
        <f t="shared" si="38"/>
        <v>11.670484547160934</v>
      </c>
      <c r="BN34" s="5">
        <f t="shared" si="39"/>
        <v>83.76998192957265</v>
      </c>
      <c r="BO34" s="5">
        <f t="shared" si="40"/>
        <v>140.84281268339163</v>
      </c>
      <c r="BP34" s="5">
        <f t="shared" si="41"/>
        <v>-64.95662943474098</v>
      </c>
      <c r="BQ34" s="5">
        <f t="shared" si="42"/>
        <v>52.89656099368532</v>
      </c>
      <c r="BR34" s="5">
        <f t="shared" si="43"/>
        <v>6.134061052000001</v>
      </c>
      <c r="BS34" s="5">
        <f t="shared" si="43"/>
        <v>17.246832251999997</v>
      </c>
      <c r="BT34" s="5">
        <f t="shared" si="44"/>
        <v>18.305188546373692</v>
      </c>
      <c r="BU34" s="5">
        <f t="shared" si="45"/>
        <v>70.42140634169581</v>
      </c>
      <c r="BV34" s="5">
        <f t="shared" si="46"/>
        <v>63.129043226</v>
      </c>
      <c r="BW34" s="5">
        <f t="shared" si="46"/>
        <v>13.24321209</v>
      </c>
      <c r="BX34" s="5">
        <f t="shared" si="47"/>
        <v>64.50316864380306</v>
      </c>
      <c r="BY34" s="5">
        <f t="shared" si="48"/>
        <v>11.847707138878803</v>
      </c>
      <c r="BZ34" s="5">
        <f t="shared" si="49"/>
        <v>1180.7426638633547</v>
      </c>
      <c r="CA34" s="5">
        <f t="shared" si="50"/>
        <v>82.26911348057462</v>
      </c>
      <c r="CB34" s="5">
        <f t="shared" si="51"/>
        <v>158.8339479087429</v>
      </c>
      <c r="CC34" s="5">
        <f t="shared" si="52"/>
        <v>1170.0106902327234</v>
      </c>
      <c r="CD34" s="5">
        <f t="shared" si="53"/>
        <v>93.87731847400194</v>
      </c>
      <c r="CE34" s="5">
        <f t="shared" si="53"/>
        <v>1222.9072512264088</v>
      </c>
      <c r="CF34" s="5">
        <f t="shared" si="54"/>
        <v>1226.5052368522524</v>
      </c>
      <c r="CG34" s="5">
        <f t="shared" si="55"/>
        <v>85.61025933652753</v>
      </c>
      <c r="CH34" s="5">
        <f t="shared" si="56"/>
        <v>0.06005133715096155</v>
      </c>
      <c r="CI34" s="5">
        <f t="shared" si="57"/>
        <v>-73.9397747893666</v>
      </c>
      <c r="CJ34" s="5">
        <f t="shared" si="58"/>
        <v>0.852728987543654</v>
      </c>
      <c r="CK34" s="5">
        <f t="shared" si="59"/>
        <v>-73.9397747893666</v>
      </c>
      <c r="CL34" s="11">
        <f t="shared" si="60"/>
        <v>852.7289875436541</v>
      </c>
      <c r="CM34" s="5">
        <f t="shared" si="69"/>
        <v>9.614278325530696</v>
      </c>
      <c r="CN34" s="5">
        <f t="shared" si="62"/>
        <v>-73.9397747893666</v>
      </c>
      <c r="CO34" s="5">
        <f t="shared" si="63"/>
        <v>2.6597671461384804</v>
      </c>
      <c r="CP34" s="5">
        <f t="shared" si="64"/>
        <v>-9.239046836610997</v>
      </c>
      <c r="CQ34" s="5">
        <f t="shared" si="65"/>
        <v>3.473629956676654</v>
      </c>
      <c r="CR34" s="5">
        <f>1.58*CJ34</f>
        <v>1.3473118003189735</v>
      </c>
    </row>
    <row r="35" spans="1:96" ht="12.75">
      <c r="A35" s="1" t="s">
        <v>59</v>
      </c>
      <c r="B35" s="1">
        <v>3</v>
      </c>
      <c r="C35">
        <v>0.22476</v>
      </c>
      <c r="D35">
        <v>0.5301</v>
      </c>
      <c r="E35">
        <v>0.3901</v>
      </c>
      <c r="F35">
        <v>0.4751</v>
      </c>
      <c r="G35">
        <v>2.5215</v>
      </c>
      <c r="H35" s="5">
        <f t="shared" si="0"/>
        <v>0.119145276</v>
      </c>
      <c r="I35" s="5">
        <f t="shared" si="1"/>
        <v>0.08767887599999999</v>
      </c>
      <c r="J35" s="5">
        <f t="shared" si="2"/>
        <v>0.106783476</v>
      </c>
      <c r="K35" s="5">
        <f t="shared" si="3"/>
        <v>0.56673234</v>
      </c>
      <c r="L35" s="2">
        <v>33</v>
      </c>
      <c r="M35" s="6"/>
      <c r="N35" s="2">
        <v>3</v>
      </c>
      <c r="O35" s="5">
        <f>O7+H34</f>
        <v>2.601703445</v>
      </c>
      <c r="P35" s="5">
        <f>P7+I34</f>
        <v>8.280982445</v>
      </c>
      <c r="Q35" s="5">
        <f>Q7+J34</f>
        <v>2.7119956950000006</v>
      </c>
      <c r="R35" s="5">
        <f>R7+K34</f>
        <v>11.029814175</v>
      </c>
      <c r="S35">
        <v>20</v>
      </c>
      <c r="T35">
        <v>0</v>
      </c>
      <c r="U35" s="5">
        <f t="shared" si="4"/>
        <v>22.601703445</v>
      </c>
      <c r="V35" s="5">
        <f t="shared" si="4"/>
        <v>8.280982445</v>
      </c>
      <c r="W35" s="5">
        <f t="shared" si="5"/>
        <v>24.070971498261613</v>
      </c>
      <c r="X35" s="5">
        <f t="shared" si="6"/>
        <v>20.1222045223419</v>
      </c>
      <c r="Y35" s="5">
        <f t="shared" si="7"/>
        <v>0.3405917298803152</v>
      </c>
      <c r="Z35" s="5">
        <f t="shared" si="8"/>
        <v>-20.1222045223419</v>
      </c>
      <c r="AA35" s="5">
        <f t="shared" si="9"/>
        <v>0.36638753645942285</v>
      </c>
      <c r="AB35" s="5">
        <f t="shared" si="78"/>
        <v>0.40871007585637825</v>
      </c>
      <c r="AC35" s="5">
        <f t="shared" si="10"/>
        <v>25.20340689</v>
      </c>
      <c r="AD35" s="5">
        <f t="shared" si="10"/>
        <v>16.56196489</v>
      </c>
      <c r="AE35" s="5">
        <f t="shared" si="11"/>
        <v>30.158090123223854</v>
      </c>
      <c r="AF35" s="5">
        <f t="shared" si="12"/>
        <v>33.3101959127254</v>
      </c>
      <c r="AG35" s="5">
        <f t="shared" si="13"/>
        <v>0.2718465854102399</v>
      </c>
      <c r="AH35" s="5">
        <f t="shared" si="14"/>
        <v>-33.3101959127254</v>
      </c>
      <c r="AI35" s="8">
        <f t="shared" si="15"/>
        <v>271.8465854102399</v>
      </c>
      <c r="AJ35" s="5">
        <f t="shared" si="16"/>
        <v>17.411781450888288</v>
      </c>
      <c r="AK35" s="5">
        <f t="shared" si="17"/>
        <v>33.3101959127254</v>
      </c>
      <c r="AL35" s="5">
        <f t="shared" si="18"/>
        <v>14.551193752437172</v>
      </c>
      <c r="AM35" s="5">
        <f t="shared" si="19"/>
        <v>9.56205488755063</v>
      </c>
      <c r="AN35" s="5">
        <f t="shared" si="20"/>
        <v>0.6571319886348903</v>
      </c>
      <c r="AO35" s="5">
        <f t="shared" si="75"/>
        <v>0.3479636293251071</v>
      </c>
      <c r="AP35" s="5">
        <f t="shared" si="21"/>
        <v>67.915402585</v>
      </c>
      <c r="AQ35" s="5">
        <f t="shared" si="21"/>
        <v>27.591779064999997</v>
      </c>
      <c r="AR35" s="7">
        <f t="shared" si="22"/>
        <v>73.30626289925299</v>
      </c>
      <c r="AS35" s="5">
        <f t="shared" si="23"/>
        <v>22.11027874057519</v>
      </c>
      <c r="AT35" s="10">
        <f t="shared" si="24"/>
        <v>0.33551187162930235</v>
      </c>
      <c r="AU35" s="5">
        <f t="shared" si="25"/>
        <v>-22.11027874057519</v>
      </c>
      <c r="AV35" s="5">
        <f t="shared" si="26"/>
        <v>24.435420966417663</v>
      </c>
      <c r="AW35" s="5">
        <f t="shared" si="27"/>
        <v>22.11027874057519</v>
      </c>
      <c r="AX35" s="5">
        <f t="shared" si="28"/>
        <v>22.63846752833333</v>
      </c>
      <c r="AY35" s="5">
        <f>AV35*SIN(AW35*PI()/180)</f>
        <v>9.19725968833333</v>
      </c>
      <c r="AZ35" s="5">
        <f t="shared" si="30"/>
        <v>0.4062668851954063</v>
      </c>
      <c r="BA35" s="5">
        <f t="shared" si="76"/>
        <v>0.45629614541585123</v>
      </c>
      <c r="BB35" s="1">
        <v>1</v>
      </c>
      <c r="BC35" s="1">
        <v>120</v>
      </c>
      <c r="BD35" s="5">
        <f t="shared" si="31"/>
        <v>8.680065153564403</v>
      </c>
      <c r="BE35" s="5">
        <f t="shared" si="32"/>
        <v>72.55842258938227</v>
      </c>
      <c r="BF35" s="5">
        <f t="shared" si="33"/>
        <v>8.680065153564403</v>
      </c>
      <c r="BG35" s="5">
        <f t="shared" si="34"/>
        <v>192.55842258938227</v>
      </c>
      <c r="BH35" s="5">
        <f t="shared" si="35"/>
        <v>-8.472392888162972</v>
      </c>
      <c r="BI35" s="5">
        <f t="shared" si="36"/>
        <v>-1.887349946016509</v>
      </c>
      <c r="BJ35" s="5">
        <f>Q35+(3*S35)-BH35</f>
        <v>71.18438858316297</v>
      </c>
      <c r="BK35" s="5">
        <f>R35+(3*T35)-BI35</f>
        <v>12.917164121016508</v>
      </c>
      <c r="BL35" s="5">
        <f t="shared" si="37"/>
        <v>72.34687489372308</v>
      </c>
      <c r="BM35" s="5">
        <f t="shared" si="38"/>
        <v>10.285014665635313</v>
      </c>
      <c r="BN35" s="5">
        <f t="shared" si="39"/>
        <v>75.34353107012302</v>
      </c>
      <c r="BO35" s="5">
        <f t="shared" si="40"/>
        <v>145.11684517876455</v>
      </c>
      <c r="BP35" s="5">
        <f t="shared" si="41"/>
        <v>-61.805809438673286</v>
      </c>
      <c r="BQ35" s="5">
        <f t="shared" si="42"/>
        <v>43.089321110282036</v>
      </c>
      <c r="BR35" s="5">
        <f t="shared" si="43"/>
        <v>5.20340689</v>
      </c>
      <c r="BS35" s="5">
        <f t="shared" si="43"/>
        <v>16.56196489</v>
      </c>
      <c r="BT35" s="5">
        <f t="shared" si="44"/>
        <v>17.360130307128806</v>
      </c>
      <c r="BU35" s="5">
        <f t="shared" si="45"/>
        <v>72.55842258938227</v>
      </c>
      <c r="BV35" s="5">
        <f t="shared" si="46"/>
        <v>62.711995695</v>
      </c>
      <c r="BW35" s="5">
        <f t="shared" si="46"/>
        <v>11.029814175</v>
      </c>
      <c r="BX35" s="5">
        <f t="shared" si="47"/>
        <v>63.67457267060949</v>
      </c>
      <c r="BY35" s="5">
        <f t="shared" si="48"/>
        <v>9.975185377940365</v>
      </c>
      <c r="BZ35" s="5">
        <f t="shared" si="49"/>
        <v>1105.3988788125234</v>
      </c>
      <c r="CA35" s="5">
        <f t="shared" si="50"/>
        <v>82.53360796732264</v>
      </c>
      <c r="CB35" s="5">
        <f t="shared" si="51"/>
        <v>143.64063537543913</v>
      </c>
      <c r="CC35" s="5">
        <f t="shared" si="52"/>
        <v>1096.0264819560357</v>
      </c>
      <c r="CD35" s="5">
        <f t="shared" si="53"/>
        <v>81.83482593676584</v>
      </c>
      <c r="CE35" s="5">
        <f t="shared" si="53"/>
        <v>1139.1158030663178</v>
      </c>
      <c r="CF35" s="5">
        <f t="shared" si="54"/>
        <v>1142.0515537976046</v>
      </c>
      <c r="CG35" s="5">
        <f t="shared" si="55"/>
        <v>85.8908930846124</v>
      </c>
      <c r="CH35" s="5">
        <f t="shared" si="56"/>
        <v>0.06334816904994506</v>
      </c>
      <c r="CI35" s="5">
        <f t="shared" si="57"/>
        <v>-75.60587841897708</v>
      </c>
      <c r="CJ35" s="5">
        <f t="shared" si="58"/>
        <v>0.8995440005092198</v>
      </c>
      <c r="CK35" s="5">
        <f t="shared" si="59"/>
        <v>-75.60587841897708</v>
      </c>
      <c r="CL35" s="11">
        <f t="shared" si="60"/>
        <v>899.5440005092198</v>
      </c>
      <c r="CM35" s="5">
        <f t="shared" si="69"/>
        <v>9.11392196251845</v>
      </c>
      <c r="CN35" s="5">
        <f t="shared" si="62"/>
        <v>-75.60587841897708</v>
      </c>
      <c r="CO35" s="5">
        <f t="shared" si="63"/>
        <v>2.2656345214096585</v>
      </c>
      <c r="CP35" s="5">
        <f t="shared" si="64"/>
        <v>-8.82782384023792</v>
      </c>
      <c r="CQ35" s="5">
        <f t="shared" si="65"/>
        <v>3.8964024236112555</v>
      </c>
      <c r="CR35" s="5">
        <f t="shared" si="77"/>
        <v>1.3493160007638296</v>
      </c>
    </row>
    <row r="36" spans="1:96" ht="12.75">
      <c r="A36" s="1" t="s">
        <v>74</v>
      </c>
      <c r="B36" s="1">
        <v>3</v>
      </c>
      <c r="C36">
        <v>0.72412</v>
      </c>
      <c r="D36">
        <v>0.5301</v>
      </c>
      <c r="E36">
        <v>0.3901</v>
      </c>
      <c r="F36">
        <v>0.4751</v>
      </c>
      <c r="G36">
        <v>2.5215</v>
      </c>
      <c r="H36" s="5">
        <f t="shared" si="0"/>
        <v>0.383856012</v>
      </c>
      <c r="I36" s="5">
        <f t="shared" si="1"/>
        <v>0.282479212</v>
      </c>
      <c r="J36" s="5">
        <f t="shared" si="2"/>
        <v>0.34402941200000003</v>
      </c>
      <c r="K36" s="5">
        <f t="shared" si="3"/>
        <v>1.82586858</v>
      </c>
      <c r="L36" s="2">
        <v>34</v>
      </c>
      <c r="M36" s="6"/>
      <c r="N36" s="2">
        <v>3</v>
      </c>
      <c r="O36" s="5">
        <f>O35+H35</f>
        <v>2.720848721</v>
      </c>
      <c r="P36" s="5">
        <f>P35+I35</f>
        <v>8.368661321</v>
      </c>
      <c r="Q36" s="5">
        <f>Q35+J35</f>
        <v>2.8187791710000005</v>
      </c>
      <c r="R36" s="5">
        <f>R35+K35</f>
        <v>11.596546515</v>
      </c>
      <c r="S36">
        <v>20</v>
      </c>
      <c r="T36">
        <v>0</v>
      </c>
      <c r="U36" s="5">
        <f t="shared" si="4"/>
        <v>22.720848721</v>
      </c>
      <c r="V36" s="5">
        <f t="shared" si="4"/>
        <v>8.368661321</v>
      </c>
      <c r="W36" s="5">
        <f t="shared" si="5"/>
        <v>24.213043156699012</v>
      </c>
      <c r="X36" s="5">
        <f t="shared" si="6"/>
        <v>20.220024065909154</v>
      </c>
      <c r="Y36" s="5">
        <f t="shared" si="7"/>
        <v>0.3385932850090529</v>
      </c>
      <c r="Z36" s="5">
        <f t="shared" si="8"/>
        <v>-20.220024065909154</v>
      </c>
      <c r="AA36" s="5">
        <f t="shared" si="9"/>
        <v>0.36832520755552456</v>
      </c>
      <c r="AB36" s="5">
        <f t="shared" si="78"/>
        <v>0.40631194201086346</v>
      </c>
      <c r="AC36" s="5">
        <f t="shared" si="10"/>
        <v>25.441697442</v>
      </c>
      <c r="AD36" s="5">
        <f t="shared" si="10"/>
        <v>16.737322642</v>
      </c>
      <c r="AE36" s="5">
        <f t="shared" si="11"/>
        <v>30.453537363542434</v>
      </c>
      <c r="AF36" s="5">
        <f t="shared" si="12"/>
        <v>33.33970738591328</v>
      </c>
      <c r="AG36" s="5">
        <f t="shared" si="13"/>
        <v>0.26920924569857685</v>
      </c>
      <c r="AH36" s="5">
        <f t="shared" si="14"/>
        <v>-33.33970738591328</v>
      </c>
      <c r="AI36" s="8">
        <f t="shared" si="15"/>
        <v>269.20924569857686</v>
      </c>
      <c r="AJ36" s="5">
        <f t="shared" si="16"/>
        <v>17.582357994617553</v>
      </c>
      <c r="AK36" s="5">
        <f t="shared" si="17"/>
        <v>33.33970738591328</v>
      </c>
      <c r="AL36" s="5">
        <f t="shared" si="18"/>
        <v>14.688770866779715</v>
      </c>
      <c r="AM36" s="5">
        <f t="shared" si="19"/>
        <v>9.66329773287232</v>
      </c>
      <c r="AN36" s="5">
        <f t="shared" si="20"/>
        <v>0.6578697305931117</v>
      </c>
      <c r="AO36" s="5">
        <f t="shared" si="75"/>
        <v>0.34458783449417835</v>
      </c>
      <c r="AP36" s="5">
        <f t="shared" si="21"/>
        <v>68.260476613</v>
      </c>
      <c r="AQ36" s="5">
        <f t="shared" si="21"/>
        <v>28.333869157</v>
      </c>
      <c r="AR36" s="7">
        <f t="shared" si="22"/>
        <v>73.9073799348882</v>
      </c>
      <c r="AS36" s="5">
        <f t="shared" si="23"/>
        <v>22.542582491686012</v>
      </c>
      <c r="AT36" s="10">
        <f t="shared" si="24"/>
        <v>0.33278302503953133</v>
      </c>
      <c r="AU36" s="5">
        <f t="shared" si="25"/>
        <v>-22.542582491686012</v>
      </c>
      <c r="AV36" s="5">
        <f t="shared" si="26"/>
        <v>24.6357933116294</v>
      </c>
      <c r="AW36" s="5">
        <f t="shared" si="27"/>
        <v>22.542582491686012</v>
      </c>
      <c r="AX36" s="5">
        <f t="shared" si="28"/>
        <v>22.75349220433333</v>
      </c>
      <c r="AY36" s="5">
        <f t="shared" si="29"/>
        <v>9.444623052333332</v>
      </c>
      <c r="AZ36" s="5">
        <f t="shared" si="30"/>
        <v>0.41508454911086723</v>
      </c>
      <c r="BA36" s="5">
        <f t="shared" si="76"/>
        <v>0.45258491405376267</v>
      </c>
      <c r="BB36" s="1">
        <v>1</v>
      </c>
      <c r="BC36" s="1">
        <v>120</v>
      </c>
      <c r="BD36" s="5">
        <f t="shared" si="31"/>
        <v>8.79985852546328</v>
      </c>
      <c r="BE36" s="5">
        <f t="shared" si="32"/>
        <v>71.98943697812189</v>
      </c>
      <c r="BF36" s="5">
        <f t="shared" si="33"/>
        <v>8.79985852546328</v>
      </c>
      <c r="BG36" s="5">
        <f t="shared" si="34"/>
        <v>191.9894369781219</v>
      </c>
      <c r="BH36" s="5">
        <f t="shared" si="35"/>
        <v>-8.607897660154238</v>
      </c>
      <c r="BI36" s="5">
        <f t="shared" si="36"/>
        <v>-1.8280065482596008</v>
      </c>
      <c r="BJ36" s="5">
        <f>Q36+(3*S36)-BH36</f>
        <v>71.42667683115424</v>
      </c>
      <c r="BK36" s="5">
        <f>R36+(3*T36)-BI36</f>
        <v>13.424553063259602</v>
      </c>
      <c r="BL36" s="5">
        <f t="shared" si="37"/>
        <v>72.67729210757938</v>
      </c>
      <c r="BM36" s="5">
        <f t="shared" si="38"/>
        <v>10.64449030515132</v>
      </c>
      <c r="BN36" s="5">
        <f t="shared" si="39"/>
        <v>77.43751006816878</v>
      </c>
      <c r="BO36" s="5">
        <f t="shared" si="40"/>
        <v>143.97887395624377</v>
      </c>
      <c r="BP36" s="5">
        <f t="shared" si="41"/>
        <v>-62.6314745430341</v>
      </c>
      <c r="BQ36" s="5">
        <f t="shared" si="42"/>
        <v>45.539722903450034</v>
      </c>
      <c r="BR36" s="5">
        <f t="shared" si="43"/>
        <v>5.441697442</v>
      </c>
      <c r="BS36" s="5">
        <f t="shared" si="43"/>
        <v>16.737322642</v>
      </c>
      <c r="BT36" s="5">
        <f t="shared" si="44"/>
        <v>17.59971705092656</v>
      </c>
      <c r="BU36" s="5">
        <f t="shared" si="45"/>
        <v>71.98943697812189</v>
      </c>
      <c r="BV36" s="5">
        <f t="shared" si="46"/>
        <v>62.818779171</v>
      </c>
      <c r="BW36" s="5">
        <f t="shared" si="46"/>
        <v>11.596546515</v>
      </c>
      <c r="BX36" s="5">
        <f t="shared" si="47"/>
        <v>63.880191825083166</v>
      </c>
      <c r="BY36" s="5">
        <f t="shared" si="48"/>
        <v>10.45923296877461</v>
      </c>
      <c r="BZ36" s="5">
        <f t="shared" si="49"/>
        <v>1124.2733012803758</v>
      </c>
      <c r="CA36" s="5">
        <f t="shared" si="50"/>
        <v>82.4486699468965</v>
      </c>
      <c r="CB36" s="5">
        <f t="shared" si="51"/>
        <v>147.74564936987755</v>
      </c>
      <c r="CC36" s="5">
        <f t="shared" si="52"/>
        <v>1114.5230724682858</v>
      </c>
      <c r="CD36" s="5">
        <f t="shared" si="53"/>
        <v>85.11417482684345</v>
      </c>
      <c r="CE36" s="5">
        <f t="shared" si="53"/>
        <v>1160.0627953717358</v>
      </c>
      <c r="CF36" s="5">
        <f t="shared" si="54"/>
        <v>1163.1810314659278</v>
      </c>
      <c r="CG36" s="5">
        <f t="shared" si="55"/>
        <v>85.80370955417533</v>
      </c>
      <c r="CH36" s="5">
        <f t="shared" si="56"/>
        <v>0.06248149698244822</v>
      </c>
      <c r="CI36" s="5">
        <f t="shared" si="57"/>
        <v>-75.159219249024</v>
      </c>
      <c r="CJ36" s="5">
        <f t="shared" si="58"/>
        <v>0.8872372571507646</v>
      </c>
      <c r="CK36" s="5">
        <f t="shared" si="59"/>
        <v>-75.159219249024</v>
      </c>
      <c r="CL36" s="11">
        <f t="shared" si="60"/>
        <v>887.2372571507647</v>
      </c>
      <c r="CM36" s="5">
        <f t="shared" si="69"/>
        <v>9.240339893773836</v>
      </c>
      <c r="CN36" s="5">
        <f t="shared" si="62"/>
        <v>-75.159219249024</v>
      </c>
      <c r="CO36" s="5">
        <f t="shared" si="63"/>
        <v>2.3667637197369324</v>
      </c>
      <c r="CP36" s="5">
        <f t="shared" si="64"/>
        <v>-8.932094426695524</v>
      </c>
      <c r="CQ36" s="5">
        <f t="shared" si="65"/>
        <v>3.7739696414174935</v>
      </c>
      <c r="CR36" s="5">
        <f t="shared" si="77"/>
        <v>1.330855885726147</v>
      </c>
    </row>
    <row r="37" spans="1:96" ht="12.75">
      <c r="A37" s="1" t="s">
        <v>75</v>
      </c>
      <c r="B37" s="1">
        <v>3</v>
      </c>
      <c r="C37">
        <v>0.23151</v>
      </c>
      <c r="D37">
        <v>0.5301</v>
      </c>
      <c r="E37">
        <v>0.3901</v>
      </c>
      <c r="F37">
        <v>0.4751</v>
      </c>
      <c r="G37">
        <v>2.5215</v>
      </c>
      <c r="H37" s="5">
        <f t="shared" si="0"/>
        <v>0.122723451</v>
      </c>
      <c r="I37" s="5">
        <f t="shared" si="1"/>
        <v>0.090312051</v>
      </c>
      <c r="J37" s="5">
        <f t="shared" si="2"/>
        <v>0.109990401</v>
      </c>
      <c r="K37" s="5">
        <f t="shared" si="3"/>
        <v>0.583752465</v>
      </c>
      <c r="L37" s="2">
        <v>35</v>
      </c>
      <c r="M37" s="6"/>
      <c r="N37" s="2">
        <v>3</v>
      </c>
      <c r="O37" s="5">
        <f>O36+H36</f>
        <v>3.1047047329999997</v>
      </c>
      <c r="P37" s="5">
        <f>P36+I36</f>
        <v>8.651140533</v>
      </c>
      <c r="Q37" s="5">
        <f>Q36+J36</f>
        <v>3.1628085830000003</v>
      </c>
      <c r="R37" s="5">
        <f>R36+K36</f>
        <v>13.422415095</v>
      </c>
      <c r="S37">
        <v>20</v>
      </c>
      <c r="T37">
        <v>0</v>
      </c>
      <c r="U37" s="5">
        <f t="shared" si="4"/>
        <v>23.104704733</v>
      </c>
      <c r="V37" s="5">
        <f t="shared" si="4"/>
        <v>8.651140533</v>
      </c>
      <c r="W37" s="5">
        <f t="shared" si="5"/>
        <v>24.671230478450568</v>
      </c>
      <c r="X37" s="5">
        <f t="shared" si="6"/>
        <v>20.52750757816386</v>
      </c>
      <c r="Y37" s="5">
        <f t="shared" si="7"/>
        <v>0.33230502344233176</v>
      </c>
      <c r="Z37" s="5">
        <f t="shared" si="8"/>
        <v>-20.52750757816386</v>
      </c>
      <c r="AA37" s="5">
        <f t="shared" si="9"/>
        <v>0.3744319883319584</v>
      </c>
      <c r="AB37" s="5">
        <f t="shared" si="78"/>
        <v>0.3987660281307981</v>
      </c>
      <c r="AC37" s="5">
        <f t="shared" si="10"/>
        <v>26.209409466</v>
      </c>
      <c r="AD37" s="5">
        <f t="shared" si="10"/>
        <v>17.302281066</v>
      </c>
      <c r="AE37" s="5">
        <f t="shared" si="11"/>
        <v>31.405446576084735</v>
      </c>
      <c r="AF37" s="5">
        <f t="shared" si="12"/>
        <v>33.43100962640838</v>
      </c>
      <c r="AG37" s="5">
        <f t="shared" si="13"/>
        <v>0.2610494266537751</v>
      </c>
      <c r="AH37" s="5">
        <f t="shared" si="14"/>
        <v>-33.43100962640838</v>
      </c>
      <c r="AI37" s="8">
        <f t="shared" si="15"/>
        <v>261.04942665377513</v>
      </c>
      <c r="AJ37" s="5">
        <f t="shared" si="16"/>
        <v>18.131943034722934</v>
      </c>
      <c r="AK37" s="5">
        <f t="shared" si="17"/>
        <v>33.43100962640838</v>
      </c>
      <c r="AL37" s="5">
        <f t="shared" si="18"/>
        <v>15.132009610496226</v>
      </c>
      <c r="AM37" s="5">
        <f t="shared" si="19"/>
        <v>9.989476631049666</v>
      </c>
      <c r="AN37" s="5">
        <f t="shared" si="20"/>
        <v>0.6601553189683759</v>
      </c>
      <c r="AO37" s="5">
        <f t="shared" si="75"/>
        <v>0.33414326611683215</v>
      </c>
      <c r="AP37" s="5">
        <f t="shared" si="21"/>
        <v>69.372218049</v>
      </c>
      <c r="AQ37" s="5">
        <f t="shared" si="21"/>
        <v>30.724696160999997</v>
      </c>
      <c r="AR37" s="7">
        <f t="shared" si="22"/>
        <v>75.8716784526596</v>
      </c>
      <c r="AS37" s="5">
        <f t="shared" si="23"/>
        <v>23.88837382031681</v>
      </c>
      <c r="AT37" s="10">
        <f t="shared" si="24"/>
        <v>0.3241673568988495</v>
      </c>
      <c r="AU37" s="5">
        <f t="shared" si="25"/>
        <v>-23.88837382031681</v>
      </c>
      <c r="AV37" s="5">
        <f t="shared" si="26"/>
        <v>25.290559484219866</v>
      </c>
      <c r="AW37" s="5">
        <f t="shared" si="27"/>
        <v>23.88837382031681</v>
      </c>
      <c r="AX37" s="5">
        <f t="shared" si="28"/>
        <v>23.124072683</v>
      </c>
      <c r="AY37" s="5">
        <f t="shared" si="29"/>
        <v>10.241565386999998</v>
      </c>
      <c r="AZ37" s="5">
        <f t="shared" si="30"/>
        <v>0.442896263447971</v>
      </c>
      <c r="BA37" s="5">
        <f t="shared" si="76"/>
        <v>0.44086760538243536</v>
      </c>
      <c r="BB37" s="1">
        <v>1</v>
      </c>
      <c r="BC37" s="1">
        <v>120</v>
      </c>
      <c r="BD37" s="5">
        <f>SQRT(O37*O37+P37*P37)</f>
        <v>9.19137769873636</v>
      </c>
      <c r="BE37" s="5">
        <f t="shared" si="32"/>
        <v>70.25805004568855</v>
      </c>
      <c r="BF37" s="5">
        <f t="shared" si="33"/>
        <v>9.19137769873636</v>
      </c>
      <c r="BG37" s="5">
        <f t="shared" si="34"/>
        <v>190.25805004568855</v>
      </c>
      <c r="BH37" s="5">
        <f t="shared" si="35"/>
        <v>-9.04445983978725</v>
      </c>
      <c r="BI37" s="5">
        <f t="shared" si="36"/>
        <v>-1.636817096472215</v>
      </c>
      <c r="BJ37" s="5">
        <f>Q37+(3*S37)-BH37</f>
        <v>72.20726842278725</v>
      </c>
      <c r="BK37" s="5">
        <f>R37+(3*T37)-BI37</f>
        <v>15.059232191472216</v>
      </c>
      <c r="BL37" s="5">
        <f t="shared" si="37"/>
        <v>73.76089809158455</v>
      </c>
      <c r="BM37" s="5">
        <f t="shared" si="38"/>
        <v>11.780495114188307</v>
      </c>
      <c r="BN37" s="5">
        <f t="shared" si="39"/>
        <v>84.48142400082811</v>
      </c>
      <c r="BO37" s="5">
        <f t="shared" si="40"/>
        <v>140.5161000913771</v>
      </c>
      <c r="BP37" s="5">
        <f t="shared" si="41"/>
        <v>-65.2030410426029</v>
      </c>
      <c r="BQ37" s="5">
        <f t="shared" si="42"/>
        <v>53.718473917306476</v>
      </c>
      <c r="BR37" s="5">
        <f t="shared" si="43"/>
        <v>6.209409465999999</v>
      </c>
      <c r="BS37" s="5">
        <f t="shared" si="43"/>
        <v>17.302281066</v>
      </c>
      <c r="BT37" s="5">
        <f t="shared" si="44"/>
        <v>18.38275539747272</v>
      </c>
      <c r="BU37" s="5">
        <f t="shared" si="45"/>
        <v>70.25805004568855</v>
      </c>
      <c r="BV37" s="5">
        <f t="shared" si="46"/>
        <v>63.162808583</v>
      </c>
      <c r="BW37" s="5">
        <f t="shared" si="46"/>
        <v>13.422415095</v>
      </c>
      <c r="BX37" s="5">
        <f t="shared" si="47"/>
        <v>64.5732267667892</v>
      </c>
      <c r="BY37" s="5">
        <f t="shared" si="48"/>
        <v>11.997175541683422</v>
      </c>
      <c r="BZ37" s="5">
        <f t="shared" si="49"/>
        <v>1187.0338328794242</v>
      </c>
      <c r="CA37" s="5">
        <f t="shared" si="50"/>
        <v>82.25522558737197</v>
      </c>
      <c r="CB37" s="5">
        <f t="shared" si="51"/>
        <v>159.965342956215</v>
      </c>
      <c r="CC37" s="5">
        <f t="shared" si="52"/>
        <v>1176.2059383684973</v>
      </c>
      <c r="CD37" s="5">
        <f t="shared" si="53"/>
        <v>94.7623019136121</v>
      </c>
      <c r="CE37" s="5">
        <f t="shared" si="53"/>
        <v>1229.9244122858038</v>
      </c>
      <c r="CF37" s="5">
        <f t="shared" si="54"/>
        <v>1233.5695982799457</v>
      </c>
      <c r="CG37" s="5">
        <f t="shared" si="55"/>
        <v>85.59422158795826</v>
      </c>
      <c r="CH37" s="5">
        <f t="shared" si="56"/>
        <v>0.0597946789499633</v>
      </c>
      <c r="CI37" s="5">
        <f t="shared" si="57"/>
        <v>-73.81372647376995</v>
      </c>
      <c r="CJ37" s="5">
        <f t="shared" si="58"/>
        <v>0.8490844410894788</v>
      </c>
      <c r="CK37" s="5">
        <f t="shared" si="59"/>
        <v>-73.81372647376995</v>
      </c>
      <c r="CL37" s="11">
        <f t="shared" si="60"/>
        <v>849.0844410894788</v>
      </c>
      <c r="CM37" s="5">
        <f t="shared" si="69"/>
        <v>9.655545933656697</v>
      </c>
      <c r="CN37" s="5">
        <f t="shared" si="62"/>
        <v>-73.81372647376995</v>
      </c>
      <c r="CO37" s="5">
        <f t="shared" si="63"/>
        <v>2.691590010791797</v>
      </c>
      <c r="CP37" s="5">
        <f t="shared" si="64"/>
        <v>-9.272804887991562</v>
      </c>
      <c r="CQ37" s="5">
        <f t="shared" si="65"/>
        <v>3.4451030249082177</v>
      </c>
      <c r="CR37" s="5">
        <f t="shared" si="77"/>
        <v>1.2736266616342182</v>
      </c>
    </row>
    <row r="38" spans="1:96" ht="12.75">
      <c r="A38" s="1" t="s">
        <v>76</v>
      </c>
      <c r="B38" s="1">
        <v>3</v>
      </c>
      <c r="C38">
        <v>0.25656</v>
      </c>
      <c r="D38">
        <v>0.5301</v>
      </c>
      <c r="E38">
        <v>0.3901</v>
      </c>
      <c r="F38">
        <v>0.4751</v>
      </c>
      <c r="G38">
        <v>2.5215</v>
      </c>
      <c r="H38" s="5">
        <f t="shared" si="0"/>
        <v>0.13600245600000002</v>
      </c>
      <c r="I38" s="5">
        <f t="shared" si="1"/>
        <v>0.100084056</v>
      </c>
      <c r="J38" s="5">
        <f t="shared" si="2"/>
        <v>0.12189165600000001</v>
      </c>
      <c r="K38" s="5">
        <f t="shared" si="3"/>
        <v>0.64691604</v>
      </c>
      <c r="L38" s="2">
        <v>36</v>
      </c>
      <c r="M38" s="6"/>
      <c r="N38" s="2">
        <v>3</v>
      </c>
      <c r="O38" s="5">
        <f>O36+H37</f>
        <v>2.843572172</v>
      </c>
      <c r="P38" s="5">
        <f>P36+I37</f>
        <v>8.458973371999999</v>
      </c>
      <c r="Q38" s="5">
        <f>Q36+J37</f>
        <v>2.9287695720000007</v>
      </c>
      <c r="R38" s="5">
        <f>R36+K37</f>
        <v>12.18029898</v>
      </c>
      <c r="S38">
        <v>20</v>
      </c>
      <c r="T38">
        <v>0</v>
      </c>
      <c r="U38" s="5">
        <f t="shared" si="4"/>
        <v>22.843572172000002</v>
      </c>
      <c r="V38" s="5">
        <f t="shared" si="4"/>
        <v>8.458973371999999</v>
      </c>
      <c r="W38" s="5">
        <f t="shared" si="5"/>
        <v>24.359454429144712</v>
      </c>
      <c r="X38" s="5">
        <f t="shared" si="6"/>
        <v>20.319588088002163</v>
      </c>
      <c r="Y38" s="5">
        <f t="shared" si="7"/>
        <v>0.33655818714411745</v>
      </c>
      <c r="Z38" s="5">
        <f t="shared" si="8"/>
        <v>-20.319588088002163</v>
      </c>
      <c r="AA38" s="5">
        <f t="shared" si="9"/>
        <v>0.3702999385695201</v>
      </c>
      <c r="AB38" s="5">
        <f t="shared" si="78"/>
        <v>0.4038698245729409</v>
      </c>
      <c r="AC38" s="5">
        <f t="shared" si="10"/>
        <v>25.687144344</v>
      </c>
      <c r="AD38" s="5">
        <f t="shared" si="10"/>
        <v>16.917946743999998</v>
      </c>
      <c r="AE38" s="5">
        <f t="shared" si="11"/>
        <v>30.757865767674964</v>
      </c>
      <c r="AF38" s="5">
        <f t="shared" si="12"/>
        <v>33.36951239503084</v>
      </c>
      <c r="AG38" s="5">
        <f t="shared" si="13"/>
        <v>0.26654560119411086</v>
      </c>
      <c r="AH38" s="5">
        <f t="shared" si="14"/>
        <v>-33.36951239503084</v>
      </c>
      <c r="AI38" s="8">
        <f t="shared" si="15"/>
        <v>266.5456011941109</v>
      </c>
      <c r="AJ38" s="5">
        <f t="shared" si="16"/>
        <v>17.758062080665518</v>
      </c>
      <c r="AK38" s="5">
        <f t="shared" si="17"/>
        <v>33.36951239503084</v>
      </c>
      <c r="AL38" s="5">
        <f t="shared" si="18"/>
        <v>14.830479701721174</v>
      </c>
      <c r="AM38" s="5">
        <f t="shared" si="19"/>
        <v>9.767581106784155</v>
      </c>
      <c r="AN38" s="5">
        <f t="shared" si="20"/>
        <v>0.6586153181309815</v>
      </c>
      <c r="AO38" s="5">
        <f t="shared" si="75"/>
        <v>0.3411783695284619</v>
      </c>
      <c r="AP38" s="5">
        <f t="shared" si="21"/>
        <v>68.615913916</v>
      </c>
      <c r="AQ38" s="5">
        <f t="shared" si="21"/>
        <v>29.098245723999998</v>
      </c>
      <c r="AR38" s="7">
        <f t="shared" si="22"/>
        <v>74.53087646567835</v>
      </c>
      <c r="AS38" s="5">
        <f t="shared" si="23"/>
        <v>22.980552827015025</v>
      </c>
      <c r="AT38" s="10">
        <f t="shared" si="24"/>
        <v>0.32999909076346595</v>
      </c>
      <c r="AU38" s="5">
        <f t="shared" si="25"/>
        <v>-22.980552827015025</v>
      </c>
      <c r="AV38" s="5">
        <f t="shared" si="26"/>
        <v>24.84362548855945</v>
      </c>
      <c r="AW38" s="5">
        <f t="shared" si="27"/>
        <v>22.980552827015025</v>
      </c>
      <c r="AX38" s="5">
        <f t="shared" si="28"/>
        <v>22.871971305333336</v>
      </c>
      <c r="AY38" s="5">
        <f t="shared" si="29"/>
        <v>9.699415241333332</v>
      </c>
      <c r="AZ38" s="5">
        <f t="shared" si="30"/>
        <v>0.42407430089209674</v>
      </c>
      <c r="BA38" s="5">
        <f t="shared" si="76"/>
        <v>0.4487987634383137</v>
      </c>
      <c r="BB38" s="1">
        <v>1</v>
      </c>
      <c r="BC38" s="1">
        <v>120</v>
      </c>
      <c r="BD38" s="5">
        <f t="shared" si="31"/>
        <v>8.924132070155498</v>
      </c>
      <c r="BE38" s="5">
        <f t="shared" si="32"/>
        <v>71.41939211263725</v>
      </c>
      <c r="BF38" s="5">
        <f t="shared" si="33"/>
        <v>8.924132070155498</v>
      </c>
      <c r="BG38" s="5">
        <f t="shared" si="34"/>
        <v>191.41939211263724</v>
      </c>
      <c r="BH38" s="5">
        <f t="shared" si="35"/>
        <v>-8.747471916088115</v>
      </c>
      <c r="BI38" s="5">
        <f t="shared" si="36"/>
        <v>-1.7668809475535034</v>
      </c>
      <c r="BJ38" s="5">
        <f>Q38+(3*S38)-BH38</f>
        <v>71.67624148808811</v>
      </c>
      <c r="BK38" s="5">
        <f>R38+(3*T38)-BI38</f>
        <v>13.947179927553503</v>
      </c>
      <c r="BL38" s="5">
        <f t="shared" si="37"/>
        <v>73.02059587397432</v>
      </c>
      <c r="BM38" s="5">
        <f t="shared" si="38"/>
        <v>11.011345537881231</v>
      </c>
      <c r="BN38" s="5">
        <f t="shared" si="39"/>
        <v>79.64013320557785</v>
      </c>
      <c r="BO38" s="5">
        <f t="shared" si="40"/>
        <v>142.8387842252745</v>
      </c>
      <c r="BP38" s="5">
        <f t="shared" si="41"/>
        <v>-63.46832781083224</v>
      </c>
      <c r="BQ38" s="5">
        <f t="shared" si="42"/>
        <v>48.10740256861643</v>
      </c>
      <c r="BR38" s="5">
        <f t="shared" si="43"/>
        <v>5.687144344</v>
      </c>
      <c r="BS38" s="5">
        <f t="shared" si="43"/>
        <v>16.917946743999998</v>
      </c>
      <c r="BT38" s="5">
        <f t="shared" si="44"/>
        <v>17.848264140310995</v>
      </c>
      <c r="BU38" s="5">
        <f t="shared" si="45"/>
        <v>71.41939211263725</v>
      </c>
      <c r="BV38" s="5">
        <f t="shared" si="46"/>
        <v>62.928769572</v>
      </c>
      <c r="BW38" s="5">
        <f t="shared" si="46"/>
        <v>12.18029898</v>
      </c>
      <c r="BX38" s="5">
        <f t="shared" si="47"/>
        <v>64.0967216251195</v>
      </c>
      <c r="BY38" s="5">
        <f t="shared" si="48"/>
        <v>10.954534031048935</v>
      </c>
      <c r="BZ38" s="5">
        <f t="shared" si="49"/>
        <v>1144.0152180931166</v>
      </c>
      <c r="CA38" s="5">
        <f t="shared" si="50"/>
        <v>82.37392614368619</v>
      </c>
      <c r="CB38" s="5">
        <f t="shared" si="51"/>
        <v>151.81934647664164</v>
      </c>
      <c r="CC38" s="5">
        <f t="shared" si="52"/>
        <v>1133.8966907368795</v>
      </c>
      <c r="CD38" s="5">
        <f t="shared" si="53"/>
        <v>88.35101866580939</v>
      </c>
      <c r="CE38" s="5">
        <f t="shared" si="53"/>
        <v>1182.0040933054959</v>
      </c>
      <c r="CF38" s="5">
        <f t="shared" si="54"/>
        <v>1185.301471816446</v>
      </c>
      <c r="CG38" s="5">
        <f t="shared" si="55"/>
        <v>85.72527332360409</v>
      </c>
      <c r="CH38" s="5">
        <f t="shared" si="56"/>
        <v>0.06160508327225141</v>
      </c>
      <c r="CI38" s="5">
        <f t="shared" si="57"/>
        <v>-74.71392778572286</v>
      </c>
      <c r="CJ38" s="5">
        <f t="shared" si="58"/>
        <v>0.8747921824659699</v>
      </c>
      <c r="CK38" s="5">
        <f t="shared" si="59"/>
        <v>-74.71392778572286</v>
      </c>
      <c r="CL38" s="11">
        <f t="shared" si="60"/>
        <v>874.7921824659699</v>
      </c>
      <c r="CM38" s="5">
        <f t="shared" si="69"/>
        <v>9.371795938301734</v>
      </c>
      <c r="CN38" s="5">
        <f t="shared" si="62"/>
        <v>-74.71392778572286</v>
      </c>
      <c r="CO38" s="5">
        <f t="shared" si="63"/>
        <v>2.4707668986099347</v>
      </c>
      <c r="CP38" s="5">
        <f t="shared" si="64"/>
        <v>-9.040236171798961</v>
      </c>
      <c r="CQ38" s="5">
        <f t="shared" si="65"/>
        <v>3.6588786165481824</v>
      </c>
      <c r="CR38" s="5">
        <f t="shared" si="77"/>
        <v>1.312188273698955</v>
      </c>
    </row>
    <row r="39" spans="1:96" ht="12.75">
      <c r="A39" s="1" t="s">
        <v>77</v>
      </c>
      <c r="B39" s="1">
        <v>3</v>
      </c>
      <c r="C39">
        <v>0.43616</v>
      </c>
      <c r="D39">
        <v>0.5301</v>
      </c>
      <c r="E39">
        <v>0.3901</v>
      </c>
      <c r="F39">
        <v>0.4751</v>
      </c>
      <c r="G39">
        <v>2.5215</v>
      </c>
      <c r="H39" s="5">
        <f t="shared" si="0"/>
        <v>0.231208416</v>
      </c>
      <c r="I39" s="5">
        <f t="shared" si="1"/>
        <v>0.170146016</v>
      </c>
      <c r="J39" s="5">
        <f t="shared" si="2"/>
        <v>0.207219616</v>
      </c>
      <c r="K39" s="5">
        <f t="shared" si="3"/>
        <v>1.09977744</v>
      </c>
      <c r="L39" s="2">
        <v>37</v>
      </c>
      <c r="M39" s="6"/>
      <c r="N39" s="2">
        <v>3</v>
      </c>
      <c r="O39" s="5">
        <f>O9+H38</f>
        <v>3.104710034</v>
      </c>
      <c r="P39" s="5">
        <f>P9+I38</f>
        <v>8.651144433999999</v>
      </c>
      <c r="Q39" s="5">
        <f>Q9+J38</f>
        <v>3.162813334</v>
      </c>
      <c r="R39" s="5">
        <f>R9+K38</f>
        <v>13.42244031</v>
      </c>
      <c r="S39">
        <v>20</v>
      </c>
      <c r="T39">
        <v>0</v>
      </c>
      <c r="U39" s="5">
        <f t="shared" si="4"/>
        <v>23.104710034</v>
      </c>
      <c r="V39" s="5">
        <f t="shared" si="4"/>
        <v>8.651144433999999</v>
      </c>
      <c r="W39" s="5">
        <f t="shared" si="5"/>
        <v>24.67123681077115</v>
      </c>
      <c r="X39" s="5">
        <f t="shared" si="6"/>
        <v>20.527511745587585</v>
      </c>
      <c r="Y39" s="5">
        <f t="shared" si="7"/>
        <v>0.3323049381502179</v>
      </c>
      <c r="Z39" s="5">
        <f t="shared" si="8"/>
        <v>-20.527511745587585</v>
      </c>
      <c r="AA39" s="5">
        <f t="shared" si="9"/>
        <v>0.37443207126466027</v>
      </c>
      <c r="AB39" s="5">
        <f t="shared" si="78"/>
        <v>0.39876592578026143</v>
      </c>
      <c r="AC39" s="5">
        <f t="shared" si="10"/>
        <v>26.209420068</v>
      </c>
      <c r="AD39" s="5">
        <f t="shared" si="10"/>
        <v>17.302288867999998</v>
      </c>
      <c r="AE39" s="5">
        <f t="shared" si="11"/>
        <v>31.40545972235716</v>
      </c>
      <c r="AF39" s="5">
        <f t="shared" si="12"/>
        <v>33.4310108490616</v>
      </c>
      <c r="AG39" s="5">
        <f t="shared" si="13"/>
        <v>0.26104931737892584</v>
      </c>
      <c r="AH39" s="5">
        <f t="shared" si="14"/>
        <v>-33.4310108490616</v>
      </c>
      <c r="AI39" s="8">
        <f t="shared" si="15"/>
        <v>261.0493173789258</v>
      </c>
      <c r="AJ39" s="5">
        <f t="shared" si="16"/>
        <v>18.13195062472686</v>
      </c>
      <c r="AK39" s="5">
        <f t="shared" si="17"/>
        <v>33.4310108490616</v>
      </c>
      <c r="AL39" s="5">
        <f t="shared" si="18"/>
        <v>15.132015731563783</v>
      </c>
      <c r="AM39" s="5">
        <f t="shared" si="19"/>
        <v>9.989481135536463</v>
      </c>
      <c r="AN39" s="5">
        <f t="shared" si="20"/>
        <v>0.6601553496074858</v>
      </c>
      <c r="AO39" s="5">
        <f t="shared" si="75"/>
        <v>0.33414312624502507</v>
      </c>
      <c r="AP39" s="5">
        <f t="shared" si="21"/>
        <v>69.372233402</v>
      </c>
      <c r="AQ39" s="5">
        <f t="shared" si="21"/>
        <v>30.724729177999997</v>
      </c>
      <c r="AR39" s="7">
        <f t="shared" si="22"/>
        <v>75.87170586090053</v>
      </c>
      <c r="AS39" s="5">
        <f t="shared" si="23"/>
        <v>23.888391922677172</v>
      </c>
      <c r="AT39" s="10">
        <f t="shared" si="24"/>
        <v>0.3241672397951556</v>
      </c>
      <c r="AU39" s="5">
        <f t="shared" si="25"/>
        <v>-23.888391922677172</v>
      </c>
      <c r="AV39" s="5">
        <f t="shared" si="26"/>
        <v>25.290568620300178</v>
      </c>
      <c r="AW39" s="5">
        <f t="shared" si="27"/>
        <v>23.888391922677172</v>
      </c>
      <c r="AX39" s="5">
        <f t="shared" si="28"/>
        <v>23.124077800666665</v>
      </c>
      <c r="AY39" s="5">
        <f t="shared" si="29"/>
        <v>10.241576392666666</v>
      </c>
      <c r="AZ39" s="5">
        <f t="shared" si="30"/>
        <v>0.44289664136882473</v>
      </c>
      <c r="BA39" s="5">
        <f t="shared" si="76"/>
        <v>0.44086744612141165</v>
      </c>
      <c r="BB39" s="1">
        <v>1</v>
      </c>
      <c r="BC39" s="1">
        <v>120</v>
      </c>
      <c r="BD39" s="5">
        <f t="shared" si="31"/>
        <v>9.191383161045428</v>
      </c>
      <c r="BE39" s="5">
        <f t="shared" si="32"/>
        <v>70.25802715745303</v>
      </c>
      <c r="BF39" s="5">
        <f t="shared" si="33"/>
        <v>9.191383161045428</v>
      </c>
      <c r="BG39" s="5">
        <f t="shared" si="34"/>
        <v>190.25802715745303</v>
      </c>
      <c r="BH39" s="5">
        <f t="shared" si="35"/>
        <v>-9.044465868652349</v>
      </c>
      <c r="BI39" s="5">
        <f t="shared" si="36"/>
        <v>-1.636814456171548</v>
      </c>
      <c r="BJ39" s="5">
        <f>Q39+(3*S39)-BH39</f>
        <v>72.20727920265234</v>
      </c>
      <c r="BK39" s="5">
        <f>R39+(3*T39)-BI39</f>
        <v>15.059254766171549</v>
      </c>
      <c r="BL39" s="5">
        <f t="shared" si="37"/>
        <v>73.76091325330951</v>
      </c>
      <c r="BM39" s="5">
        <f t="shared" si="38"/>
        <v>11.780510570776093</v>
      </c>
      <c r="BN39" s="5">
        <f t="shared" si="39"/>
        <v>84.48152441314944</v>
      </c>
      <c r="BO39" s="5">
        <f t="shared" si="40"/>
        <v>140.51605431490606</v>
      </c>
      <c r="BP39" s="5">
        <f t="shared" si="41"/>
        <v>-65.2030756227089</v>
      </c>
      <c r="BQ39" s="5">
        <f t="shared" si="42"/>
        <v>53.71858985964608</v>
      </c>
      <c r="BR39" s="5">
        <f t="shared" si="43"/>
        <v>6.209420068</v>
      </c>
      <c r="BS39" s="5">
        <f t="shared" si="43"/>
        <v>17.302288867999998</v>
      </c>
      <c r="BT39" s="5">
        <f t="shared" si="44"/>
        <v>18.382766322090855</v>
      </c>
      <c r="BU39" s="5">
        <f t="shared" si="45"/>
        <v>70.25802715745303</v>
      </c>
      <c r="BV39" s="5">
        <f t="shared" si="46"/>
        <v>63.162813334</v>
      </c>
      <c r="BW39" s="5">
        <f t="shared" si="46"/>
        <v>13.42244031</v>
      </c>
      <c r="BX39" s="5">
        <f t="shared" si="47"/>
        <v>64.57323665529893</v>
      </c>
      <c r="BY39" s="5">
        <f t="shared" si="48"/>
        <v>11.997196549991603</v>
      </c>
      <c r="BZ39" s="5">
        <f t="shared" si="49"/>
        <v>1187.0347200954318</v>
      </c>
      <c r="CA39" s="5">
        <f t="shared" si="50"/>
        <v>82.25522370744463</v>
      </c>
      <c r="CB39" s="5">
        <f t="shared" si="51"/>
        <v>159.96550111036998</v>
      </c>
      <c r="CC39" s="5">
        <f t="shared" si="52"/>
        <v>1176.2068122428761</v>
      </c>
      <c r="CD39" s="5">
        <f t="shared" si="53"/>
        <v>94.76242548766109</v>
      </c>
      <c r="CE39" s="5">
        <f t="shared" si="53"/>
        <v>1229.9254021025222</v>
      </c>
      <c r="CF39" s="5">
        <f t="shared" si="54"/>
        <v>1233.5705946646733</v>
      </c>
      <c r="CG39" s="5">
        <f t="shared" si="55"/>
        <v>85.594219396975</v>
      </c>
      <c r="CH39" s="5">
        <f t="shared" si="56"/>
        <v>0.059794642943284695</v>
      </c>
      <c r="CI39" s="5">
        <f t="shared" si="57"/>
        <v>-73.81370882619892</v>
      </c>
      <c r="CJ39" s="5">
        <f t="shared" si="58"/>
        <v>0.8490839297946426</v>
      </c>
      <c r="CK39" s="5">
        <f t="shared" si="59"/>
        <v>-73.81370882619892</v>
      </c>
      <c r="CL39" s="11">
        <f t="shared" si="60"/>
        <v>849.0839297946427</v>
      </c>
      <c r="CM39" s="5">
        <f t="shared" si="69"/>
        <v>9.655551747959151</v>
      </c>
      <c r="CN39" s="5">
        <f t="shared" si="62"/>
        <v>-73.81370882619892</v>
      </c>
      <c r="CO39" s="5">
        <f t="shared" si="63"/>
        <v>2.6915944876945015</v>
      </c>
      <c r="CP39" s="5">
        <f t="shared" si="64"/>
        <v>-9.272809642785168</v>
      </c>
      <c r="CQ39" s="5">
        <f t="shared" si="65"/>
        <v>3.445099061236315</v>
      </c>
      <c r="CR39" s="5">
        <f>1.58*CJ39</f>
        <v>1.3415526090755354</v>
      </c>
    </row>
    <row r="40" spans="1:96" ht="12.75">
      <c r="A40" s="1" t="s">
        <v>78</v>
      </c>
      <c r="B40" s="1">
        <v>3</v>
      </c>
      <c r="C40">
        <v>0.27278</v>
      </c>
      <c r="D40">
        <v>0.5301</v>
      </c>
      <c r="E40">
        <v>0.3901</v>
      </c>
      <c r="F40">
        <v>0.4751</v>
      </c>
      <c r="G40">
        <v>2.5215</v>
      </c>
      <c r="H40" s="5">
        <f t="shared" si="0"/>
        <v>0.144600678</v>
      </c>
      <c r="I40" s="5">
        <f t="shared" si="1"/>
        <v>0.106411478</v>
      </c>
      <c r="J40" s="5">
        <f t="shared" si="2"/>
        <v>0.12959777800000002</v>
      </c>
      <c r="K40" s="5">
        <f t="shared" si="3"/>
        <v>0.6878147700000001</v>
      </c>
      <c r="L40" s="2">
        <v>38</v>
      </c>
      <c r="M40" s="6"/>
      <c r="N40" s="2">
        <v>3</v>
      </c>
      <c r="O40" s="5">
        <f>O11+H39</f>
        <v>3.473834567</v>
      </c>
      <c r="P40" s="5">
        <f>P11+I39</f>
        <v>8.922782767</v>
      </c>
      <c r="Q40" s="5">
        <f>Q11+J39</f>
        <v>3.493639717</v>
      </c>
      <c r="R40" s="5">
        <f>R11+K39</f>
        <v>15.178236405000002</v>
      </c>
      <c r="S40">
        <v>20</v>
      </c>
      <c r="T40">
        <v>0</v>
      </c>
      <c r="U40" s="5">
        <f t="shared" si="4"/>
        <v>23.473834567</v>
      </c>
      <c r="V40" s="5">
        <f t="shared" si="4"/>
        <v>8.922782767</v>
      </c>
      <c r="W40" s="5">
        <f t="shared" si="5"/>
        <v>25.112486168955</v>
      </c>
      <c r="X40" s="5">
        <f t="shared" si="6"/>
        <v>20.81260415755337</v>
      </c>
      <c r="Y40" s="5">
        <f t="shared" si="7"/>
        <v>0.32646603635078647</v>
      </c>
      <c r="Z40" s="5">
        <f t="shared" si="8"/>
        <v>-20.81260415755337</v>
      </c>
      <c r="AA40" s="5">
        <f t="shared" si="9"/>
        <v>0.3801161136043717</v>
      </c>
      <c r="AB40" s="5">
        <f t="shared" si="78"/>
        <v>0.3917592436209438</v>
      </c>
      <c r="AC40" s="5">
        <f t="shared" si="10"/>
        <v>26.947669134</v>
      </c>
      <c r="AD40" s="5">
        <f t="shared" si="10"/>
        <v>17.845565534</v>
      </c>
      <c r="AE40" s="5">
        <f t="shared" si="11"/>
        <v>32.320907799500695</v>
      </c>
      <c r="AF40" s="5">
        <f t="shared" si="12"/>
        <v>33.51373645926825</v>
      </c>
      <c r="AG40" s="5">
        <f t="shared" si="13"/>
        <v>0.2536554317518067</v>
      </c>
      <c r="AH40" s="5">
        <f t="shared" si="14"/>
        <v>-33.51373645926825</v>
      </c>
      <c r="AI40" s="8">
        <f t="shared" si="15"/>
        <v>253.6554317518067</v>
      </c>
      <c r="AJ40" s="5">
        <f t="shared" si="16"/>
        <v>18.6604848184948</v>
      </c>
      <c r="AK40" s="5">
        <f t="shared" si="17"/>
        <v>33.51373645926825</v>
      </c>
      <c r="AL40" s="5">
        <f t="shared" si="18"/>
        <v>15.55824402854787</v>
      </c>
      <c r="AM40" s="5">
        <f t="shared" si="19"/>
        <v>10.303142064896006</v>
      </c>
      <c r="AN40" s="5">
        <f t="shared" si="20"/>
        <v>0.6622303934808285</v>
      </c>
      <c r="AO40" s="5">
        <f t="shared" si="75"/>
        <v>0.3246789526423126</v>
      </c>
      <c r="AP40" s="5">
        <f t="shared" si="21"/>
        <v>70.441308851</v>
      </c>
      <c r="AQ40" s="5">
        <f t="shared" si="21"/>
        <v>33.023801939</v>
      </c>
      <c r="AR40" s="7">
        <f t="shared" si="22"/>
        <v>77.79813292842105</v>
      </c>
      <c r="AS40" s="5">
        <f t="shared" si="23"/>
        <v>25.11779460278013</v>
      </c>
      <c r="AT40" s="10">
        <f t="shared" si="24"/>
        <v>0.31614025352134145</v>
      </c>
      <c r="AU40" s="5">
        <f t="shared" si="25"/>
        <v>-25.11779460278013</v>
      </c>
      <c r="AV40" s="5">
        <f t="shared" si="26"/>
        <v>25.932710976140353</v>
      </c>
      <c r="AW40" s="5">
        <f t="shared" si="27"/>
        <v>25.11779460278013</v>
      </c>
      <c r="AX40" s="5">
        <f t="shared" si="28"/>
        <v>23.48043628366667</v>
      </c>
      <c r="AY40" s="5">
        <f t="shared" si="29"/>
        <v>11.007933979666669</v>
      </c>
      <c r="AZ40" s="5">
        <f t="shared" si="30"/>
        <v>0.4688130086971147</v>
      </c>
      <c r="BA40" s="5">
        <f t="shared" si="76"/>
        <v>0.4299507447890244</v>
      </c>
      <c r="BB40" s="1">
        <v>1</v>
      </c>
      <c r="BC40" s="1">
        <v>120</v>
      </c>
      <c r="BD40" s="5">
        <f t="shared" si="31"/>
        <v>9.575154249721319</v>
      </c>
      <c r="BE40" s="5">
        <f t="shared" si="32"/>
        <v>68.72794808624337</v>
      </c>
      <c r="BF40" s="5">
        <f t="shared" si="33"/>
        <v>9.575154249721319</v>
      </c>
      <c r="BG40" s="5">
        <f t="shared" si="34"/>
        <v>188.72794808624337</v>
      </c>
      <c r="BH40" s="5">
        <f t="shared" si="35"/>
        <v>-9.464273832172006</v>
      </c>
      <c r="BI40" s="5">
        <f t="shared" si="36"/>
        <v>-1.4529623999334795</v>
      </c>
      <c r="BJ40" s="5">
        <f>Q40+(3*S40)-BH40</f>
        <v>72.957913549172</v>
      </c>
      <c r="BK40" s="5">
        <f>R40+(3*T40)-BI40</f>
        <v>16.631198804933483</v>
      </c>
      <c r="BL40" s="5">
        <f t="shared" si="37"/>
        <v>74.82949901701652</v>
      </c>
      <c r="BM40" s="5">
        <f t="shared" si="38"/>
        <v>12.841489867929797</v>
      </c>
      <c r="BN40" s="5">
        <f t="shared" si="39"/>
        <v>91.68357890595622</v>
      </c>
      <c r="BO40" s="5">
        <f t="shared" si="40"/>
        <v>137.45589617248675</v>
      </c>
      <c r="BP40" s="5">
        <f t="shared" si="41"/>
        <v>-67.54852570818808</v>
      </c>
      <c r="BQ40" s="5">
        <f t="shared" si="42"/>
        <v>61.99254241967299</v>
      </c>
      <c r="BR40" s="5">
        <f t="shared" si="43"/>
        <v>6.947669134</v>
      </c>
      <c r="BS40" s="5">
        <f t="shared" si="43"/>
        <v>17.845565534</v>
      </c>
      <c r="BT40" s="5">
        <f t="shared" si="44"/>
        <v>19.150308499442637</v>
      </c>
      <c r="BU40" s="5">
        <f t="shared" si="45"/>
        <v>68.72794808624337</v>
      </c>
      <c r="BV40" s="5">
        <f t="shared" si="46"/>
        <v>63.493639717</v>
      </c>
      <c r="BW40" s="5">
        <f t="shared" si="46"/>
        <v>15.178236405000002</v>
      </c>
      <c r="BX40" s="5">
        <f t="shared" si="47"/>
        <v>65.28262513776745</v>
      </c>
      <c r="BY40" s="5">
        <f t="shared" si="48"/>
        <v>13.444325529119201</v>
      </c>
      <c r="BZ40" s="5">
        <f t="shared" si="49"/>
        <v>1250.1824110417156</v>
      </c>
      <c r="CA40" s="5">
        <f t="shared" si="50"/>
        <v>82.17227361536257</v>
      </c>
      <c r="CB40" s="5">
        <f t="shared" si="51"/>
        <v>170.26858841114546</v>
      </c>
      <c r="CC40" s="5">
        <f t="shared" si="52"/>
        <v>1238.5332731414821</v>
      </c>
      <c r="CD40" s="5">
        <f t="shared" si="53"/>
        <v>102.72006270295738</v>
      </c>
      <c r="CE40" s="5">
        <f t="shared" si="53"/>
        <v>1300.5258155611552</v>
      </c>
      <c r="CF40" s="5">
        <f t="shared" si="54"/>
        <v>1304.5761028865688</v>
      </c>
      <c r="CG40" s="5">
        <f t="shared" si="55"/>
        <v>85.48395497405374</v>
      </c>
      <c r="CH40" s="5">
        <f t="shared" si="56"/>
        <v>0.05735924401148013</v>
      </c>
      <c r="CI40" s="5">
        <f t="shared" si="57"/>
        <v>-72.64246510612395</v>
      </c>
      <c r="CJ40" s="5">
        <f t="shared" si="58"/>
        <v>0.8145012649630179</v>
      </c>
      <c r="CK40" s="5">
        <f t="shared" si="59"/>
        <v>-72.64246510612395</v>
      </c>
      <c r="CL40" s="11">
        <f t="shared" si="60"/>
        <v>814.5012649630179</v>
      </c>
      <c r="CM40" s="5">
        <f t="shared" si="69"/>
        <v>10.065513922639433</v>
      </c>
      <c r="CN40" s="5">
        <f t="shared" si="62"/>
        <v>-72.64246510612395</v>
      </c>
      <c r="CO40" s="5">
        <f t="shared" si="63"/>
        <v>3.002879689027577</v>
      </c>
      <c r="CP40" s="5">
        <f t="shared" si="64"/>
        <v>-9.607147552737697</v>
      </c>
      <c r="CQ40" s="5">
        <f t="shared" si="65"/>
        <v>3.1993115101620275</v>
      </c>
      <c r="CR40" s="5">
        <f>1.7*CJ40</f>
        <v>1.3846521504371303</v>
      </c>
    </row>
    <row r="41" spans="1:96" ht="12.75">
      <c r="A41" s="1" t="s">
        <v>79</v>
      </c>
      <c r="B41" s="1">
        <v>1</v>
      </c>
      <c r="C41">
        <v>0.03668</v>
      </c>
      <c r="D41">
        <v>0.5301</v>
      </c>
      <c r="E41">
        <v>0.3996</v>
      </c>
      <c r="F41">
        <v>0.4356</v>
      </c>
      <c r="G41">
        <v>2.5868</v>
      </c>
      <c r="H41" s="5">
        <f t="shared" si="0"/>
        <v>0.019444068</v>
      </c>
      <c r="I41" s="5">
        <f t="shared" si="1"/>
        <v>0.014657327999999999</v>
      </c>
      <c r="J41" s="5">
        <f t="shared" si="2"/>
        <v>0.015977808</v>
      </c>
      <c r="K41" s="5">
        <f t="shared" si="3"/>
        <v>0.094883824</v>
      </c>
      <c r="L41" s="2">
        <v>39</v>
      </c>
      <c r="M41" s="6"/>
      <c r="N41" s="2">
        <v>3</v>
      </c>
      <c r="O41" s="5">
        <f>O40+H40</f>
        <v>3.618435245</v>
      </c>
      <c r="P41" s="5">
        <f>P40+I40</f>
        <v>9.029194245</v>
      </c>
      <c r="Q41" s="5">
        <f>Q40+J40</f>
        <v>3.623237495</v>
      </c>
      <c r="R41" s="5">
        <f>R40+K40</f>
        <v>15.866051175000003</v>
      </c>
      <c r="S41">
        <v>20</v>
      </c>
      <c r="T41">
        <v>0</v>
      </c>
      <c r="U41" s="5">
        <f t="shared" si="4"/>
        <v>23.618435245</v>
      </c>
      <c r="V41" s="5">
        <f t="shared" si="4"/>
        <v>9.029194245</v>
      </c>
      <c r="W41" s="5">
        <f t="shared" si="5"/>
        <v>25.285506365034482</v>
      </c>
      <c r="X41" s="5">
        <f t="shared" si="6"/>
        <v>20.921572617610657</v>
      </c>
      <c r="Y41" s="5">
        <f t="shared" si="7"/>
        <v>0.32423213931873757</v>
      </c>
      <c r="Z41" s="5">
        <f t="shared" si="8"/>
        <v>-20.921572617610657</v>
      </c>
      <c r="AA41" s="5">
        <f t="shared" si="9"/>
        <v>0.38229434555413533</v>
      </c>
      <c r="AB41" s="5">
        <f t="shared" si="78"/>
        <v>0.38907856718248507</v>
      </c>
      <c r="AC41" s="5">
        <f t="shared" si="10"/>
        <v>27.23687049</v>
      </c>
      <c r="AD41" s="5">
        <f t="shared" si="10"/>
        <v>18.05838849</v>
      </c>
      <c r="AE41" s="5">
        <f t="shared" si="11"/>
        <v>32.67954266731402</v>
      </c>
      <c r="AF41" s="5">
        <f t="shared" si="12"/>
        <v>33.54487989008202</v>
      </c>
      <c r="AG41" s="5">
        <f t="shared" si="13"/>
        <v>0.25087174278888164</v>
      </c>
      <c r="AH41" s="5">
        <f t="shared" si="14"/>
        <v>-33.54487989008202</v>
      </c>
      <c r="AI41" s="8">
        <f t="shared" si="15"/>
        <v>250.87174278888165</v>
      </c>
      <c r="AJ41" s="5">
        <f t="shared" si="16"/>
        <v>18.86754275596761</v>
      </c>
      <c r="AK41" s="5">
        <f t="shared" si="17"/>
        <v>33.54487989008202</v>
      </c>
      <c r="AL41" s="5">
        <f t="shared" si="18"/>
        <v>15.725214509284475</v>
      </c>
      <c r="AM41" s="5">
        <f t="shared" si="19"/>
        <v>10.426015455832339</v>
      </c>
      <c r="AN41" s="5">
        <f t="shared" si="20"/>
        <v>0.6630126062621667</v>
      </c>
      <c r="AO41" s="5">
        <f t="shared" si="75"/>
        <v>0.3211158307697685</v>
      </c>
      <c r="AP41" s="5">
        <f t="shared" si="21"/>
        <v>70.860107985</v>
      </c>
      <c r="AQ41" s="5">
        <f t="shared" si="21"/>
        <v>33.924439665</v>
      </c>
      <c r="AR41" s="7">
        <f t="shared" si="22"/>
        <v>78.56222062944813</v>
      </c>
      <c r="AS41" s="5">
        <f t="shared" si="23"/>
        <v>25.582876157409622</v>
      </c>
      <c r="AT41" s="10">
        <f t="shared" si="24"/>
        <v>0.3130655074464489</v>
      </c>
      <c r="AU41" s="5">
        <f t="shared" si="25"/>
        <v>-25.582876157409622</v>
      </c>
      <c r="AV41" s="5">
        <f t="shared" si="26"/>
        <v>26.18740687648271</v>
      </c>
      <c r="AW41" s="5">
        <f t="shared" si="27"/>
        <v>25.582876157409622</v>
      </c>
      <c r="AX41" s="5">
        <f t="shared" si="28"/>
        <v>23.620035995</v>
      </c>
      <c r="AY41" s="5">
        <f t="shared" si="29"/>
        <v>11.308146555</v>
      </c>
      <c r="AZ41" s="5">
        <f t="shared" si="30"/>
        <v>0.47875229984381745</v>
      </c>
      <c r="BA41" s="5">
        <f t="shared" si="76"/>
        <v>0.4257690901271705</v>
      </c>
      <c r="BB41" s="1">
        <v>1</v>
      </c>
      <c r="BC41" s="1">
        <v>120</v>
      </c>
      <c r="BD41" s="5">
        <f t="shared" si="31"/>
        <v>9.727251530427253</v>
      </c>
      <c r="BE41" s="5">
        <f t="shared" si="32"/>
        <v>68.161633863666</v>
      </c>
      <c r="BF41" s="5">
        <f t="shared" si="33"/>
        <v>9.727251530427253</v>
      </c>
      <c r="BG41" s="5">
        <f t="shared" si="34"/>
        <v>188.161633863666</v>
      </c>
      <c r="BH41" s="5">
        <f t="shared" si="35"/>
        <v>-9.628729214374257</v>
      </c>
      <c r="BI41" s="5">
        <f t="shared" si="36"/>
        <v>-1.3809402783810263</v>
      </c>
      <c r="BJ41" s="5">
        <f>Q41+(3*S41)-BH41</f>
        <v>73.25196670937426</v>
      </c>
      <c r="BK41" s="5">
        <f>R41+(3*T41)-BI41</f>
        <v>17.24699145338103</v>
      </c>
      <c r="BL41" s="5">
        <f t="shared" si="37"/>
        <v>75.25496223495347</v>
      </c>
      <c r="BM41" s="5">
        <f t="shared" si="38"/>
        <v>13.248846048444081</v>
      </c>
      <c r="BN41" s="5">
        <f t="shared" si="39"/>
        <v>94.61942233619934</v>
      </c>
      <c r="BO41" s="5">
        <f t="shared" si="40"/>
        <v>136.323267727332</v>
      </c>
      <c r="BP41" s="5">
        <f t="shared" si="41"/>
        <v>-68.4332750916829</v>
      </c>
      <c r="BQ41" s="5">
        <f t="shared" si="42"/>
        <v>65.34310938011834</v>
      </c>
      <c r="BR41" s="5">
        <f t="shared" si="43"/>
        <v>7.23687049</v>
      </c>
      <c r="BS41" s="5">
        <f t="shared" si="43"/>
        <v>18.05838849</v>
      </c>
      <c r="BT41" s="5">
        <f t="shared" si="44"/>
        <v>19.454503060854506</v>
      </c>
      <c r="BU41" s="5">
        <f t="shared" si="45"/>
        <v>68.161633863666</v>
      </c>
      <c r="BV41" s="5">
        <f t="shared" si="46"/>
        <v>63.623237495</v>
      </c>
      <c r="BW41" s="5">
        <f t="shared" si="46"/>
        <v>15.866051175000003</v>
      </c>
      <c r="BX41" s="5">
        <f t="shared" si="47"/>
        <v>65.57170067363583</v>
      </c>
      <c r="BY41" s="5">
        <f t="shared" si="48"/>
        <v>14.002540477207482</v>
      </c>
      <c r="BZ41" s="5">
        <f t="shared" si="49"/>
        <v>1275.6648514606838</v>
      </c>
      <c r="CA41" s="5">
        <f t="shared" si="50"/>
        <v>82.16417434087347</v>
      </c>
      <c r="CB41" s="5">
        <f t="shared" si="51"/>
        <v>173.91781398545626</v>
      </c>
      <c r="CC41" s="5">
        <f t="shared" si="52"/>
        <v>1263.7536972174319</v>
      </c>
      <c r="CD41" s="5">
        <f>BP41+CB41</f>
        <v>105.48453889377336</v>
      </c>
      <c r="CE41" s="5">
        <f t="shared" si="53"/>
        <v>1329.0968065975503</v>
      </c>
      <c r="CF41" s="5">
        <f t="shared" si="54"/>
        <v>1333.276156410756</v>
      </c>
      <c r="CG41" s="5">
        <f t="shared" si="55"/>
        <v>85.46219898899986</v>
      </c>
      <c r="CH41" s="5">
        <f t="shared" si="56"/>
        <v>0.05644364213153221</v>
      </c>
      <c r="CI41" s="5">
        <f t="shared" si="57"/>
        <v>-72.21335294055578</v>
      </c>
      <c r="CJ41" s="5">
        <f t="shared" si="58"/>
        <v>0.8014997182677573</v>
      </c>
      <c r="CK41" s="5">
        <f t="shared" si="59"/>
        <v>-72.21335294055578</v>
      </c>
      <c r="CL41" s="11">
        <f t="shared" si="60"/>
        <v>801.4997182677573</v>
      </c>
      <c r="CM41" s="5">
        <f t="shared" si="69"/>
        <v>10.228791895537327</v>
      </c>
      <c r="CN41" s="5">
        <f t="shared" si="62"/>
        <v>-72.21335294055578</v>
      </c>
      <c r="CO41" s="5">
        <f t="shared" si="63"/>
        <v>3.124623840921306</v>
      </c>
      <c r="CP41" s="5">
        <f t="shared" si="64"/>
        <v>-9.739861882745375</v>
      </c>
      <c r="CQ41" s="5">
        <f t="shared" si="65"/>
        <v>3.1171310143602895</v>
      </c>
      <c r="CR41" s="5">
        <f>1.7*CJ41</f>
        <v>1.3625495210551875</v>
      </c>
    </row>
    <row r="42" spans="1:96" ht="12.75">
      <c r="A42" s="1" t="s">
        <v>80</v>
      </c>
      <c r="B42" s="1">
        <v>1</v>
      </c>
      <c r="C42">
        <v>0.22355</v>
      </c>
      <c r="D42">
        <v>0.5301</v>
      </c>
      <c r="E42">
        <v>0.3996</v>
      </c>
      <c r="F42">
        <v>0.4356</v>
      </c>
      <c r="G42">
        <v>2.5868</v>
      </c>
      <c r="H42" s="5">
        <f t="shared" si="0"/>
        <v>0.118503855</v>
      </c>
      <c r="I42" s="5">
        <f t="shared" si="1"/>
        <v>0.08933058</v>
      </c>
      <c r="J42" s="5">
        <f t="shared" si="2"/>
        <v>0.09737838</v>
      </c>
      <c r="K42" s="5">
        <f t="shared" si="3"/>
        <v>0.57827914</v>
      </c>
      <c r="L42" s="2">
        <v>40</v>
      </c>
      <c r="M42" s="6"/>
      <c r="N42" s="9">
        <v>1</v>
      </c>
      <c r="O42" s="5">
        <f>O14+H41</f>
        <v>1.4838338660000001</v>
      </c>
      <c r="P42" s="5">
        <f>P14+I41</f>
        <v>7.458691926</v>
      </c>
      <c r="Q42" s="5">
        <f>Q14+J41</f>
        <v>1.708660706</v>
      </c>
      <c r="R42" s="5">
        <f>R14+K41</f>
        <v>5.714895394</v>
      </c>
      <c r="S42">
        <v>20</v>
      </c>
      <c r="T42">
        <v>0</v>
      </c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>
        <f t="shared" si="21"/>
        <v>64.676328438</v>
      </c>
      <c r="AQ42" s="5">
        <f t="shared" si="21"/>
        <v>20.632279246</v>
      </c>
      <c r="AR42" s="7">
        <f t="shared" si="22"/>
        <v>67.88754235575898</v>
      </c>
      <c r="AS42" s="5">
        <f t="shared" si="23"/>
        <v>17.693109406602467</v>
      </c>
      <c r="AT42" s="10">
        <f t="shared" si="24"/>
        <v>0.36229211743429124</v>
      </c>
      <c r="AU42" s="5">
        <f t="shared" si="25"/>
        <v>-17.693109406602467</v>
      </c>
      <c r="AV42" s="5">
        <f t="shared" si="26"/>
        <v>22.629180785252995</v>
      </c>
      <c r="AW42" s="5">
        <f t="shared" si="27"/>
        <v>17.693109406602467</v>
      </c>
      <c r="AX42" s="5">
        <f t="shared" si="28"/>
        <v>21.558776146</v>
      </c>
      <c r="AY42" s="5">
        <f t="shared" si="29"/>
        <v>6.877426415333333</v>
      </c>
      <c r="AZ42" s="5">
        <f t="shared" si="30"/>
        <v>0.3190082019850355</v>
      </c>
      <c r="BA42" s="5">
        <f aca="true" t="shared" si="79" ref="BA42:BA49">1.47*AT42</f>
        <v>0.5325694126284081</v>
      </c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</row>
    <row r="43" spans="1:96" ht="12.75">
      <c r="A43" s="1" t="s">
        <v>81</v>
      </c>
      <c r="B43" s="1">
        <v>1</v>
      </c>
      <c r="C43">
        <v>0.35816</v>
      </c>
      <c r="D43">
        <v>0.5301</v>
      </c>
      <c r="E43">
        <v>0.3996</v>
      </c>
      <c r="F43">
        <v>0.4356</v>
      </c>
      <c r="G43">
        <v>2.5868</v>
      </c>
      <c r="H43" s="5">
        <f t="shared" si="0"/>
        <v>0.18986061599999998</v>
      </c>
      <c r="I43" s="5">
        <f t="shared" si="1"/>
        <v>0.143120736</v>
      </c>
      <c r="J43" s="5">
        <f t="shared" si="2"/>
        <v>0.15601449599999997</v>
      </c>
      <c r="K43" s="5">
        <f t="shared" si="3"/>
        <v>0.926488288</v>
      </c>
      <c r="L43" s="2">
        <v>41</v>
      </c>
      <c r="M43" s="6"/>
      <c r="N43" s="9">
        <v>1</v>
      </c>
      <c r="O43" s="5">
        <f>O16+H42</f>
        <v>1.739490494</v>
      </c>
      <c r="P43" s="5">
        <f>P16+I42</f>
        <v>7.648604619</v>
      </c>
      <c r="Q43" s="5">
        <f>Q16+J42</f>
        <v>1.9304105690000004</v>
      </c>
      <c r="R43" s="5">
        <f>R16+K42</f>
        <v>6.943167025</v>
      </c>
      <c r="S43">
        <v>20</v>
      </c>
      <c r="T43">
        <v>0</v>
      </c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>
        <f t="shared" si="21"/>
        <v>65.409391557</v>
      </c>
      <c r="AQ43" s="5">
        <f t="shared" si="21"/>
        <v>22.240376263</v>
      </c>
      <c r="AR43" s="7">
        <f t="shared" si="22"/>
        <v>69.08706709780607</v>
      </c>
      <c r="AS43" s="5">
        <f t="shared" si="23"/>
        <v>18.778962200423365</v>
      </c>
      <c r="AT43" s="10">
        <f t="shared" si="24"/>
        <v>0.35600181771588185</v>
      </c>
      <c r="AU43" s="5">
        <f t="shared" si="25"/>
        <v>-18.778962200423365</v>
      </c>
      <c r="AV43" s="5">
        <f t="shared" si="26"/>
        <v>23.029022365935358</v>
      </c>
      <c r="AW43" s="5">
        <f t="shared" si="27"/>
        <v>18.778962200423365</v>
      </c>
      <c r="AX43" s="5">
        <f t="shared" si="28"/>
        <v>21.803130519000003</v>
      </c>
      <c r="AY43" s="5">
        <f t="shared" si="29"/>
        <v>7.413458754333334</v>
      </c>
      <c r="AZ43" s="5">
        <f t="shared" si="30"/>
        <v>0.3400180881306466</v>
      </c>
      <c r="BA43" s="5">
        <f t="shared" si="79"/>
        <v>0.5233226720423463</v>
      </c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</row>
    <row r="44" spans="1:96" ht="12.75">
      <c r="A44" s="1" t="s">
        <v>82</v>
      </c>
      <c r="B44" s="1">
        <v>1</v>
      </c>
      <c r="C44">
        <v>0.01685</v>
      </c>
      <c r="D44">
        <v>0.5301</v>
      </c>
      <c r="E44">
        <v>0.3996</v>
      </c>
      <c r="F44">
        <v>0.4356</v>
      </c>
      <c r="G44">
        <v>2.5868</v>
      </c>
      <c r="H44" s="5">
        <f t="shared" si="0"/>
        <v>0.008932185</v>
      </c>
      <c r="I44" s="5">
        <f t="shared" si="1"/>
        <v>0.0067332600000000005</v>
      </c>
      <c r="J44" s="5">
        <f t="shared" si="2"/>
        <v>0.00733986</v>
      </c>
      <c r="K44" s="5">
        <f t="shared" si="3"/>
        <v>0.04358758000000001</v>
      </c>
      <c r="L44" s="2">
        <v>42</v>
      </c>
      <c r="M44" s="6"/>
      <c r="N44" s="9">
        <v>1</v>
      </c>
      <c r="O44" s="5">
        <f>O17+H43</f>
        <v>1.714379657</v>
      </c>
      <c r="P44" s="5">
        <f>P17+I43</f>
        <v>7.631404377</v>
      </c>
      <c r="Q44" s="5">
        <f>Q17+J43</f>
        <v>1.9025879870000004</v>
      </c>
      <c r="R44" s="5">
        <f>R17+K43</f>
        <v>6.832513603</v>
      </c>
      <c r="S44">
        <v>20</v>
      </c>
      <c r="T44">
        <v>0</v>
      </c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>
        <f>O44+O44+Q44+(3*S44)</f>
        <v>65.331347301</v>
      </c>
      <c r="AQ44" s="5">
        <f t="shared" si="21"/>
        <v>22.095322357</v>
      </c>
      <c r="AR44" s="7">
        <f t="shared" si="22"/>
        <v>68.96657313672779</v>
      </c>
      <c r="AS44" s="5">
        <f t="shared" si="23"/>
        <v>18.685742045829375</v>
      </c>
      <c r="AT44" s="10">
        <f t="shared" si="24"/>
        <v>0.3566238011959456</v>
      </c>
      <c r="AU44" s="5">
        <f t="shared" si="25"/>
        <v>-18.685742045829375</v>
      </c>
      <c r="AV44" s="5">
        <f t="shared" si="26"/>
        <v>22.988857712242595</v>
      </c>
      <c r="AW44" s="5">
        <f t="shared" si="27"/>
        <v>18.685742045829375</v>
      </c>
      <c r="AX44" s="5">
        <f t="shared" si="28"/>
        <v>21.777115766999994</v>
      </c>
      <c r="AY44" s="5">
        <f t="shared" si="29"/>
        <v>7.365107452333332</v>
      </c>
      <c r="AZ44" s="5">
        <f t="shared" si="30"/>
        <v>0.33820399042439153</v>
      </c>
      <c r="BA44" s="5">
        <f t="shared" si="79"/>
        <v>0.5242369877580401</v>
      </c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</row>
    <row r="45" spans="1:96" ht="12.75">
      <c r="A45" s="1" t="s">
        <v>83</v>
      </c>
      <c r="B45" s="1">
        <v>1</v>
      </c>
      <c r="C45">
        <v>0.1348</v>
      </c>
      <c r="D45">
        <v>0.5301</v>
      </c>
      <c r="E45">
        <v>0.3996</v>
      </c>
      <c r="F45">
        <v>0.4356</v>
      </c>
      <c r="G45">
        <v>2.5868</v>
      </c>
      <c r="H45" s="5">
        <f t="shared" si="0"/>
        <v>0.07145748</v>
      </c>
      <c r="I45" s="5">
        <f t="shared" si="1"/>
        <v>0.053866080000000004</v>
      </c>
      <c r="J45" s="5">
        <f t="shared" si="2"/>
        <v>0.05871888</v>
      </c>
      <c r="K45" s="5">
        <f t="shared" si="3"/>
        <v>0.34870064000000006</v>
      </c>
      <c r="L45" s="2">
        <v>43</v>
      </c>
      <c r="M45" s="6"/>
      <c r="N45" s="9">
        <v>1</v>
      </c>
      <c r="O45" s="5">
        <f>O44+H44</f>
        <v>1.723311842</v>
      </c>
      <c r="P45" s="5">
        <f>P44+I44</f>
        <v>7.638137637</v>
      </c>
      <c r="Q45" s="5">
        <f>Q44+J44</f>
        <v>1.9099278470000005</v>
      </c>
      <c r="R45" s="5">
        <f>R44+K44</f>
        <v>6.876101182999999</v>
      </c>
      <c r="S45">
        <v>20</v>
      </c>
      <c r="T45">
        <v>0</v>
      </c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>
        <f t="shared" si="21"/>
        <v>65.35655153100001</v>
      </c>
      <c r="AQ45" s="5">
        <f t="shared" si="21"/>
        <v>22.152376457</v>
      </c>
      <c r="AR45" s="7">
        <f t="shared" si="22"/>
        <v>69.00874300200596</v>
      </c>
      <c r="AS45" s="5">
        <f t="shared" si="23"/>
        <v>18.72391107992317</v>
      </c>
      <c r="AT45" s="10">
        <f t="shared" si="24"/>
        <v>0.35640587551005126</v>
      </c>
      <c r="AU45" s="5">
        <f t="shared" si="25"/>
        <v>-18.72391107992317</v>
      </c>
      <c r="AV45" s="5">
        <f t="shared" si="26"/>
        <v>23.002914334001986</v>
      </c>
      <c r="AW45" s="5">
        <f t="shared" si="27"/>
        <v>18.72391107992317</v>
      </c>
      <c r="AX45" s="5">
        <f t="shared" si="28"/>
        <v>21.785517177</v>
      </c>
      <c r="AY45" s="5">
        <f t="shared" si="29"/>
        <v>7.384125485666665</v>
      </c>
      <c r="AZ45" s="5">
        <f t="shared" si="30"/>
        <v>0.3389465315729312</v>
      </c>
      <c r="BA45" s="5">
        <f t="shared" si="79"/>
        <v>0.5239166369997753</v>
      </c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</row>
    <row r="46" spans="1:96" ht="12.75">
      <c r="A46" s="1" t="s">
        <v>84</v>
      </c>
      <c r="B46" s="1">
        <v>1</v>
      </c>
      <c r="C46">
        <v>0.12265</v>
      </c>
      <c r="D46">
        <v>0.5301</v>
      </c>
      <c r="E46">
        <v>0.3996</v>
      </c>
      <c r="F46">
        <v>0.4356</v>
      </c>
      <c r="G46">
        <v>2.5868</v>
      </c>
      <c r="H46" s="5">
        <f t="shared" si="0"/>
        <v>0.065016765</v>
      </c>
      <c r="I46" s="5">
        <f t="shared" si="1"/>
        <v>0.04901094</v>
      </c>
      <c r="J46" s="5">
        <f t="shared" si="2"/>
        <v>0.053426339999999996</v>
      </c>
      <c r="K46" s="5">
        <f t="shared" si="3"/>
        <v>0.31727102</v>
      </c>
      <c r="L46" s="2">
        <v>44</v>
      </c>
      <c r="M46" s="6"/>
      <c r="N46" s="9">
        <v>1</v>
      </c>
      <c r="O46" s="5">
        <f>O44+H45</f>
        <v>1.7858371370000001</v>
      </c>
      <c r="P46" s="5">
        <f>P44+I45</f>
        <v>7.685270457</v>
      </c>
      <c r="Q46" s="5">
        <f>Q44+J45</f>
        <v>1.9613068670000005</v>
      </c>
      <c r="R46" s="5">
        <f>R44+K45</f>
        <v>7.181214242999999</v>
      </c>
      <c r="S46">
        <v>20</v>
      </c>
      <c r="T46">
        <v>0</v>
      </c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>
        <f t="shared" si="21"/>
        <v>65.532981141</v>
      </c>
      <c r="AQ46" s="5">
        <f t="shared" si="21"/>
        <v>22.551755157</v>
      </c>
      <c r="AR46" s="7">
        <f t="shared" si="22"/>
        <v>69.3047853895237</v>
      </c>
      <c r="AS46" s="5">
        <f t="shared" si="23"/>
        <v>18.989791380067096</v>
      </c>
      <c r="AT46" s="10">
        <f t="shared" si="24"/>
        <v>0.3548834518315372</v>
      </c>
      <c r="AU46" s="5">
        <f t="shared" si="25"/>
        <v>-18.989791380067096</v>
      </c>
      <c r="AV46" s="5">
        <f t="shared" si="26"/>
        <v>23.101595129841233</v>
      </c>
      <c r="AW46" s="5">
        <f t="shared" si="27"/>
        <v>18.989791380067096</v>
      </c>
      <c r="AX46" s="5">
        <f t="shared" si="28"/>
        <v>21.844327047</v>
      </c>
      <c r="AY46" s="5">
        <f t="shared" si="29"/>
        <v>7.517251719</v>
      </c>
      <c r="AZ46" s="5">
        <f t="shared" si="30"/>
        <v>0.34412832690272255</v>
      </c>
      <c r="BA46" s="5">
        <f t="shared" si="79"/>
        <v>0.5216786741923597</v>
      </c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</row>
    <row r="47" spans="1:96" ht="12.75">
      <c r="A47" s="1" t="s">
        <v>85</v>
      </c>
      <c r="B47" s="1">
        <v>1</v>
      </c>
      <c r="C47">
        <v>0.02066</v>
      </c>
      <c r="D47">
        <v>0.5301</v>
      </c>
      <c r="E47">
        <v>0.3996</v>
      </c>
      <c r="F47">
        <v>0.4356</v>
      </c>
      <c r="G47">
        <v>2.5868</v>
      </c>
      <c r="H47" s="5">
        <f t="shared" si="0"/>
        <v>0.010951866000000001</v>
      </c>
      <c r="I47" s="5">
        <f t="shared" si="1"/>
        <v>0.008255736000000001</v>
      </c>
      <c r="J47" s="5">
        <f t="shared" si="2"/>
        <v>0.008999496000000001</v>
      </c>
      <c r="K47" s="5">
        <f t="shared" si="3"/>
        <v>0.053443288000000005</v>
      </c>
      <c r="L47" s="2">
        <v>45</v>
      </c>
      <c r="M47" s="6"/>
      <c r="N47" s="9">
        <v>1</v>
      </c>
      <c r="O47" s="5">
        <f>O18+H46</f>
        <v>1.612796594</v>
      </c>
      <c r="P47" s="5">
        <f>P18+I46</f>
        <v>7.554412168999999</v>
      </c>
      <c r="Q47" s="5">
        <f>Q18+J46</f>
        <v>1.8208472190000002</v>
      </c>
      <c r="R47" s="5">
        <f>R18+K46</f>
        <v>6.333939754999999</v>
      </c>
      <c r="S47">
        <v>20</v>
      </c>
      <c r="T47">
        <v>0</v>
      </c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>
        <f t="shared" si="21"/>
        <v>65.046440407</v>
      </c>
      <c r="AQ47" s="5">
        <f t="shared" si="21"/>
        <v>21.442764092999997</v>
      </c>
      <c r="AR47" s="7">
        <f t="shared" si="22"/>
        <v>68.48964550623293</v>
      </c>
      <c r="AS47" s="5">
        <f t="shared" si="23"/>
        <v>18.244966784740143</v>
      </c>
      <c r="AT47" s="10">
        <f t="shared" si="24"/>
        <v>0.35910715095232554</v>
      </c>
      <c r="AU47" s="5">
        <f t="shared" si="25"/>
        <v>-18.244966784740143</v>
      </c>
      <c r="AV47" s="5">
        <f t="shared" si="26"/>
        <v>22.829881835410976</v>
      </c>
      <c r="AW47" s="5">
        <f t="shared" si="27"/>
        <v>18.244966784740143</v>
      </c>
      <c r="AX47" s="5">
        <f t="shared" si="28"/>
        <v>21.682146802333335</v>
      </c>
      <c r="AY47" s="5">
        <f t="shared" si="29"/>
        <v>7.147588030999998</v>
      </c>
      <c r="AZ47" s="5">
        <f t="shared" si="30"/>
        <v>0.32965315179172233</v>
      </c>
      <c r="BA47" s="5">
        <f t="shared" si="79"/>
        <v>0.5278875118999186</v>
      </c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</row>
    <row r="48" spans="1:96" ht="12.75">
      <c r="A48" s="1" t="s">
        <v>86</v>
      </c>
      <c r="B48" s="1">
        <v>1</v>
      </c>
      <c r="C48">
        <v>0.14043</v>
      </c>
      <c r="D48">
        <v>0.5301</v>
      </c>
      <c r="E48">
        <v>0.3996</v>
      </c>
      <c r="F48">
        <v>0.4356</v>
      </c>
      <c r="G48">
        <v>2.5868</v>
      </c>
      <c r="H48" s="5">
        <f t="shared" si="0"/>
        <v>0.074441943</v>
      </c>
      <c r="I48" s="5">
        <f t="shared" si="1"/>
        <v>0.056115828</v>
      </c>
      <c r="J48" s="5">
        <f t="shared" si="2"/>
        <v>0.061171308</v>
      </c>
      <c r="K48" s="5">
        <f t="shared" si="3"/>
        <v>0.363264324</v>
      </c>
      <c r="L48" s="2">
        <v>46</v>
      </c>
      <c r="M48" s="6"/>
      <c r="N48" s="9">
        <v>1</v>
      </c>
      <c r="O48" s="5">
        <f>O5+H47</f>
        <v>1.9731585740000002</v>
      </c>
      <c r="P48" s="5">
        <f>P5+I47</f>
        <v>7.818633244</v>
      </c>
      <c r="Q48" s="5">
        <f>Q5+J47</f>
        <v>2.147848804</v>
      </c>
      <c r="R48" s="5">
        <f>R5+K47</f>
        <v>8.041395507999999</v>
      </c>
      <c r="S48">
        <v>20</v>
      </c>
      <c r="T48">
        <v>0</v>
      </c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>
        <f t="shared" si="21"/>
        <v>66.094165952</v>
      </c>
      <c r="AQ48" s="5">
        <f t="shared" si="21"/>
        <v>23.678661996</v>
      </c>
      <c r="AR48" s="7">
        <f t="shared" si="22"/>
        <v>70.20767626699612</v>
      </c>
      <c r="AS48" s="5">
        <f t="shared" si="23"/>
        <v>19.710391157552497</v>
      </c>
      <c r="AT48" s="10">
        <f t="shared" si="24"/>
        <v>0.35031954873344756</v>
      </c>
      <c r="AU48" s="5">
        <f t="shared" si="25"/>
        <v>-19.710391157552497</v>
      </c>
      <c r="AV48" s="5">
        <f t="shared" si="26"/>
        <v>23.40255875566537</v>
      </c>
      <c r="AW48" s="5">
        <f t="shared" si="27"/>
        <v>19.710391157552497</v>
      </c>
      <c r="AX48" s="5">
        <f t="shared" si="28"/>
        <v>22.031388650666663</v>
      </c>
      <c r="AY48" s="5">
        <f t="shared" si="29"/>
        <v>7.892887332</v>
      </c>
      <c r="AZ48" s="5">
        <f t="shared" si="30"/>
        <v>0.3582564611405538</v>
      </c>
      <c r="BA48" s="5">
        <f t="shared" si="79"/>
        <v>0.5149697366381679</v>
      </c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</row>
    <row r="49" spans="1:96" ht="12.75">
      <c r="A49" s="1" t="s">
        <v>87</v>
      </c>
      <c r="B49" s="1">
        <v>1</v>
      </c>
      <c r="C49">
        <v>0.67015</v>
      </c>
      <c r="D49">
        <v>0.5301</v>
      </c>
      <c r="E49">
        <v>0.3996</v>
      </c>
      <c r="F49">
        <v>0.4356</v>
      </c>
      <c r="G49">
        <v>2.5868</v>
      </c>
      <c r="H49" s="5">
        <f t="shared" si="0"/>
        <v>0.35524651500000004</v>
      </c>
      <c r="I49" s="5">
        <f t="shared" si="1"/>
        <v>0.26779194</v>
      </c>
      <c r="J49" s="5">
        <f t="shared" si="2"/>
        <v>0.29191734</v>
      </c>
      <c r="K49" s="5">
        <f t="shared" si="3"/>
        <v>1.7335440200000003</v>
      </c>
      <c r="L49" s="2">
        <v>47</v>
      </c>
      <c r="M49" s="6"/>
      <c r="N49" s="9">
        <v>1</v>
      </c>
      <c r="O49" s="5">
        <f>O48+H48</f>
        <v>2.0476005170000002</v>
      </c>
      <c r="P49" s="5">
        <f>P48+I48</f>
        <v>7.874749072</v>
      </c>
      <c r="Q49" s="5">
        <f>Q48+J48</f>
        <v>2.209020112</v>
      </c>
      <c r="R49" s="5">
        <f>R48+K48</f>
        <v>8.404659831999998</v>
      </c>
      <c r="S49">
        <v>20</v>
      </c>
      <c r="T49">
        <v>0</v>
      </c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>
        <f t="shared" si="21"/>
        <v>66.304221146</v>
      </c>
      <c r="AQ49" s="5">
        <f t="shared" si="21"/>
        <v>24.154157976</v>
      </c>
      <c r="AR49" s="7">
        <f t="shared" si="22"/>
        <v>70.56679877468751</v>
      </c>
      <c r="AS49" s="5">
        <f t="shared" si="23"/>
        <v>20.01632382025282</v>
      </c>
      <c r="AT49" s="10">
        <f t="shared" si="24"/>
        <v>0.3485367324938139</v>
      </c>
      <c r="AU49" s="5">
        <f t="shared" si="25"/>
        <v>-20.01632382025282</v>
      </c>
      <c r="AV49" s="5">
        <f t="shared" si="26"/>
        <v>23.52226625822917</v>
      </c>
      <c r="AW49" s="5">
        <f t="shared" si="27"/>
        <v>20.01632382025282</v>
      </c>
      <c r="AX49" s="5">
        <f t="shared" si="28"/>
        <v>22.10140704866667</v>
      </c>
      <c r="AY49" s="5">
        <f t="shared" si="29"/>
        <v>8.051385992</v>
      </c>
      <c r="AZ49" s="5">
        <f t="shared" si="30"/>
        <v>0.3642929146669747</v>
      </c>
      <c r="BA49" s="5">
        <f t="shared" si="79"/>
        <v>0.5123489967659064</v>
      </c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</row>
    <row r="50" spans="1:96" ht="12.75">
      <c r="A50" s="1" t="s">
        <v>88</v>
      </c>
      <c r="B50" s="1">
        <v>1</v>
      </c>
      <c r="C50">
        <v>0.13346</v>
      </c>
      <c r="D50">
        <v>0.5301</v>
      </c>
      <c r="E50">
        <v>0.3996</v>
      </c>
      <c r="F50">
        <v>0.4356</v>
      </c>
      <c r="G50">
        <v>2.5868</v>
      </c>
      <c r="H50" s="5">
        <f t="shared" si="0"/>
        <v>0.070747146</v>
      </c>
      <c r="I50" s="5">
        <f t="shared" si="1"/>
        <v>0.053330616</v>
      </c>
      <c r="J50" s="5">
        <f t="shared" si="2"/>
        <v>0.058135176</v>
      </c>
      <c r="K50" s="5">
        <f t="shared" si="3"/>
        <v>0.34523432800000003</v>
      </c>
      <c r="L50" s="2">
        <v>48</v>
      </c>
      <c r="M50" s="6"/>
      <c r="N50" s="9">
        <v>1</v>
      </c>
      <c r="O50" s="5">
        <f>O48+H49</f>
        <v>2.3284050890000003</v>
      </c>
      <c r="P50" s="5">
        <f>P48+I49</f>
        <v>8.086425184</v>
      </c>
      <c r="Q50" s="5">
        <f>Q48+J49</f>
        <v>2.439766144</v>
      </c>
      <c r="R50" s="5">
        <f>R48+K49</f>
        <v>9.774939527999999</v>
      </c>
      <c r="S50">
        <v>20</v>
      </c>
      <c r="T50">
        <v>0</v>
      </c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>
        <f t="shared" si="21"/>
        <v>67.096576322</v>
      </c>
      <c r="AQ50" s="5">
        <f t="shared" si="21"/>
        <v>25.947789895999996</v>
      </c>
      <c r="AR50" s="7">
        <f t="shared" si="22"/>
        <v>71.93912950975242</v>
      </c>
      <c r="AS50" s="5">
        <f t="shared" si="23"/>
        <v>21.14263306584334</v>
      </c>
      <c r="AT50" s="10">
        <f t="shared" si="24"/>
        <v>0.3418879493689706</v>
      </c>
      <c r="AU50" s="5">
        <f t="shared" si="25"/>
        <v>-21.14263306584334</v>
      </c>
      <c r="AV50" s="5">
        <f t="shared" si="26"/>
        <v>23.97970983658414</v>
      </c>
      <c r="AW50" s="5">
        <f t="shared" si="27"/>
        <v>21.14263306584334</v>
      </c>
      <c r="AX50" s="5">
        <f t="shared" si="28"/>
        <v>22.36552544066667</v>
      </c>
      <c r="AY50" s="5">
        <f t="shared" si="29"/>
        <v>8.649263298666666</v>
      </c>
      <c r="AZ50" s="5">
        <f t="shared" si="30"/>
        <v>0.38672300910668206</v>
      </c>
      <c r="BA50" s="5">
        <f aca="true" t="shared" si="80" ref="BA50:BA71">1.36*AT50</f>
        <v>0.4649676111418001</v>
      </c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</row>
    <row r="51" spans="1:96" ht="12.75">
      <c r="A51" s="1" t="s">
        <v>89</v>
      </c>
      <c r="B51" s="1">
        <v>1</v>
      </c>
      <c r="C51">
        <v>0.10699</v>
      </c>
      <c r="D51">
        <v>0.5301</v>
      </c>
      <c r="E51">
        <v>0.3996</v>
      </c>
      <c r="F51">
        <v>0.4356</v>
      </c>
      <c r="G51">
        <v>2.5868</v>
      </c>
      <c r="H51" s="5">
        <f t="shared" si="0"/>
        <v>0.056715399</v>
      </c>
      <c r="I51" s="5">
        <f t="shared" si="1"/>
        <v>0.042753204</v>
      </c>
      <c r="J51" s="5">
        <f t="shared" si="2"/>
        <v>0.046604844</v>
      </c>
      <c r="K51" s="5">
        <f t="shared" si="3"/>
        <v>0.27676173200000004</v>
      </c>
      <c r="L51" s="2">
        <v>49</v>
      </c>
      <c r="M51" s="6"/>
      <c r="N51" s="9">
        <v>1</v>
      </c>
      <c r="O51" s="5">
        <f>O22+H50</f>
        <v>2.0704266230000004</v>
      </c>
      <c r="P51" s="5">
        <f>P22+I50</f>
        <v>7.891284293</v>
      </c>
      <c r="Q51" s="5">
        <f>Q22+J50</f>
        <v>2.2305693030000002</v>
      </c>
      <c r="R51" s="5">
        <f>R22+K50</f>
        <v>8.511431383</v>
      </c>
      <c r="S51">
        <v>20</v>
      </c>
      <c r="T51">
        <v>0</v>
      </c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>
        <f t="shared" si="21"/>
        <v>66.371422549</v>
      </c>
      <c r="AQ51" s="5">
        <f t="shared" si="21"/>
        <v>24.293999968999998</v>
      </c>
      <c r="AR51" s="7">
        <f t="shared" si="22"/>
        <v>70.67789021802842</v>
      </c>
      <c r="AS51" s="5">
        <f t="shared" si="23"/>
        <v>20.104193489528246</v>
      </c>
      <c r="AT51" s="10">
        <f t="shared" si="24"/>
        <v>0.3479889027757702</v>
      </c>
      <c r="AU51" s="5">
        <f>0-AS51</f>
        <v>-20.104193489528246</v>
      </c>
      <c r="AV51" s="5">
        <f t="shared" si="26"/>
        <v>23.55929673934281</v>
      </c>
      <c r="AW51" s="5">
        <f t="shared" si="27"/>
        <v>20.104193489528246</v>
      </c>
      <c r="AX51" s="5">
        <f t="shared" si="28"/>
        <v>22.123807516333333</v>
      </c>
      <c r="AY51" s="5">
        <f t="shared" si="29"/>
        <v>8.097999989666667</v>
      </c>
      <c r="AZ51" s="5">
        <f t="shared" si="30"/>
        <v>0.36603102714974173</v>
      </c>
      <c r="BA51" s="5">
        <f t="shared" si="80"/>
        <v>0.47326490777504754</v>
      </c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</row>
    <row r="52" spans="1:96" ht="12.75">
      <c r="A52" s="1" t="s">
        <v>90</v>
      </c>
      <c r="B52" s="1">
        <v>1</v>
      </c>
      <c r="C52">
        <v>0.14232</v>
      </c>
      <c r="D52">
        <v>0.5301</v>
      </c>
      <c r="E52">
        <v>0.3996</v>
      </c>
      <c r="F52">
        <v>0.4356</v>
      </c>
      <c r="G52">
        <v>2.5868</v>
      </c>
      <c r="H52" s="5">
        <f t="shared" si="0"/>
        <v>0.075443832</v>
      </c>
      <c r="I52" s="5">
        <f t="shared" si="1"/>
        <v>0.056871072</v>
      </c>
      <c r="J52" s="5">
        <f t="shared" si="2"/>
        <v>0.061994592</v>
      </c>
      <c r="K52" s="5">
        <f t="shared" si="3"/>
        <v>0.36815337600000003</v>
      </c>
      <c r="L52" s="2">
        <v>50</v>
      </c>
      <c r="M52" s="6"/>
      <c r="N52" s="9">
        <v>1</v>
      </c>
      <c r="O52" s="5">
        <f>O26+H55</f>
        <v>2.3567919440000002</v>
      </c>
      <c r="P52" s="5">
        <f>P26+I55</f>
        <v>8.101618364</v>
      </c>
      <c r="Q52" s="5">
        <f>Q26+J55</f>
        <v>2.488893924</v>
      </c>
      <c r="R52" s="5">
        <f>R26+K55</f>
        <v>9.870808707999998</v>
      </c>
      <c r="S52">
        <v>20</v>
      </c>
      <c r="T52">
        <v>0</v>
      </c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>
        <f t="shared" si="21"/>
        <v>67.202477812</v>
      </c>
      <c r="AQ52" s="5">
        <f t="shared" si="21"/>
        <v>26.074045436</v>
      </c>
      <c r="AR52" s="7">
        <f t="shared" si="22"/>
        <v>72.08348541428157</v>
      </c>
      <c r="AS52" s="5">
        <f t="shared" si="23"/>
        <v>21.205870790127033</v>
      </c>
      <c r="AT52" s="10">
        <f t="shared" si="24"/>
        <v>0.34120327736823247</v>
      </c>
      <c r="AU52" s="5">
        <f t="shared" si="25"/>
        <v>-21.205870790127033</v>
      </c>
      <c r="AV52" s="5">
        <f t="shared" si="26"/>
        <v>24.02782847142719</v>
      </c>
      <c r="AW52" s="5">
        <f t="shared" si="27"/>
        <v>21.205870790127033</v>
      </c>
      <c r="AX52" s="5">
        <f t="shared" si="28"/>
        <v>22.40082593733333</v>
      </c>
      <c r="AY52" s="5">
        <f>AV52*SIN(AW52*PI()/180)</f>
        <v>8.691348478666667</v>
      </c>
      <c r="AZ52" s="5">
        <f t="shared" si="30"/>
        <v>0.38799232238047177</v>
      </c>
      <c r="BA52" s="5">
        <f t="shared" si="80"/>
        <v>0.4640364572207962</v>
      </c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</row>
    <row r="53" spans="1:96" ht="12.75">
      <c r="A53" s="1" t="s">
        <v>91</v>
      </c>
      <c r="B53" s="1">
        <v>1</v>
      </c>
      <c r="C53">
        <v>0.05053</v>
      </c>
      <c r="D53">
        <v>0.5301</v>
      </c>
      <c r="E53">
        <v>0.3996</v>
      </c>
      <c r="F53">
        <v>0.4356</v>
      </c>
      <c r="G53">
        <v>2.5868</v>
      </c>
      <c r="H53" s="5">
        <f t="shared" si="0"/>
        <v>0.026785953</v>
      </c>
      <c r="I53" s="5">
        <f t="shared" si="1"/>
        <v>0.020191788</v>
      </c>
      <c r="J53" s="5">
        <f t="shared" si="2"/>
        <v>0.022010868</v>
      </c>
      <c r="K53" s="5">
        <f t="shared" si="3"/>
        <v>0.13071100400000002</v>
      </c>
      <c r="L53" s="2">
        <v>51</v>
      </c>
      <c r="M53" s="6"/>
      <c r="N53" s="9">
        <v>1</v>
      </c>
      <c r="O53" s="5">
        <f>O52+H56</f>
        <v>2.4020359790000003</v>
      </c>
      <c r="P53" s="5">
        <f>P52+I56</f>
        <v>8.135724224</v>
      </c>
      <c r="Q53" s="5">
        <f>Q52+J56</f>
        <v>2.526072384</v>
      </c>
      <c r="R53" s="5">
        <f>R52+K56</f>
        <v>10.091592087999999</v>
      </c>
      <c r="S53">
        <v>20</v>
      </c>
      <c r="T53">
        <v>0</v>
      </c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>
        <f t="shared" si="21"/>
        <v>67.330144342</v>
      </c>
      <c r="AQ53" s="5">
        <f t="shared" si="21"/>
        <v>26.363040536</v>
      </c>
      <c r="AR53" s="7">
        <f t="shared" si="22"/>
        <v>72.30738719810952</v>
      </c>
      <c r="AS53" s="5">
        <f t="shared" si="23"/>
        <v>21.38276996208834</v>
      </c>
      <c r="AT53" s="10">
        <f t="shared" si="24"/>
        <v>0.34014673217401353</v>
      </c>
      <c r="AU53" s="5">
        <f t="shared" si="25"/>
        <v>-21.38276996208834</v>
      </c>
      <c r="AV53" s="5">
        <f t="shared" si="26"/>
        <v>24.10246239936984</v>
      </c>
      <c r="AW53" s="5">
        <f t="shared" si="27"/>
        <v>21.38276996208834</v>
      </c>
      <c r="AX53" s="5">
        <f t="shared" si="28"/>
        <v>22.443381447333334</v>
      </c>
      <c r="AY53" s="5">
        <f t="shared" si="29"/>
        <v>8.787680178666667</v>
      </c>
      <c r="AZ53" s="5">
        <f t="shared" si="30"/>
        <v>0.39154884923594246</v>
      </c>
      <c r="BA53" s="5">
        <f t="shared" si="80"/>
        <v>0.46259955575665845</v>
      </c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</row>
    <row r="54" spans="1:96" ht="12.75">
      <c r="A54" s="1" t="s">
        <v>92</v>
      </c>
      <c r="B54" s="1">
        <v>1</v>
      </c>
      <c r="C54">
        <v>0.14309</v>
      </c>
      <c r="D54">
        <v>0.5301</v>
      </c>
      <c r="E54">
        <v>0.3996</v>
      </c>
      <c r="F54">
        <v>0.4356</v>
      </c>
      <c r="G54">
        <v>2.5868</v>
      </c>
      <c r="H54" s="5">
        <f t="shared" si="0"/>
        <v>0.075852009</v>
      </c>
      <c r="I54" s="5">
        <f t="shared" si="1"/>
        <v>0.057178764</v>
      </c>
      <c r="J54" s="5">
        <f t="shared" si="2"/>
        <v>0.062330003999999994</v>
      </c>
      <c r="K54" s="5">
        <f t="shared" si="3"/>
        <v>0.370145212</v>
      </c>
      <c r="L54" s="2">
        <v>52</v>
      </c>
      <c r="M54" s="6"/>
      <c r="N54" s="9">
        <v>1</v>
      </c>
      <c r="O54" s="5">
        <f>O52+H57</f>
        <v>2.566934186</v>
      </c>
      <c r="P54" s="5">
        <f>P52+I57</f>
        <v>8.260027796</v>
      </c>
      <c r="Q54" s="5">
        <f>Q52+J57</f>
        <v>2.661574476</v>
      </c>
      <c r="R54" s="5">
        <f>R52+K57</f>
        <v>10.896267963999998</v>
      </c>
      <c r="S54">
        <v>20</v>
      </c>
      <c r="T54">
        <v>0</v>
      </c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>
        <f t="shared" si="21"/>
        <v>67.795442848</v>
      </c>
      <c r="AQ54" s="5">
        <f t="shared" si="21"/>
        <v>27.416323555999995</v>
      </c>
      <c r="AR54" s="7">
        <f t="shared" si="22"/>
        <v>73.12917932182552</v>
      </c>
      <c r="AS54" s="5">
        <f t="shared" si="23"/>
        <v>22.0182965103064</v>
      </c>
      <c r="AT54" s="10">
        <f t="shared" si="24"/>
        <v>0.33632431945175134</v>
      </c>
      <c r="AU54" s="5">
        <f t="shared" si="25"/>
        <v>-22.0182965103064</v>
      </c>
      <c r="AV54" s="5">
        <f t="shared" si="26"/>
        <v>24.376393107275174</v>
      </c>
      <c r="AW54" s="5">
        <f t="shared" si="27"/>
        <v>22.0182965103064</v>
      </c>
      <c r="AX54" s="5">
        <f t="shared" si="28"/>
        <v>22.59848094933333</v>
      </c>
      <c r="AY54" s="5">
        <f t="shared" si="29"/>
        <v>9.138774518666667</v>
      </c>
      <c r="AZ54" s="5">
        <f t="shared" si="30"/>
        <v>0.40439773536797247</v>
      </c>
      <c r="BA54" s="5">
        <f t="shared" si="80"/>
        <v>0.4574010744543819</v>
      </c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</row>
    <row r="55" spans="1:96" ht="12.75">
      <c r="A55" s="1" t="s">
        <v>93</v>
      </c>
      <c r="B55" s="1">
        <v>1</v>
      </c>
      <c r="C55">
        <v>0.09116</v>
      </c>
      <c r="D55">
        <v>0.5301</v>
      </c>
      <c r="E55">
        <v>0.3996</v>
      </c>
      <c r="F55">
        <v>0.4356</v>
      </c>
      <c r="G55">
        <v>2.5868</v>
      </c>
      <c r="H55" s="5">
        <f t="shared" si="0"/>
        <v>0.048323916</v>
      </c>
      <c r="I55" s="5">
        <f t="shared" si="1"/>
        <v>0.036427536</v>
      </c>
      <c r="J55" s="5">
        <f t="shared" si="2"/>
        <v>0.039709296</v>
      </c>
      <c r="K55" s="5">
        <f t="shared" si="3"/>
        <v>0.23581268800000002</v>
      </c>
      <c r="L55" s="2">
        <v>53</v>
      </c>
      <c r="M55" s="6"/>
      <c r="N55" s="9">
        <v>1</v>
      </c>
      <c r="O55" s="5">
        <f>O27+H54</f>
        <v>2.414578145</v>
      </c>
      <c r="P55" s="5">
        <f>P27+I54</f>
        <v>8.1446365</v>
      </c>
      <c r="Q55" s="5">
        <f>Q27+J54</f>
        <v>2.5386333400000005</v>
      </c>
      <c r="R55" s="5">
        <f>R27+K54</f>
        <v>10.149068452</v>
      </c>
      <c r="S55">
        <v>20</v>
      </c>
      <c r="T55">
        <v>0</v>
      </c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>
        <f t="shared" si="21"/>
        <v>67.36778963</v>
      </c>
      <c r="AQ55" s="5">
        <f t="shared" si="21"/>
        <v>26.438341452000003</v>
      </c>
      <c r="AR55" s="7">
        <f t="shared" si="22"/>
        <v>72.36991763408659</v>
      </c>
      <c r="AS55" s="5">
        <f t="shared" si="23"/>
        <v>21.42741612411628</v>
      </c>
      <c r="AT55" s="10">
        <f t="shared" si="24"/>
        <v>0.3398528321095343</v>
      </c>
      <c r="AU55" s="5">
        <f t="shared" si="25"/>
        <v>-21.42741612411628</v>
      </c>
      <c r="AV55" s="5">
        <f t="shared" si="26"/>
        <v>24.123305878028862</v>
      </c>
      <c r="AW55" s="5">
        <f t="shared" si="27"/>
        <v>21.42741612411628</v>
      </c>
      <c r="AX55" s="5">
        <f t="shared" si="28"/>
        <v>22.455929876666666</v>
      </c>
      <c r="AY55" s="5">
        <f t="shared" si="29"/>
        <v>8.812780484</v>
      </c>
      <c r="AZ55" s="5">
        <f t="shared" si="30"/>
        <v>0.3924478092157348</v>
      </c>
      <c r="BA55" s="5">
        <f t="shared" si="80"/>
        <v>0.4621998516689667</v>
      </c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</row>
    <row r="56" spans="1:96" ht="12.75">
      <c r="A56" s="1" t="s">
        <v>94</v>
      </c>
      <c r="B56" s="1">
        <v>1</v>
      </c>
      <c r="C56">
        <v>0.08535</v>
      </c>
      <c r="D56">
        <v>0.5301</v>
      </c>
      <c r="E56">
        <v>0.3996</v>
      </c>
      <c r="F56">
        <v>0.4356</v>
      </c>
      <c r="G56">
        <v>2.5868</v>
      </c>
      <c r="H56" s="5">
        <f t="shared" si="0"/>
        <v>0.045244035</v>
      </c>
      <c r="I56" s="5">
        <f t="shared" si="1"/>
        <v>0.03410586</v>
      </c>
      <c r="J56" s="5">
        <f t="shared" si="2"/>
        <v>0.037178459999999997</v>
      </c>
      <c r="K56" s="5">
        <f t="shared" si="3"/>
        <v>0.22078338</v>
      </c>
      <c r="L56" s="2">
        <v>54</v>
      </c>
      <c r="M56" s="6"/>
      <c r="N56" s="9">
        <v>1</v>
      </c>
      <c r="O56" s="5">
        <f>O24+H51</f>
        <v>2.424366591</v>
      </c>
      <c r="P56" s="5">
        <f>P24+I51</f>
        <v>8.497467596</v>
      </c>
      <c r="Q56" s="5">
        <f>Q24+J51</f>
        <v>2.714682436</v>
      </c>
      <c r="R56" s="5">
        <f>R24+K51</f>
        <v>9.478210012</v>
      </c>
      <c r="S56">
        <v>20</v>
      </c>
      <c r="T56">
        <v>0</v>
      </c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>
        <f t="shared" si="21"/>
        <v>67.563415618</v>
      </c>
      <c r="AQ56" s="5">
        <f t="shared" si="21"/>
        <v>26.473145203999998</v>
      </c>
      <c r="AR56" s="7">
        <f t="shared" si="22"/>
        <v>72.56474727415974</v>
      </c>
      <c r="AS56" s="5">
        <f t="shared" si="23"/>
        <v>21.396568460626</v>
      </c>
      <c r="AT56" s="10">
        <f t="shared" si="24"/>
        <v>0.3389403586641631</v>
      </c>
      <c r="AU56" s="5">
        <f t="shared" si="25"/>
        <v>-21.396568460626</v>
      </c>
      <c r="AV56" s="5">
        <f t="shared" si="26"/>
        <v>24.18824909138658</v>
      </c>
      <c r="AW56" s="5">
        <f t="shared" si="27"/>
        <v>21.396568460626</v>
      </c>
      <c r="AX56" s="5">
        <f t="shared" si="28"/>
        <v>22.521138539333332</v>
      </c>
      <c r="AY56" s="5">
        <f t="shared" si="29"/>
        <v>8.824381734666666</v>
      </c>
      <c r="AZ56" s="5">
        <f t="shared" si="30"/>
        <v>0.3918266263161971</v>
      </c>
      <c r="BA56" s="5">
        <f t="shared" si="80"/>
        <v>0.4609588877832619</v>
      </c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</row>
    <row r="57" spans="1:96" ht="12.75">
      <c r="A57" s="1" t="s">
        <v>95</v>
      </c>
      <c r="B57" s="1">
        <v>1</v>
      </c>
      <c r="C57">
        <v>0.39642</v>
      </c>
      <c r="D57">
        <v>0.5301</v>
      </c>
      <c r="E57">
        <v>0.3996</v>
      </c>
      <c r="F57">
        <v>0.4356</v>
      </c>
      <c r="G57">
        <v>2.5868</v>
      </c>
      <c r="H57" s="5">
        <f t="shared" si="0"/>
        <v>0.210142242</v>
      </c>
      <c r="I57" s="5">
        <f t="shared" si="1"/>
        <v>0.158409432</v>
      </c>
      <c r="J57" s="5">
        <f t="shared" si="2"/>
        <v>0.172680552</v>
      </c>
      <c r="K57" s="5">
        <f t="shared" si="3"/>
        <v>1.025459256</v>
      </c>
      <c r="L57" s="2">
        <v>55</v>
      </c>
      <c r="M57" s="6"/>
      <c r="N57" s="9">
        <v>1</v>
      </c>
      <c r="O57" s="5">
        <f>O56+H52</f>
        <v>2.499810423</v>
      </c>
      <c r="P57" s="5">
        <f>P56+I52</f>
        <v>8.554338668</v>
      </c>
      <c r="Q57" s="5">
        <f>Q56+J52</f>
        <v>2.776677028</v>
      </c>
      <c r="R57" s="5">
        <f>R56+K52</f>
        <v>9.846363388</v>
      </c>
      <c r="S57">
        <v>20</v>
      </c>
      <c r="T57">
        <v>0</v>
      </c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>
        <f t="shared" si="21"/>
        <v>67.776297874</v>
      </c>
      <c r="AQ57" s="5">
        <f t="shared" si="21"/>
        <v>26.955040724</v>
      </c>
      <c r="AR57" s="7">
        <f t="shared" si="22"/>
        <v>72.9397064289244</v>
      </c>
      <c r="AS57" s="5">
        <f t="shared" si="23"/>
        <v>21.688012883384804</v>
      </c>
      <c r="AT57" s="10">
        <f t="shared" si="24"/>
        <v>0.33719797722855666</v>
      </c>
      <c r="AU57" s="5">
        <f t="shared" si="25"/>
        <v>-21.688012883384804</v>
      </c>
      <c r="AV57" s="5">
        <f t="shared" si="26"/>
        <v>24.313235476308133</v>
      </c>
      <c r="AW57" s="5">
        <f t="shared" si="27"/>
        <v>21.688012883384804</v>
      </c>
      <c r="AX57" s="5">
        <f t="shared" si="28"/>
        <v>22.592099291333334</v>
      </c>
      <c r="AY57" s="5">
        <f t="shared" si="29"/>
        <v>8.985013574666667</v>
      </c>
      <c r="AZ57" s="5">
        <f>AY57/AX57</f>
        <v>0.3977060059271894</v>
      </c>
      <c r="BA57" s="5">
        <f t="shared" si="80"/>
        <v>0.4585892490308371</v>
      </c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</row>
    <row r="58" spans="1:96" ht="12.75">
      <c r="A58" s="1" t="s">
        <v>96</v>
      </c>
      <c r="B58" s="1">
        <v>1</v>
      </c>
      <c r="C58">
        <v>0.16873</v>
      </c>
      <c r="D58">
        <v>0.5301</v>
      </c>
      <c r="E58">
        <v>0.3996</v>
      </c>
      <c r="F58">
        <v>0.4356</v>
      </c>
      <c r="G58">
        <v>2.5868</v>
      </c>
      <c r="H58" s="5">
        <f t="shared" si="0"/>
        <v>0.089443773</v>
      </c>
      <c r="I58" s="5">
        <f t="shared" si="1"/>
        <v>0.067424508</v>
      </c>
      <c r="J58" s="5">
        <f t="shared" si="2"/>
        <v>0.073498788</v>
      </c>
      <c r="K58" s="5">
        <f t="shared" si="3"/>
        <v>0.436470764</v>
      </c>
      <c r="L58" s="2">
        <v>56</v>
      </c>
      <c r="M58" s="6"/>
      <c r="N58" s="9">
        <v>1</v>
      </c>
      <c r="O58" s="5">
        <f>O56+H53</f>
        <v>2.451152544</v>
      </c>
      <c r="P58" s="5">
        <f>P56+I53</f>
        <v>8.517659384</v>
      </c>
      <c r="Q58" s="5">
        <f>Q56+J53</f>
        <v>2.736693304</v>
      </c>
      <c r="R58" s="5">
        <f>R56+K53</f>
        <v>9.608921016</v>
      </c>
      <c r="S58">
        <v>20</v>
      </c>
      <c r="T58">
        <v>0</v>
      </c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>
        <f t="shared" si="21"/>
        <v>67.638998392</v>
      </c>
      <c r="AQ58" s="5">
        <f t="shared" si="21"/>
        <v>26.644239784</v>
      </c>
      <c r="AR58" s="7">
        <f t="shared" si="22"/>
        <v>72.69765895226797</v>
      </c>
      <c r="AS58" s="5">
        <f t="shared" si="23"/>
        <v>21.500388469610083</v>
      </c>
      <c r="AT58" s="10">
        <f t="shared" si="24"/>
        <v>0.33832068077497224</v>
      </c>
      <c r="AU58" s="5">
        <f t="shared" si="25"/>
        <v>-21.500388469610083</v>
      </c>
      <c r="AV58" s="5">
        <f t="shared" si="26"/>
        <v>24.232552984089324</v>
      </c>
      <c r="AW58" s="5">
        <f>AS58</f>
        <v>21.500388469610083</v>
      </c>
      <c r="AX58" s="5">
        <f t="shared" si="28"/>
        <v>22.546332797333335</v>
      </c>
      <c r="AY58" s="5">
        <f t="shared" si="29"/>
        <v>8.881413261333334</v>
      </c>
      <c r="AZ58" s="5">
        <f t="shared" si="30"/>
        <v>0.39391830774287967</v>
      </c>
      <c r="BA58" s="5">
        <f t="shared" si="80"/>
        <v>0.4601161258539623</v>
      </c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</row>
    <row r="59" spans="1:96" ht="12.75">
      <c r="A59" s="1" t="s">
        <v>97</v>
      </c>
      <c r="B59" s="1">
        <v>1</v>
      </c>
      <c r="C59">
        <v>0.19732</v>
      </c>
      <c r="D59">
        <v>0.5301</v>
      </c>
      <c r="E59">
        <v>0.3996</v>
      </c>
      <c r="F59">
        <v>0.4356</v>
      </c>
      <c r="G59">
        <v>2.5868</v>
      </c>
      <c r="H59" s="5">
        <f t="shared" si="0"/>
        <v>0.104599332</v>
      </c>
      <c r="I59" s="5">
        <f t="shared" si="1"/>
        <v>0.078849072</v>
      </c>
      <c r="J59" s="5">
        <f t="shared" si="2"/>
        <v>0.085952592</v>
      </c>
      <c r="K59" s="5">
        <f t="shared" si="3"/>
        <v>0.510427376</v>
      </c>
      <c r="L59" s="2">
        <v>57</v>
      </c>
      <c r="M59" s="6"/>
      <c r="N59" s="9">
        <v>1</v>
      </c>
      <c r="O59" s="5">
        <f>O29+H58</f>
        <v>2.5214834120000003</v>
      </c>
      <c r="P59" s="5">
        <f>P29+I58</f>
        <v>8.223551547</v>
      </c>
      <c r="Q59" s="5">
        <f>Q29+J58</f>
        <v>2.6334339770000006</v>
      </c>
      <c r="R59" s="5">
        <f>R29+K58</f>
        <v>10.659253649</v>
      </c>
      <c r="S59">
        <v>20</v>
      </c>
      <c r="T59">
        <v>0</v>
      </c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>
        <f t="shared" si="21"/>
        <v>67.676400801</v>
      </c>
      <c r="AQ59" s="5">
        <f t="shared" si="21"/>
        <v>27.106356743</v>
      </c>
      <c r="AR59" s="7">
        <f t="shared" si="22"/>
        <v>72.90301640711704</v>
      </c>
      <c r="AS59" s="5">
        <f t="shared" si="23"/>
        <v>21.82753036499814</v>
      </c>
      <c r="AT59" s="10">
        <f t="shared" si="24"/>
        <v>0.3373676794130153</v>
      </c>
      <c r="AU59" s="5">
        <f t="shared" si="25"/>
        <v>-21.82753036499814</v>
      </c>
      <c r="AV59" s="5">
        <f t="shared" si="26"/>
        <v>24.301005469039012</v>
      </c>
      <c r="AW59" s="5">
        <f t="shared" si="27"/>
        <v>21.82753036499814</v>
      </c>
      <c r="AX59" s="5">
        <f t="shared" si="28"/>
        <v>22.558800267000002</v>
      </c>
      <c r="AY59" s="5">
        <f t="shared" si="29"/>
        <v>9.035452247666669</v>
      </c>
      <c r="AZ59" s="5">
        <f t="shared" si="30"/>
        <v>0.4005289350818945</v>
      </c>
      <c r="BA59" s="5">
        <f t="shared" si="80"/>
        <v>0.45882004400170084</v>
      </c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</row>
    <row r="60" spans="1:96" ht="12.75">
      <c r="A60" s="1" t="s">
        <v>98</v>
      </c>
      <c r="B60" s="1">
        <v>1</v>
      </c>
      <c r="C60">
        <v>0.13848</v>
      </c>
      <c r="D60">
        <v>0.5301</v>
      </c>
      <c r="E60">
        <v>0.3996</v>
      </c>
      <c r="F60">
        <v>0.4356</v>
      </c>
      <c r="G60">
        <v>2.5868</v>
      </c>
      <c r="H60" s="5">
        <f t="shared" si="0"/>
        <v>0.073408248</v>
      </c>
      <c r="I60" s="5">
        <f t="shared" si="1"/>
        <v>0.055336607999999995</v>
      </c>
      <c r="J60" s="5">
        <f t="shared" si="2"/>
        <v>0.060321888</v>
      </c>
      <c r="K60" s="5">
        <f t="shared" si="3"/>
        <v>0.358220064</v>
      </c>
      <c r="L60" s="2">
        <v>58</v>
      </c>
      <c r="M60" s="6"/>
      <c r="N60" s="9">
        <v>1</v>
      </c>
      <c r="O60" s="5">
        <f>O29+H59</f>
        <v>2.536638971</v>
      </c>
      <c r="P60" s="5">
        <f>P29+I59</f>
        <v>8.234976111</v>
      </c>
      <c r="Q60" s="5">
        <f>Q29+J59</f>
        <v>2.6458877810000003</v>
      </c>
      <c r="R60" s="5">
        <f>R29+K59</f>
        <v>10.733210261</v>
      </c>
      <c r="S60">
        <v>20</v>
      </c>
      <c r="T60">
        <v>0</v>
      </c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>
        <f t="shared" si="21"/>
        <v>67.719165723</v>
      </c>
      <c r="AQ60" s="5">
        <f t="shared" si="21"/>
        <v>27.203162483</v>
      </c>
      <c r="AR60" s="7">
        <f t="shared" si="22"/>
        <v>72.97874659992208</v>
      </c>
      <c r="AS60" s="5">
        <f t="shared" si="23"/>
        <v>21.885600369678524</v>
      </c>
      <c r="AT60" s="10">
        <f t="shared" si="24"/>
        <v>0.3370175922904151</v>
      </c>
      <c r="AU60" s="5">
        <f t="shared" si="25"/>
        <v>-21.885600369678524</v>
      </c>
      <c r="AV60" s="5">
        <f t="shared" si="26"/>
        <v>24.326248866640693</v>
      </c>
      <c r="AW60" s="5">
        <f t="shared" si="27"/>
        <v>21.885600369678524</v>
      </c>
      <c r="AX60" s="5">
        <f>AV60*COS(AW60*PI()/180)</f>
        <v>22.573055241000002</v>
      </c>
      <c r="AY60" s="5">
        <f t="shared" si="29"/>
        <v>9.067720827666667</v>
      </c>
      <c r="AZ60" s="5">
        <f t="shared" si="30"/>
        <v>0.40170551708023733</v>
      </c>
      <c r="BA60" s="5">
        <f t="shared" si="80"/>
        <v>0.4583439255149646</v>
      </c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</row>
    <row r="61" spans="1:96" ht="12.75">
      <c r="A61" s="1" t="s">
        <v>99</v>
      </c>
      <c r="B61" s="1">
        <v>1</v>
      </c>
      <c r="C61">
        <v>0.06109</v>
      </c>
      <c r="D61">
        <v>0.5301</v>
      </c>
      <c r="E61">
        <v>0.3996</v>
      </c>
      <c r="F61">
        <v>0.4356</v>
      </c>
      <c r="G61">
        <v>2.5868</v>
      </c>
      <c r="H61" s="5">
        <f t="shared" si="0"/>
        <v>0.032383809</v>
      </c>
      <c r="I61" s="5">
        <f t="shared" si="1"/>
        <v>0.024411564</v>
      </c>
      <c r="J61" s="5">
        <f t="shared" si="2"/>
        <v>0.026610804</v>
      </c>
      <c r="K61" s="5">
        <f t="shared" si="3"/>
        <v>0.158027612</v>
      </c>
      <c r="L61" s="2">
        <v>59</v>
      </c>
      <c r="M61" s="6"/>
      <c r="N61" s="9">
        <v>1</v>
      </c>
      <c r="O61" s="5">
        <f>O30+H60</f>
        <v>2.741496116</v>
      </c>
      <c r="P61" s="5">
        <f>P30+I60</f>
        <v>8.385171276</v>
      </c>
      <c r="Q61" s="5">
        <f>Q30+J60</f>
        <v>2.831814356</v>
      </c>
      <c r="R61" s="5">
        <f>R30+K60</f>
        <v>11.703801684</v>
      </c>
      <c r="S61">
        <v>20</v>
      </c>
      <c r="T61">
        <v>0</v>
      </c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>
        <f t="shared" si="21"/>
        <v>68.314806588</v>
      </c>
      <c r="AQ61" s="5">
        <f t="shared" si="21"/>
        <v>28.474144236</v>
      </c>
      <c r="AR61" s="7">
        <f t="shared" si="22"/>
        <v>74.01141593786988</v>
      </c>
      <c r="AS61" s="5">
        <f t="shared" si="23"/>
        <v>22.62675473850995</v>
      </c>
      <c r="AT61" s="10">
        <f t="shared" si="24"/>
        <v>0.3323152402343557</v>
      </c>
      <c r="AU61" s="5">
        <f t="shared" si="25"/>
        <v>-22.62675473850995</v>
      </c>
      <c r="AV61" s="5">
        <f>AR61/3</f>
        <v>24.67047197928996</v>
      </c>
      <c r="AW61" s="5">
        <f t="shared" si="27"/>
        <v>22.62675473850995</v>
      </c>
      <c r="AX61" s="5">
        <f t="shared" si="28"/>
        <v>22.771602196</v>
      </c>
      <c r="AY61" s="5">
        <f t="shared" si="29"/>
        <v>9.491381412</v>
      </c>
      <c r="AZ61" s="5">
        <f t="shared" si="30"/>
        <v>0.4168077999213965</v>
      </c>
      <c r="BA61" s="5">
        <f t="shared" si="80"/>
        <v>0.4519487267187238</v>
      </c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</row>
    <row r="62" spans="1:96" ht="12.75">
      <c r="A62" s="1" t="s">
        <v>100</v>
      </c>
      <c r="B62" s="1">
        <v>1</v>
      </c>
      <c r="C62">
        <v>0.17739</v>
      </c>
      <c r="D62">
        <v>0.5301</v>
      </c>
      <c r="E62">
        <v>0.3996</v>
      </c>
      <c r="F62">
        <v>0.4356</v>
      </c>
      <c r="G62">
        <v>2.5868</v>
      </c>
      <c r="H62" s="5">
        <f t="shared" si="0"/>
        <v>0.094034439</v>
      </c>
      <c r="I62" s="5">
        <f t="shared" si="1"/>
        <v>0.070885044</v>
      </c>
      <c r="J62" s="5">
        <f t="shared" si="2"/>
        <v>0.07727108399999999</v>
      </c>
      <c r="K62" s="5">
        <f t="shared" si="3"/>
        <v>0.45887245200000004</v>
      </c>
      <c r="L62" s="2">
        <v>60</v>
      </c>
      <c r="M62" s="6"/>
      <c r="N62" s="9">
        <v>1</v>
      </c>
      <c r="O62" s="5">
        <f>O31+H61</f>
        <v>2.8016200580000006</v>
      </c>
      <c r="P62" s="5">
        <f>P31+I61</f>
        <v>8.428681212999999</v>
      </c>
      <c r="Q62" s="5">
        <f>Q31+J61</f>
        <v>2.8887571030000005</v>
      </c>
      <c r="R62" s="5">
        <f>R31+K61</f>
        <v>11.984736647</v>
      </c>
      <c r="S62">
        <v>20</v>
      </c>
      <c r="T62">
        <v>0</v>
      </c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>
        <f t="shared" si="21"/>
        <v>68.491997219</v>
      </c>
      <c r="AQ62" s="5">
        <f t="shared" si="21"/>
        <v>28.842099073</v>
      </c>
      <c r="AR62" s="7">
        <f t="shared" si="22"/>
        <v>74.31702605718458</v>
      </c>
      <c r="AS62" s="5">
        <f t="shared" si="23"/>
        <v>22.83604403650677</v>
      </c>
      <c r="AT62" s="10">
        <f t="shared" si="24"/>
        <v>0.3309486772055827</v>
      </c>
      <c r="AU62" s="5">
        <f t="shared" si="25"/>
        <v>-22.83604403650677</v>
      </c>
      <c r="AV62" s="5">
        <f t="shared" si="26"/>
        <v>24.772342019061526</v>
      </c>
      <c r="AW62" s="5">
        <f t="shared" si="27"/>
        <v>22.83604403650677</v>
      </c>
      <c r="AX62" s="5">
        <f t="shared" si="28"/>
        <v>22.830665739666667</v>
      </c>
      <c r="AY62" s="5">
        <f t="shared" si="29"/>
        <v>9.614033024333335</v>
      </c>
      <c r="AZ62" s="5">
        <f t="shared" si="30"/>
        <v>0.4211017380728251</v>
      </c>
      <c r="BA62" s="5">
        <f t="shared" si="80"/>
        <v>0.45009020099959246</v>
      </c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</row>
    <row r="63" spans="1:96" ht="12.75">
      <c r="A63" s="1" t="s">
        <v>101</v>
      </c>
      <c r="B63" s="1">
        <v>1</v>
      </c>
      <c r="C63">
        <v>0.1787</v>
      </c>
      <c r="D63">
        <v>0.5301</v>
      </c>
      <c r="E63">
        <v>0.3996</v>
      </c>
      <c r="F63">
        <v>0.4356</v>
      </c>
      <c r="G63">
        <v>2.5868</v>
      </c>
      <c r="H63" s="5">
        <f t="shared" si="0"/>
        <v>0.09472887</v>
      </c>
      <c r="I63" s="5">
        <f t="shared" si="1"/>
        <v>0.07140852</v>
      </c>
      <c r="J63" s="5">
        <f t="shared" si="2"/>
        <v>0.07784172</v>
      </c>
      <c r="K63" s="5">
        <f t="shared" si="3"/>
        <v>0.46226116</v>
      </c>
      <c r="L63" s="2">
        <v>61</v>
      </c>
      <c r="M63" s="6"/>
      <c r="N63" s="9">
        <v>1</v>
      </c>
      <c r="O63" s="5">
        <f>O33+H62</f>
        <v>3.0379651430000005</v>
      </c>
      <c r="P63" s="5">
        <f>P33+I62</f>
        <v>8.603712148</v>
      </c>
      <c r="Q63" s="5">
        <f>Q33+J62</f>
        <v>3.095986588</v>
      </c>
      <c r="R63" s="5">
        <f>R33+K62</f>
        <v>13.116541812</v>
      </c>
      <c r="S63">
        <v>20</v>
      </c>
      <c r="T63">
        <v>0</v>
      </c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>
        <f t="shared" si="21"/>
        <v>69.171916874</v>
      </c>
      <c r="AQ63" s="5">
        <f t="shared" si="21"/>
        <v>30.323966108</v>
      </c>
      <c r="AR63" s="7">
        <f t="shared" si="22"/>
        <v>75.52679659923821</v>
      </c>
      <c r="AS63" s="5">
        <f t="shared" si="23"/>
        <v>23.671948874229773</v>
      </c>
      <c r="AT63" s="10">
        <f t="shared" si="24"/>
        <v>0.32564761879131693</v>
      </c>
      <c r="AU63" s="5">
        <f t="shared" si="25"/>
        <v>-23.671948874229773</v>
      </c>
      <c r="AV63" s="5">
        <f t="shared" si="26"/>
        <v>25.175598866412738</v>
      </c>
      <c r="AW63" s="5">
        <f t="shared" si="27"/>
        <v>23.671948874229773</v>
      </c>
      <c r="AX63" s="5">
        <f t="shared" si="28"/>
        <v>23.05730562466667</v>
      </c>
      <c r="AY63" s="5">
        <f t="shared" si="29"/>
        <v>10.107988702666669</v>
      </c>
      <c r="AZ63" s="5">
        <f t="shared" si="30"/>
        <v>0.4383855107447228</v>
      </c>
      <c r="BA63" s="5">
        <f t="shared" si="80"/>
        <v>0.44288076155619105</v>
      </c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</row>
    <row r="64" spans="1:96" ht="12.75">
      <c r="A64" s="1" t="s">
        <v>102</v>
      </c>
      <c r="B64" s="1">
        <v>1</v>
      </c>
      <c r="C64">
        <v>0.07892</v>
      </c>
      <c r="D64">
        <v>0.5301</v>
      </c>
      <c r="E64">
        <v>0.3996</v>
      </c>
      <c r="F64">
        <v>0.4356</v>
      </c>
      <c r="G64">
        <v>2.5868</v>
      </c>
      <c r="H64" s="5">
        <f t="shared" si="0"/>
        <v>0.041835492</v>
      </c>
      <c r="I64" s="5">
        <f t="shared" si="1"/>
        <v>0.031536432</v>
      </c>
      <c r="J64" s="5">
        <f t="shared" si="2"/>
        <v>0.034377552</v>
      </c>
      <c r="K64" s="5">
        <f t="shared" si="3"/>
        <v>0.20415025600000003</v>
      </c>
      <c r="L64" s="2">
        <v>62</v>
      </c>
      <c r="M64" s="6"/>
      <c r="N64" s="9">
        <v>1</v>
      </c>
      <c r="O64" s="5">
        <f>O35+H63</f>
        <v>2.696432315</v>
      </c>
      <c r="P64" s="5">
        <f>P35+I63</f>
        <v>8.352390965</v>
      </c>
      <c r="Q64" s="5">
        <f>Q35+J63</f>
        <v>2.7898374150000005</v>
      </c>
      <c r="R64" s="5">
        <f>R35+K63</f>
        <v>11.492075335000001</v>
      </c>
      <c r="S64">
        <v>20</v>
      </c>
      <c r="T64">
        <v>0</v>
      </c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>
        <f t="shared" si="21"/>
        <v>68.182702045</v>
      </c>
      <c r="AQ64" s="5">
        <f t="shared" si="21"/>
        <v>28.196857265</v>
      </c>
      <c r="AR64" s="7">
        <f t="shared" si="22"/>
        <v>73.78308490284226</v>
      </c>
      <c r="AS64" s="5">
        <f t="shared" si="23"/>
        <v>22.467469704583984</v>
      </c>
      <c r="AT64" s="10">
        <f t="shared" si="24"/>
        <v>0.3333436315364825</v>
      </c>
      <c r="AU64" s="5">
        <f t="shared" si="25"/>
        <v>-22.467469704583984</v>
      </c>
      <c r="AV64" s="5">
        <f t="shared" si="26"/>
        <v>24.594361634280755</v>
      </c>
      <c r="AW64" s="5">
        <f t="shared" si="27"/>
        <v>22.467469704583984</v>
      </c>
      <c r="AX64" s="5">
        <f t="shared" si="28"/>
        <v>22.72756734833333</v>
      </c>
      <c r="AY64" s="5">
        <f t="shared" si="29"/>
        <v>9.398952421666666</v>
      </c>
      <c r="AZ64" s="5">
        <f t="shared" si="30"/>
        <v>0.41354854558844434</v>
      </c>
      <c r="BA64" s="5">
        <f t="shared" si="80"/>
        <v>0.45334733888961626</v>
      </c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</row>
    <row r="65" spans="1:96" ht="12.75">
      <c r="A65" s="1" t="s">
        <v>103</v>
      </c>
      <c r="B65" s="1">
        <v>1</v>
      </c>
      <c r="C65">
        <v>0.14284</v>
      </c>
      <c r="D65">
        <v>0.5301</v>
      </c>
      <c r="E65">
        <v>0.3996</v>
      </c>
      <c r="F65">
        <v>0.4356</v>
      </c>
      <c r="G65">
        <v>2.5868</v>
      </c>
      <c r="H65" s="5">
        <f t="shared" si="0"/>
        <v>0.075719484</v>
      </c>
      <c r="I65" s="5">
        <f t="shared" si="1"/>
        <v>0.057078864</v>
      </c>
      <c r="J65" s="5">
        <f t="shared" si="2"/>
        <v>0.062221104</v>
      </c>
      <c r="K65" s="5">
        <f t="shared" si="3"/>
        <v>0.369498512</v>
      </c>
      <c r="L65" s="2">
        <v>63</v>
      </c>
      <c r="M65" s="6"/>
      <c r="N65" s="9">
        <v>1</v>
      </c>
      <c r="O65" s="5">
        <f>O38+H64</f>
        <v>2.885407664</v>
      </c>
      <c r="P65" s="5">
        <f>P38+I64</f>
        <v>8.490509803999998</v>
      </c>
      <c r="Q65" s="5">
        <f>Q38+J64</f>
        <v>2.9631471240000007</v>
      </c>
      <c r="R65" s="5">
        <f>R38+K64</f>
        <v>12.384449236</v>
      </c>
      <c r="S65">
        <v>20</v>
      </c>
      <c r="T65">
        <v>0</v>
      </c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>
        <f t="shared" si="21"/>
        <v>68.733962452</v>
      </c>
      <c r="AQ65" s="5">
        <f t="shared" si="21"/>
        <v>29.365468844</v>
      </c>
      <c r="AR65" s="7">
        <f t="shared" si="22"/>
        <v>74.7441526460825</v>
      </c>
      <c r="AS65" s="5">
        <f t="shared" si="23"/>
        <v>23.13380898123887</v>
      </c>
      <c r="AT65" s="10">
        <f t="shared" si="24"/>
        <v>0.32905746599252056</v>
      </c>
      <c r="AU65" s="5">
        <f t="shared" si="25"/>
        <v>-23.13380898123887</v>
      </c>
      <c r="AV65" s="5">
        <f t="shared" si="26"/>
        <v>24.914717548694167</v>
      </c>
      <c r="AW65" s="5">
        <f t="shared" si="27"/>
        <v>23.13380898123887</v>
      </c>
      <c r="AX65" s="5">
        <f t="shared" si="28"/>
        <v>22.911320817333337</v>
      </c>
      <c r="AY65" s="5">
        <f t="shared" si="29"/>
        <v>9.78848961466667</v>
      </c>
      <c r="AZ65" s="5">
        <f t="shared" si="30"/>
        <v>0.4272337545577592</v>
      </c>
      <c r="BA65" s="5">
        <f t="shared" si="80"/>
        <v>0.447518153749828</v>
      </c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</row>
    <row r="66" spans="1:96" ht="12.75">
      <c r="A66" s="1" t="s">
        <v>104</v>
      </c>
      <c r="B66" s="1">
        <v>1</v>
      </c>
      <c r="C66">
        <v>0.30134</v>
      </c>
      <c r="D66">
        <v>0.5301</v>
      </c>
      <c r="E66">
        <v>0.3996</v>
      </c>
      <c r="F66">
        <v>0.4356</v>
      </c>
      <c r="G66">
        <v>2.5868</v>
      </c>
      <c r="H66" s="5">
        <f t="shared" si="0"/>
        <v>0.159740334</v>
      </c>
      <c r="I66" s="5">
        <f t="shared" si="1"/>
        <v>0.120415464</v>
      </c>
      <c r="J66" s="5">
        <f t="shared" si="2"/>
        <v>0.13126370399999998</v>
      </c>
      <c r="K66" s="5">
        <f t="shared" si="3"/>
        <v>0.7795063120000001</v>
      </c>
      <c r="L66" s="2">
        <v>64</v>
      </c>
      <c r="M66" s="6"/>
      <c r="N66" s="9">
        <v>1</v>
      </c>
      <c r="O66" s="5">
        <f>O8+H65</f>
        <v>2.811888095</v>
      </c>
      <c r="P66" s="5">
        <f>P8+I65</f>
        <v>8.437014074999999</v>
      </c>
      <c r="Q66" s="5">
        <f>Q8+J65</f>
        <v>2.894730665</v>
      </c>
      <c r="R66" s="5">
        <f>R8+K65</f>
        <v>12.038916377</v>
      </c>
      <c r="S66">
        <v>20</v>
      </c>
      <c r="T66">
        <v>0</v>
      </c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>
        <f t="shared" si="21"/>
        <v>68.518506855</v>
      </c>
      <c r="AQ66" s="5">
        <f t="shared" si="21"/>
        <v>28.912944526999997</v>
      </c>
      <c r="AR66" s="7">
        <f t="shared" si="22"/>
        <v>74.36897298511026</v>
      </c>
      <c r="AS66" s="5">
        <f t="shared" si="23"/>
        <v>22.878420745039175</v>
      </c>
      <c r="AT66" s="10">
        <f t="shared" si="24"/>
        <v>0.330717508663221</v>
      </c>
      <c r="AU66" s="5">
        <f t="shared" si="25"/>
        <v>-22.878420745039175</v>
      </c>
      <c r="AV66" s="5">
        <f t="shared" si="26"/>
        <v>24.78965766170342</v>
      </c>
      <c r="AW66" s="5">
        <f t="shared" si="27"/>
        <v>22.878420745039175</v>
      </c>
      <c r="AX66" s="5">
        <f t="shared" si="28"/>
        <v>22.839502285</v>
      </c>
      <c r="AY66" s="5">
        <f t="shared" si="29"/>
        <v>9.637648175666664</v>
      </c>
      <c r="AZ66" s="5">
        <f t="shared" si="30"/>
        <v>0.4219727757375981</v>
      </c>
      <c r="BA66" s="5">
        <f t="shared" si="80"/>
        <v>0.4497758117819806</v>
      </c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</row>
    <row r="67" spans="1:96" ht="12.75">
      <c r="A67" s="1" t="s">
        <v>105</v>
      </c>
      <c r="B67" s="1">
        <v>1</v>
      </c>
      <c r="C67">
        <v>0.19361</v>
      </c>
      <c r="D67">
        <v>0.5301</v>
      </c>
      <c r="E67">
        <v>0.3996</v>
      </c>
      <c r="F67">
        <v>0.4356</v>
      </c>
      <c r="G67">
        <v>2.5868</v>
      </c>
      <c r="H67" s="5">
        <f t="shared" si="0"/>
        <v>0.102632661</v>
      </c>
      <c r="I67" s="5">
        <f t="shared" si="1"/>
        <v>0.077366556</v>
      </c>
      <c r="J67" s="5">
        <f t="shared" si="2"/>
        <v>0.084336516</v>
      </c>
      <c r="K67" s="5">
        <f t="shared" si="3"/>
        <v>0.500830348</v>
      </c>
      <c r="L67" s="2">
        <v>65</v>
      </c>
      <c r="M67" s="6"/>
      <c r="N67" s="9">
        <v>1</v>
      </c>
      <c r="O67" s="5">
        <f>O10+H66</f>
        <v>3.250657166</v>
      </c>
      <c r="P67" s="5">
        <f>P10+I66</f>
        <v>8.761409495999999</v>
      </c>
      <c r="Q67" s="5">
        <f>Q10+J66</f>
        <v>3.281714936</v>
      </c>
      <c r="R67" s="5">
        <f>R10+K66</f>
        <v>14.136337192000001</v>
      </c>
      <c r="S67">
        <v>20</v>
      </c>
      <c r="T67">
        <v>0</v>
      </c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>
        <f t="shared" si="21"/>
        <v>69.783029268</v>
      </c>
      <c r="AQ67" s="5">
        <f t="shared" si="21"/>
        <v>31.659156183999997</v>
      </c>
      <c r="AR67" s="7">
        <f t="shared" si="22"/>
        <v>76.62880231415242</v>
      </c>
      <c r="AS67" s="5">
        <f t="shared" si="23"/>
        <v>24.40283958709635</v>
      </c>
      <c r="AT67" s="10">
        <f t="shared" si="24"/>
        <v>0.320964451025168</v>
      </c>
      <c r="AU67" s="5">
        <f>0-AS67</f>
        <v>-24.40283958709635</v>
      </c>
      <c r="AV67" s="5">
        <f t="shared" si="26"/>
        <v>25.542934104717474</v>
      </c>
      <c r="AW67" s="5">
        <f t="shared" si="27"/>
        <v>24.40283958709635</v>
      </c>
      <c r="AX67" s="5">
        <f t="shared" si="28"/>
        <v>23.261009756000004</v>
      </c>
      <c r="AY67" s="5">
        <f t="shared" si="29"/>
        <v>10.553052061333334</v>
      </c>
      <c r="AZ67" s="5">
        <f t="shared" si="30"/>
        <v>0.45367987770226753</v>
      </c>
      <c r="BA67" s="5">
        <f t="shared" si="80"/>
        <v>0.43651165339422854</v>
      </c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</row>
    <row r="68" spans="1:96" ht="12.75">
      <c r="A68" s="1" t="s">
        <v>106</v>
      </c>
      <c r="B68" s="1">
        <v>1</v>
      </c>
      <c r="C68">
        <v>0.05766</v>
      </c>
      <c r="D68">
        <v>0.5301</v>
      </c>
      <c r="E68">
        <v>0.3996</v>
      </c>
      <c r="F68">
        <v>0.4356</v>
      </c>
      <c r="G68">
        <v>2.5868</v>
      </c>
      <c r="H68" s="5">
        <f t="shared" si="0"/>
        <v>0.030565566000000002</v>
      </c>
      <c r="I68" s="5">
        <f t="shared" si="1"/>
        <v>0.023040936</v>
      </c>
      <c r="J68" s="5">
        <f t="shared" si="2"/>
        <v>0.025116696</v>
      </c>
      <c r="K68" s="5">
        <f t="shared" si="3"/>
        <v>0.149154888</v>
      </c>
      <c r="L68" s="2">
        <v>66</v>
      </c>
      <c r="M68" s="6"/>
      <c r="N68" s="9">
        <v>1</v>
      </c>
      <c r="O68" s="5">
        <f>O10+H67</f>
        <v>3.193549493</v>
      </c>
      <c r="P68" s="5">
        <f>P10+I67</f>
        <v>8.718360587999998</v>
      </c>
      <c r="Q68" s="5">
        <f>Q10+J67</f>
        <v>3.234787748</v>
      </c>
      <c r="R68" s="5">
        <f>R10+K67</f>
        <v>13.857661228000001</v>
      </c>
      <c r="S68">
        <v>20</v>
      </c>
      <c r="T68">
        <v>0</v>
      </c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>
        <f aca="true" t="shared" si="81" ref="AP68:AQ70">O68+O68+Q68+(3*S68)</f>
        <v>69.621886734</v>
      </c>
      <c r="AQ68" s="5">
        <f t="shared" si="81"/>
        <v>31.294382403999997</v>
      </c>
      <c r="AR68" s="7">
        <f>SQRT(AP68*AP68+AQ68*AQ68)</f>
        <v>76.33181173304948</v>
      </c>
      <c r="AS68" s="5">
        <f>DEGREES(ATAN(AQ68/AP68))</f>
        <v>24.20346835188337</v>
      </c>
      <c r="AT68" s="10">
        <f>((SQRT(3))*14.2)/AR68</f>
        <v>0.32221325433088177</v>
      </c>
      <c r="AU68" s="5">
        <f t="shared" si="25"/>
        <v>-24.20346835188337</v>
      </c>
      <c r="AV68" s="5">
        <f>AR68/3</f>
        <v>25.443937244349826</v>
      </c>
      <c r="AW68" s="5">
        <f>AS68</f>
        <v>24.20346835188337</v>
      </c>
      <c r="AX68" s="5">
        <f>AV68*COS(AW68*PI()/180)</f>
        <v>23.207295578</v>
      </c>
      <c r="AY68" s="5">
        <f>AV68*SIN(AW68*PI()/180)</f>
        <v>10.431460801333332</v>
      </c>
      <c r="AZ68" s="5">
        <f>AY68/AX68</f>
        <v>0.449490582229759</v>
      </c>
      <c r="BA68" s="5">
        <f t="shared" si="80"/>
        <v>0.43821002588999924</v>
      </c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</row>
    <row r="69" spans="1:96" ht="12.75">
      <c r="A69" s="1" t="s">
        <v>107</v>
      </c>
      <c r="B69" s="1">
        <v>1</v>
      </c>
      <c r="C69">
        <v>0.09418</v>
      </c>
      <c r="D69">
        <v>0.5301</v>
      </c>
      <c r="E69">
        <v>0.3996</v>
      </c>
      <c r="F69">
        <v>0.4356</v>
      </c>
      <c r="G69">
        <v>2.5868</v>
      </c>
      <c r="H69" s="5">
        <f>C69*D69</f>
        <v>0.049924818</v>
      </c>
      <c r="I69" s="5">
        <f>C69*E69</f>
        <v>0.037634328</v>
      </c>
      <c r="J69" s="5">
        <f>C69*F69</f>
        <v>0.041024807999999996</v>
      </c>
      <c r="K69" s="5">
        <f>C69*G69</f>
        <v>0.24362482400000002</v>
      </c>
      <c r="L69" s="2">
        <v>67</v>
      </c>
      <c r="M69" s="6"/>
      <c r="N69" s="9">
        <v>1</v>
      </c>
      <c r="O69" s="5">
        <f>O40+H68</f>
        <v>3.504400133</v>
      </c>
      <c r="P69" s="5">
        <f>P40+I68</f>
        <v>8.945823702999999</v>
      </c>
      <c r="Q69" s="5">
        <f>Q40+J68</f>
        <v>3.518756413</v>
      </c>
      <c r="R69" s="5">
        <f>R40+K68</f>
        <v>15.327391293000002</v>
      </c>
      <c r="S69">
        <v>20</v>
      </c>
      <c r="T69">
        <v>0</v>
      </c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>
        <f t="shared" si="81"/>
        <v>70.527556679</v>
      </c>
      <c r="AQ69" s="5">
        <f t="shared" si="81"/>
        <v>33.219038698999995</v>
      </c>
      <c r="AR69" s="7">
        <f>SQRT(AP69*AP69+AQ69*AQ69)</f>
        <v>77.95922513208566</v>
      </c>
      <c r="AS69" s="5">
        <f>DEGREES(ATAN(AQ69/AP69))</f>
        <v>25.220807595255135</v>
      </c>
      <c r="AT69" s="10">
        <f>((SQRT(3))*14.2)/AR69</f>
        <v>0.3154869924092594</v>
      </c>
      <c r="AU69" s="5">
        <f>0-AS69</f>
        <v>-25.220807595255135</v>
      </c>
      <c r="AV69" s="5">
        <f>AR69/3</f>
        <v>25.986408377361887</v>
      </c>
      <c r="AW69" s="5">
        <f>AS69</f>
        <v>25.220807595255135</v>
      </c>
      <c r="AX69" s="5">
        <f>AV69*COS(AW69*PI()/180)</f>
        <v>23.509185559666665</v>
      </c>
      <c r="AY69" s="5">
        <f>AV69*SIN(AW69*PI()/180)</f>
        <v>11.073012899666667</v>
      </c>
      <c r="AZ69" s="5">
        <f>AY69/AX69</f>
        <v>0.47100793311461997</v>
      </c>
      <c r="BA69" s="5">
        <f t="shared" si="80"/>
        <v>0.42906230967659287</v>
      </c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</row>
    <row r="70" spans="1:96" ht="12.75">
      <c r="A70" s="1" t="s">
        <v>108</v>
      </c>
      <c r="B70" s="1">
        <v>1</v>
      </c>
      <c r="C70">
        <v>0.15696</v>
      </c>
      <c r="D70">
        <v>0.5301</v>
      </c>
      <c r="E70">
        <v>0.3996</v>
      </c>
      <c r="F70">
        <v>0.4356</v>
      </c>
      <c r="G70">
        <v>2.5868</v>
      </c>
      <c r="H70" s="5">
        <f>C70*D70</f>
        <v>0.083204496</v>
      </c>
      <c r="I70" s="5">
        <f>C70*E70</f>
        <v>0.062721216</v>
      </c>
      <c r="J70" s="5">
        <f>C70*F70</f>
        <v>0.068371776</v>
      </c>
      <c r="K70" s="5">
        <f>C70*G70</f>
        <v>0.406024128</v>
      </c>
      <c r="L70" s="2">
        <v>68</v>
      </c>
      <c r="M70" s="6"/>
      <c r="N70" s="9">
        <v>1</v>
      </c>
      <c r="O70" s="5">
        <f>O12+H69</f>
        <v>3.466047398</v>
      </c>
      <c r="P70" s="5">
        <f>P12+I69</f>
        <v>8.917946907999998</v>
      </c>
      <c r="Q70" s="5">
        <f>Q12+J69</f>
        <v>3.482940388</v>
      </c>
      <c r="R70" s="5">
        <f>R12+K69</f>
        <v>15.147345524</v>
      </c>
      <c r="S70">
        <v>20</v>
      </c>
      <c r="T70">
        <v>0</v>
      </c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>
        <f t="shared" si="81"/>
        <v>70.415035184</v>
      </c>
      <c r="AQ70" s="5">
        <f t="shared" si="81"/>
        <v>32.98323934</v>
      </c>
      <c r="AR70" s="7">
        <f>SQRT(AP70*AP70+AQ70*AQ70)</f>
        <v>77.75712994525763</v>
      </c>
      <c r="AS70" s="5">
        <f>DEGREES(ATAN(AQ70/AP70))</f>
        <v>25.09895009785643</v>
      </c>
      <c r="AT70" s="10">
        <f>((SQRT(3))*14.2)/AR70</f>
        <v>0.31630696097957123</v>
      </c>
      <c r="AU70" s="5">
        <f>0-AS70</f>
        <v>-25.09895009785643</v>
      </c>
      <c r="AV70" s="5">
        <f>AR70/3</f>
        <v>25.919043315085876</v>
      </c>
      <c r="AW70" s="5">
        <f>AS70</f>
        <v>25.09895009785643</v>
      </c>
      <c r="AX70" s="5">
        <f>AV70*COS(AW70*PI()/180)</f>
        <v>23.471678394666665</v>
      </c>
      <c r="AY70" s="5">
        <f>AV70*SIN(AW70*PI()/180)</f>
        <v>10.99441311333333</v>
      </c>
      <c r="AZ70" s="5">
        <f>AY70/AX70</f>
        <v>0.4684118846750869</v>
      </c>
      <c r="BA70" s="5">
        <f t="shared" si="80"/>
        <v>0.4301774669322169</v>
      </c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</row>
    <row r="71" spans="1:96" ht="12.75">
      <c r="A71" s="1"/>
      <c r="B71" s="1"/>
      <c r="H71" s="5"/>
      <c r="I71" s="5"/>
      <c r="J71" s="5"/>
      <c r="K71" s="5"/>
      <c r="L71" s="2">
        <v>69</v>
      </c>
      <c r="M71" s="6"/>
      <c r="N71" s="9">
        <v>1</v>
      </c>
      <c r="O71" s="5">
        <f>O13+H70</f>
        <v>3.5814395660000002</v>
      </c>
      <c r="P71" s="5">
        <f>P13+I70</f>
        <v>9.003460285999997</v>
      </c>
      <c r="Q71" s="5">
        <f>Q13+J70</f>
        <v>3.583880346</v>
      </c>
      <c r="R71" s="5">
        <f>R13+K70</f>
        <v>15.700325178000002</v>
      </c>
      <c r="S71">
        <v>20</v>
      </c>
      <c r="T71">
        <v>0</v>
      </c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>
        <f>O71+O71+Q71+(3*S71)</f>
        <v>70.746759478</v>
      </c>
      <c r="AQ71" s="5">
        <f>P71+P71+R71+(3*T71)</f>
        <v>33.70724575</v>
      </c>
      <c r="AR71" s="7">
        <f>SQRT(AP71*AP71+AQ71*AQ71)</f>
        <v>78.36633456203548</v>
      </c>
      <c r="AS71" s="5">
        <f>DEGREES(ATAN(AQ71/AP71))</f>
        <v>25.475433364398487</v>
      </c>
      <c r="AT71" s="10">
        <f>((SQRT(3))*14.2)/AR71</f>
        <v>0.3138480522909789</v>
      </c>
      <c r="AU71" s="5">
        <f>0-AS71</f>
        <v>-25.475433364398487</v>
      </c>
      <c r="AV71" s="5">
        <f>AR71/3</f>
        <v>26.12211152067849</v>
      </c>
      <c r="AW71" s="5">
        <f>AS71</f>
        <v>25.475433364398487</v>
      </c>
      <c r="AX71" s="5">
        <f>AV71*COS(AW71*PI()/180)</f>
        <v>23.582253159333334</v>
      </c>
      <c r="AY71" s="5">
        <f>AV71*SIN(AW71*PI()/180)</f>
        <v>11.235748583333333</v>
      </c>
      <c r="AZ71" s="5">
        <f>AY71/AX71</f>
        <v>0.47644932430413134</v>
      </c>
      <c r="BA71" s="5">
        <f t="shared" si="80"/>
        <v>0.42683335111573134</v>
      </c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</row>
    <row r="72" spans="1:95" ht="12.75">
      <c r="A72" s="1"/>
      <c r="B72" s="1"/>
      <c r="H72" s="5"/>
      <c r="I72" s="5"/>
      <c r="J72" s="5"/>
      <c r="K72" s="5"/>
      <c r="L72" s="2"/>
      <c r="M72" s="6"/>
      <c r="N72" s="6"/>
      <c r="O72" s="5"/>
      <c r="P72" s="5"/>
      <c r="Q72" s="5"/>
      <c r="R72" s="5"/>
      <c r="U72" s="5"/>
      <c r="V72" s="5"/>
      <c r="W72" s="5"/>
      <c r="X72" s="5"/>
      <c r="Y72" s="5"/>
      <c r="Z72" s="5"/>
      <c r="AA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P72" s="5"/>
      <c r="AQ72" s="5"/>
      <c r="AR72" s="7"/>
      <c r="AS72" s="5"/>
      <c r="AT72" s="10"/>
      <c r="AU72" s="5"/>
      <c r="AV72" s="5"/>
      <c r="AW72" s="5"/>
      <c r="AX72" s="5"/>
      <c r="AY72" s="5"/>
      <c r="AZ72" s="5"/>
      <c r="BB72" s="1"/>
      <c r="BC72" s="1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</row>
  </sheetData>
  <mergeCells count="1">
    <mergeCell ref="CJ1:CK1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8"/>
  <sheetViews>
    <sheetView workbookViewId="0" topLeftCell="A1">
      <selection activeCell="A1" sqref="A1:IV16384"/>
    </sheetView>
  </sheetViews>
  <sheetFormatPr defaultColWidth="11.421875" defaultRowHeight="12.75"/>
  <cols>
    <col min="1" max="1" width="5.28125" style="2" customWidth="1"/>
    <col min="2" max="2" width="9.28125" style="0" customWidth="1"/>
    <col min="3" max="3" width="6.57421875" style="0" customWidth="1"/>
    <col min="4" max="4" width="17.7109375" style="0" customWidth="1"/>
    <col min="5" max="5" width="9.00390625" style="0" customWidth="1"/>
    <col min="6" max="6" width="7.7109375" style="0" customWidth="1"/>
    <col min="7" max="7" width="17.8515625" style="0" customWidth="1"/>
    <col min="8" max="8" width="9.140625" style="0" customWidth="1"/>
    <col min="9" max="9" width="6.421875" style="0" customWidth="1"/>
    <col min="10" max="10" width="18.00390625" style="0" customWidth="1"/>
    <col min="11" max="11" width="9.421875" style="0" customWidth="1"/>
    <col min="12" max="12" width="6.57421875" style="0" customWidth="1"/>
    <col min="13" max="13" width="20.7109375" style="0" customWidth="1"/>
  </cols>
  <sheetData>
    <row r="1" spans="1:13" ht="15.75">
      <c r="A1" s="13"/>
      <c r="B1" s="14" t="s">
        <v>111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17" customFormat="1" ht="15.75">
      <c r="A2" s="13"/>
      <c r="B2" s="15" t="s">
        <v>112</v>
      </c>
      <c r="C2" s="16" t="str">
        <f>'[3]Fallas0'!AA1</f>
        <v>X/R</v>
      </c>
      <c r="D2" s="15" t="s">
        <v>113</v>
      </c>
      <c r="E2" s="15" t="s">
        <v>114</v>
      </c>
      <c r="F2" s="16" t="str">
        <f>'[3]Fallas0'!AM1</f>
        <v>X/R</v>
      </c>
      <c r="G2" s="15" t="s">
        <v>115</v>
      </c>
      <c r="H2" s="15" t="s">
        <v>116</v>
      </c>
      <c r="I2" s="16" t="str">
        <f>'[3]Fallas0'!AY1</f>
        <v>X/R</v>
      </c>
      <c r="J2" s="15" t="s">
        <v>117</v>
      </c>
      <c r="K2" s="15" t="s">
        <v>118</v>
      </c>
      <c r="L2" s="16" t="str">
        <f>'[3]Fallas0'!CO1</f>
        <v>X/R</v>
      </c>
      <c r="M2" s="15" t="s">
        <v>119</v>
      </c>
    </row>
    <row r="3" spans="1:13" ht="12.75">
      <c r="A3" s="18" t="s">
        <v>110</v>
      </c>
      <c r="B3" s="18" t="str">
        <f>'[3]Fallas0'!Y2</f>
        <v>Magnitud</v>
      </c>
      <c r="C3" s="16"/>
      <c r="D3" s="18" t="str">
        <f>'[3]Fallas0'!AB2</f>
        <v>Magnitud</v>
      </c>
      <c r="E3" s="18" t="str">
        <f>'[3]Fallas0'!AG2</f>
        <v>Magnitud</v>
      </c>
      <c r="F3" s="16"/>
      <c r="G3" s="18" t="str">
        <f>'[3]Fallas0'!AN2</f>
        <v>Magnitud</v>
      </c>
      <c r="H3" s="18" t="str">
        <f>'[3]Fallas0'!AS2</f>
        <v>Magnitud</v>
      </c>
      <c r="I3" s="16"/>
      <c r="J3" s="18" t="str">
        <f>'[3]Fallas0'!BA2</f>
        <v>Magnitud</v>
      </c>
      <c r="K3" s="18" t="str">
        <f>'[3]Fallas0'!CI2</f>
        <v>Magnitud</v>
      </c>
      <c r="L3" s="16"/>
      <c r="M3" s="18" t="str">
        <f>'[3]Fallas0'!CP2</f>
        <v>Magnitud</v>
      </c>
    </row>
    <row r="4" spans="1:13" ht="12.75">
      <c r="A4" s="18">
        <v>1</v>
      </c>
      <c r="B4" s="19">
        <f>Fallas0!Y3*1000</f>
        <v>1124.712150964195</v>
      </c>
      <c r="C4" s="19">
        <f>Fallas0!AA3</f>
        <v>6.3518927892817505</v>
      </c>
      <c r="D4" s="20">
        <f>Fallas0!AB3*1000</f>
        <v>1653.3268619173664</v>
      </c>
      <c r="E4" s="20">
        <f>Fallas0!AG3*1000</f>
        <v>562.3560754820975</v>
      </c>
      <c r="F4" s="20">
        <f>Fallas0!AN3</f>
        <v>6.351892789281751</v>
      </c>
      <c r="G4" s="20">
        <f>Fallas0!AO3*1000</f>
        <v>832.2869917135042</v>
      </c>
      <c r="H4" s="20">
        <f>Fallas0!AT3*1000</f>
        <v>1307.68614217924</v>
      </c>
      <c r="I4" s="20">
        <f>Fallas0!BA3</f>
        <v>5.0356372899325414</v>
      </c>
      <c r="J4" s="20">
        <f>Fallas0!BB3*1000</f>
        <v>1922.298629003483</v>
      </c>
      <c r="K4" s="20">
        <f>Fallas0!CK3*1000</f>
        <v>1303.6194291449851</v>
      </c>
      <c r="L4" s="20">
        <f>Fallas0!CQ3</f>
        <v>1.0314700461251176</v>
      </c>
      <c r="M4" s="20">
        <f>Fallas0!CR3*1000</f>
        <v>1538.2709263910826</v>
      </c>
    </row>
    <row r="5" spans="1:13" ht="12.75">
      <c r="A5" s="18">
        <v>2</v>
      </c>
      <c r="B5" s="19">
        <f>Fallas0!Y4*1000</f>
        <v>1095.5277520216375</v>
      </c>
      <c r="C5" s="19">
        <f>Fallas0!AA4</f>
        <v>5.44847099384878</v>
      </c>
      <c r="D5" s="20">
        <f>Fallas0!AB4*1000</f>
        <v>1610.425795471807</v>
      </c>
      <c r="E5" s="20">
        <f>Fallas0!AG4*1000</f>
        <v>547.7638760108188</v>
      </c>
      <c r="F5" s="20">
        <f>Fallas0!AN4</f>
        <v>5.448470993848769</v>
      </c>
      <c r="G5" s="20">
        <f>Fallas0!AO4*1000</f>
        <v>810.6905364960118</v>
      </c>
      <c r="H5" s="20">
        <f>Fallas0!AT4*1000</f>
        <v>1213.887675176951</v>
      </c>
      <c r="I5" s="20">
        <f>Fallas0!BA4</f>
        <v>4.612628831381435</v>
      </c>
      <c r="J5" s="20">
        <f>Fallas0!BB4*1000</f>
        <v>1784.4148825101179</v>
      </c>
      <c r="K5" s="20">
        <f>Fallas0!CK4*1000</f>
        <v>1205.8773823038673</v>
      </c>
      <c r="L5" s="20">
        <f>Fallas0!CQ4</f>
        <v>1.0936042754965563</v>
      </c>
      <c r="M5" s="20">
        <f>Fallas0!CR4*1000</f>
        <v>1422.9353111185635</v>
      </c>
    </row>
    <row r="6" spans="1:13" ht="12.75">
      <c r="A6" s="18">
        <v>3</v>
      </c>
      <c r="B6" s="19">
        <f>Fallas0!Y5*1000</f>
        <v>1018.0408063859338</v>
      </c>
      <c r="C6" s="19">
        <f>Fallas0!AA5</f>
        <v>3.980405059343014</v>
      </c>
      <c r="D6" s="20">
        <f>Fallas0!AB5*1000</f>
        <v>1323.4530483017143</v>
      </c>
      <c r="E6" s="20">
        <f>Fallas0!AG5*1000</f>
        <v>509.0204031929669</v>
      </c>
      <c r="F6" s="20">
        <f>Fallas0!AN5</f>
        <v>3.9804050593430125</v>
      </c>
      <c r="G6" s="20">
        <f>Fallas0!AO5*1000</f>
        <v>651.5461160869976</v>
      </c>
      <c r="H6" s="20">
        <f>Fallas0!AT5*1000</f>
        <v>1009.03606977555</v>
      </c>
      <c r="I6" s="20">
        <f>Fallas0!BA5</f>
        <v>3.893729879549911</v>
      </c>
      <c r="J6" s="20">
        <f>Fallas0!BB5*1000</f>
        <v>1483.2830225700586</v>
      </c>
      <c r="K6" s="20">
        <f>Fallas0!CK5*1000</f>
        <v>1018.120742830938</v>
      </c>
      <c r="L6" s="20">
        <f>Fallas0!CQ5</f>
        <v>1.4106320911915236</v>
      </c>
      <c r="M6" s="20">
        <f>Fallas0!CR5*1000</f>
        <v>1323.5569656802195</v>
      </c>
    </row>
    <row r="7" spans="1:13" ht="12.75">
      <c r="A7" s="18">
        <v>4</v>
      </c>
      <c r="B7" s="19">
        <f>Fallas0!Y6*1000</f>
        <v>964.5479640258293</v>
      </c>
      <c r="C7" s="19">
        <f>Fallas0!AA6</f>
        <v>3.365952555924502</v>
      </c>
      <c r="D7" s="20">
        <f>Fallas0!AB6*1000</f>
        <v>1253.9123532335782</v>
      </c>
      <c r="E7" s="20">
        <f>Fallas0!AG6*1000</f>
        <v>482.27398201291464</v>
      </c>
      <c r="F7" s="20">
        <f>Fallas0!AN6</f>
        <v>3.365952555924503</v>
      </c>
      <c r="G7" s="20">
        <f>Fallas0!AO6*1000</f>
        <v>617.3106969765307</v>
      </c>
      <c r="H7" s="20">
        <f>Fallas0!AT6*1000</f>
        <v>895.126508154086</v>
      </c>
      <c r="I7" s="20">
        <f>Fallas0!BA6</f>
        <v>3.580581054019236</v>
      </c>
      <c r="J7" s="20">
        <f>Fallas0!BB6*1000</f>
        <v>1217.372051089557</v>
      </c>
      <c r="K7" s="20">
        <f>Fallas0!CK6*1000</f>
        <v>922.2898132783096</v>
      </c>
      <c r="L7" s="20">
        <f>Fallas0!CQ6</f>
        <v>1.8784447760553424</v>
      </c>
      <c r="M7" s="20">
        <f>Fallas0!CR6*1000</f>
        <v>1263.5370441912844</v>
      </c>
    </row>
    <row r="8" spans="1:13" ht="12.75">
      <c r="A8" s="18">
        <v>5</v>
      </c>
      <c r="B8" s="19">
        <f>Fallas0!Y7*1000</f>
        <v>962.7989567470785</v>
      </c>
      <c r="C8" s="19">
        <f>Fallas0!AA7</f>
        <v>3.3491276049707706</v>
      </c>
      <c r="D8" s="20">
        <f>Fallas0!AB7*1000</f>
        <v>1251.6386437712022</v>
      </c>
      <c r="E8" s="20">
        <f>Fallas0!AG7*1000</f>
        <v>481.39947837353924</v>
      </c>
      <c r="F8" s="20">
        <f>Fallas0!AN7</f>
        <v>3.349127604970767</v>
      </c>
      <c r="G8" s="20">
        <f>Fallas0!AO7*1000</f>
        <v>616.1913323181303</v>
      </c>
      <c r="H8" s="20">
        <f>Fallas0!AT7*1000</f>
        <v>891.6982056772443</v>
      </c>
      <c r="I8" s="20">
        <f>Fallas0!BA7</f>
        <v>3.571900491161343</v>
      </c>
      <c r="J8" s="20">
        <f>Fallas0!BB7*1000</f>
        <v>1212.7095597210525</v>
      </c>
      <c r="K8" s="20">
        <f>Fallas0!CK7*1000</f>
        <v>919.4501187376302</v>
      </c>
      <c r="L8" s="20">
        <f>Fallas0!CQ7</f>
        <v>1.9004312998634192</v>
      </c>
      <c r="M8" s="20">
        <f>Fallas0!CR7*1000</f>
        <v>1259.6466626705533</v>
      </c>
    </row>
    <row r="9" spans="1:13" ht="12.75">
      <c r="A9" s="18">
        <v>6</v>
      </c>
      <c r="B9" s="19">
        <f>Fallas0!Y8*1000</f>
        <v>930.0139229672642</v>
      </c>
      <c r="C9" s="19">
        <f>Fallas0!AA8</f>
        <v>3.062653075293246</v>
      </c>
      <c r="D9" s="20">
        <f>Fallas0!AB8*1000</f>
        <v>1209.0180998574433</v>
      </c>
      <c r="E9" s="20">
        <f>Fallas0!AG8*1000</f>
        <v>465.0069614836321</v>
      </c>
      <c r="F9" s="20">
        <f>Fallas0!AN8</f>
        <v>3.0626530752932455</v>
      </c>
      <c r="G9" s="20">
        <f>Fallas0!AO8*1000</f>
        <v>595.208910699049</v>
      </c>
      <c r="H9" s="20">
        <f>Fallas0!AT8*1000</f>
        <v>830.4259645611497</v>
      </c>
      <c r="I9" s="20">
        <f>Fallas0!BA8</f>
        <v>3.4232164698323717</v>
      </c>
      <c r="J9" s="20">
        <f>Fallas0!BB8*1000</f>
        <v>1129.3793118031635</v>
      </c>
      <c r="K9" s="20">
        <f>Fallas0!CK8*1000</f>
        <v>868.8818060835738</v>
      </c>
      <c r="L9" s="20">
        <f>Fallas0!CQ8</f>
        <v>2.4600216245950053</v>
      </c>
      <c r="M9" s="20">
        <f>Fallas0!CR8*1000</f>
        <v>1303.3227091253607</v>
      </c>
    </row>
    <row r="10" spans="1:13" ht="12.75">
      <c r="A10" s="18">
        <v>7</v>
      </c>
      <c r="B10" s="19">
        <f>Fallas0!Y9*1000</f>
        <v>905.7242877611982</v>
      </c>
      <c r="C10" s="19">
        <f>Fallas0!AA9</f>
        <v>2.880398339455446</v>
      </c>
      <c r="D10" s="20">
        <f>Fallas0!AB9*1000</f>
        <v>1086.869145313438</v>
      </c>
      <c r="E10" s="20">
        <f>Fallas0!AG9*1000</f>
        <v>452.8621438805991</v>
      </c>
      <c r="F10" s="20">
        <f>Fallas0!AN9</f>
        <v>2.880398339455445</v>
      </c>
      <c r="G10" s="20">
        <f>Fallas0!AO9*1000</f>
        <v>579.6635441671668</v>
      </c>
      <c r="H10" s="20">
        <f>Fallas0!AT9*1000</f>
        <v>788.3682654458335</v>
      </c>
      <c r="I10" s="20">
        <f>Fallas0!BA9</f>
        <v>3.3277482877292544</v>
      </c>
      <c r="J10" s="20">
        <f>Fallas0!BB9*1000</f>
        <v>1072.1808410063336</v>
      </c>
      <c r="K10" s="20">
        <f>Fallas0!CK9*1000</f>
        <v>834.2103643526573</v>
      </c>
      <c r="L10" s="20">
        <f>Fallas0!CQ9</f>
        <v>3.198018110239992</v>
      </c>
      <c r="M10" s="20">
        <f>Fallas0!CR9*1000</f>
        <v>1251.315546528986</v>
      </c>
    </row>
    <row r="11" spans="1:13" ht="12.75">
      <c r="A11" s="18">
        <v>8</v>
      </c>
      <c r="B11" s="19">
        <f>Fallas0!Y10*1000</f>
        <v>893.3439364863491</v>
      </c>
      <c r="C11" s="19">
        <f>Fallas0!AA10</f>
        <v>2.7956087147154913</v>
      </c>
      <c r="D11" s="20">
        <f>Fallas0!AB10*1000</f>
        <v>1072.012723783619</v>
      </c>
      <c r="E11" s="20">
        <f>Fallas0!AG10*1000</f>
        <v>446.67196824317455</v>
      </c>
      <c r="F11" s="20">
        <f>Fallas0!AN10</f>
        <v>2.7956087147154904</v>
      </c>
      <c r="G11" s="20">
        <f>Fallas0!AO10*1000</f>
        <v>571.7401193512635</v>
      </c>
      <c r="H11" s="20">
        <f>Fallas0!AT10*1000</f>
        <v>767.9121423177738</v>
      </c>
      <c r="I11" s="20">
        <f>Fallas0!BA10</f>
        <v>3.2830994001407294</v>
      </c>
      <c r="J11" s="20">
        <f>Fallas0!BB10*1000</f>
        <v>1044.3605135521725</v>
      </c>
      <c r="K11" s="20">
        <f>Fallas0!CK10*1000</f>
        <v>817.303179967795</v>
      </c>
      <c r="L11" s="20">
        <f>Fallas0!CQ10</f>
        <v>3.7994124904210063</v>
      </c>
      <c r="M11" s="20">
        <f>Fallas0!CR10*1000</f>
        <v>1291.339024349116</v>
      </c>
    </row>
    <row r="12" spans="1:13" ht="12.75">
      <c r="A12" s="18">
        <v>9</v>
      </c>
      <c r="B12" s="19">
        <f>Fallas0!Y11*1000</f>
        <v>878.3358763149377</v>
      </c>
      <c r="C12" s="19">
        <f>Fallas0!AA11</f>
        <v>2.6992432501972994</v>
      </c>
      <c r="D12" s="20">
        <f>Fallas0!AB11*1000</f>
        <v>1054.0030515779254</v>
      </c>
      <c r="E12" s="20">
        <f>Fallas0!AG11*1000</f>
        <v>439.1679381574688</v>
      </c>
      <c r="F12" s="20">
        <f>Fallas0!AN11</f>
        <v>2.699243250197298</v>
      </c>
      <c r="G12" s="20">
        <f>Fallas0!AO11*1000</f>
        <v>562.1349608415601</v>
      </c>
      <c r="H12" s="20">
        <f>Fallas0!AT11*1000</f>
        <v>743.9356428097008</v>
      </c>
      <c r="I12" s="20">
        <f>Fallas0!BA11</f>
        <v>3.232172668549907</v>
      </c>
      <c r="J12" s="20">
        <f>Fallas0!BB11*1000</f>
        <v>1011.7524742211932</v>
      </c>
      <c r="K12" s="20">
        <f>Fallas0!CK11*1000</f>
        <v>797.4181624344499</v>
      </c>
      <c r="L12" s="20">
        <f>Fallas0!CQ11</f>
        <v>4.959059931341467</v>
      </c>
      <c r="M12" s="20">
        <f>Fallas0!CR11*1000</f>
        <v>1355.610876138565</v>
      </c>
    </row>
    <row r="13" spans="1:13" ht="12.75">
      <c r="A13" s="18">
        <v>10</v>
      </c>
      <c r="B13" s="19">
        <f>Fallas0!Y12*1000</f>
        <v>861.6518575936635</v>
      </c>
      <c r="C13" s="19">
        <f>Fallas0!AA12</f>
        <v>2.5995298388853474</v>
      </c>
      <c r="D13" s="20">
        <f>Fallas0!AB12*1000</f>
        <v>1033.9822291123962</v>
      </c>
      <c r="E13" s="20">
        <f>Fallas0!AG12*1000</f>
        <v>430.82592879683176</v>
      </c>
      <c r="F13" s="20">
        <f>Fallas0!AN12</f>
        <v>2.5995298388853465</v>
      </c>
      <c r="G13" s="20">
        <f>Fallas0!AO12*1000</f>
        <v>551.4571888599446</v>
      </c>
      <c r="H13" s="20">
        <f>Fallas0!AT12*1000</f>
        <v>718.272495769991</v>
      </c>
      <c r="I13" s="20">
        <f>Fallas0!BA12</f>
        <v>3.179271444803187</v>
      </c>
      <c r="J13" s="20">
        <f>Fallas0!BB12*1000</f>
        <v>976.8505942471878</v>
      </c>
      <c r="K13" s="20">
        <f>Fallas0!CK12*1000</f>
        <v>776.0219107598529</v>
      </c>
      <c r="L13" s="20">
        <f>Fallas0!CQ12</f>
        <v>7.622160935224917</v>
      </c>
      <c r="M13" s="20">
        <f>Fallas0!CR12*1000</f>
        <v>1319.23724829175</v>
      </c>
    </row>
    <row r="14" spans="1:13" ht="12.75">
      <c r="A14" s="18">
        <v>11</v>
      </c>
      <c r="B14" s="19">
        <f>Fallas0!Y13*1000</f>
        <v>853.9302672837422</v>
      </c>
      <c r="C14" s="19">
        <f>Fallas0!AA13</f>
        <v>2.555785672230425</v>
      </c>
      <c r="D14" s="20">
        <f>Fallas0!AB13*1000</f>
        <v>1024.7163207404906</v>
      </c>
      <c r="E14" s="20">
        <f>Fallas0!AG13*1000</f>
        <v>426.9651336418711</v>
      </c>
      <c r="F14" s="20">
        <f>Fallas0!AN13</f>
        <v>2.5557856722304244</v>
      </c>
      <c r="G14" s="20">
        <f>Fallas0!AO13*1000</f>
        <v>546.515371061595</v>
      </c>
      <c r="H14" s="20">
        <f>Fallas0!AT13*1000</f>
        <v>706.7289304562129</v>
      </c>
      <c r="I14" s="20">
        <f>Fallas0!BA13</f>
        <v>3.1559975628984134</v>
      </c>
      <c r="J14" s="20">
        <f>Fallas0!BB13*1000</f>
        <v>961.1513454204495</v>
      </c>
      <c r="K14" s="20">
        <f>Fallas0!CK13*1000</f>
        <v>766.3506686534441</v>
      </c>
      <c r="L14" s="20">
        <f>Fallas0!CQ13</f>
        <v>6.813429666961245</v>
      </c>
      <c r="M14" s="20">
        <f>Fallas0!CR13*1000</f>
        <v>1302.7961367108549</v>
      </c>
    </row>
    <row r="15" spans="1:13" ht="12.75">
      <c r="A15" s="18">
        <v>12</v>
      </c>
      <c r="B15" s="19">
        <f>Fallas0!Y14*1000</f>
        <v>1080.623817613525</v>
      </c>
      <c r="C15" s="19">
        <f>Fallas0!AA14</f>
        <v>5.083369611128635</v>
      </c>
      <c r="D15" s="20">
        <f>Fallas0!AB14*1000</f>
        <v>1588.5170118918816</v>
      </c>
      <c r="E15" s="20">
        <f>Fallas0!AG14*1000</f>
        <v>540.3119088067625</v>
      </c>
      <c r="F15" s="20">
        <f>Fallas0!AN14</f>
        <v>5.083369611128632</v>
      </c>
      <c r="G15" s="20">
        <f>Fallas0!AO14*1000</f>
        <v>799.6616250340085</v>
      </c>
      <c r="H15" s="20">
        <f>Fallas0!AT14*1000</f>
        <v>1169.9509753260513</v>
      </c>
      <c r="I15" s="20">
        <f>Fallas0!BA14</f>
        <v>4.437573775103754</v>
      </c>
      <c r="J15" s="20">
        <f>Fallas0!BB14*1000</f>
        <v>1719.8279337292954</v>
      </c>
      <c r="K15" s="20">
        <f>Fallas0!CK14*1000</f>
        <v>1163.1182546374398</v>
      </c>
      <c r="L15" s="20">
        <f>Fallas0!CQ14</f>
        <v>0.756941931315524</v>
      </c>
      <c r="M15" s="20">
        <f>Fallas0!CR14*1000</f>
        <v>1372.479540472179</v>
      </c>
    </row>
    <row r="16" spans="1:13" ht="12.75">
      <c r="A16" s="18">
        <v>13</v>
      </c>
      <c r="B16" s="19">
        <f>Fallas0!Y15*1000</f>
        <v>1077.045448706523</v>
      </c>
      <c r="C16" s="19">
        <f>Fallas0!AA15</f>
        <v>5.003212991919459</v>
      </c>
      <c r="D16" s="20">
        <f>Fallas0!AB15*1000</f>
        <v>1583.256809598589</v>
      </c>
      <c r="E16" s="20">
        <f>Fallas0!AG15*1000</f>
        <v>538.5227243532615</v>
      </c>
      <c r="F16" s="20">
        <f>Fallas0!AN15</f>
        <v>5.003212991919462</v>
      </c>
      <c r="G16" s="20">
        <f>Fallas0!AO15*1000</f>
        <v>797.013632042827</v>
      </c>
      <c r="H16" s="20">
        <f>Fallas0!AT15*1000</f>
        <v>1159.762236916523</v>
      </c>
      <c r="I16" s="20">
        <f>Fallas0!BA15</f>
        <v>4.3988167631327855</v>
      </c>
      <c r="J16" s="20">
        <f>Fallas0!BB15*1000</f>
        <v>1704.8504882672887</v>
      </c>
      <c r="K16" s="20">
        <f>Fallas0!CK15*1000</f>
        <v>1153.4351462063023</v>
      </c>
      <c r="L16" s="20">
        <f>Fallas0!CQ15</f>
        <v>0.7643754293445112</v>
      </c>
      <c r="M16" s="20">
        <f>Fallas0!CR15*1000</f>
        <v>1361.0534725234368</v>
      </c>
    </row>
    <row r="17" spans="1:13" ht="12.75">
      <c r="A17" s="18">
        <v>14</v>
      </c>
      <c r="B17" s="19">
        <f>Fallas0!Y16*1000</f>
        <v>1060.4380043348133</v>
      </c>
      <c r="C17" s="19">
        <f>Fallas0!AA16</f>
        <v>4.663378375322932</v>
      </c>
      <c r="D17" s="20">
        <f>Fallas0!AB16*1000</f>
        <v>1558.8438663721759</v>
      </c>
      <c r="E17" s="20">
        <f>Fallas0!AG16*1000</f>
        <v>530.2190021674066</v>
      </c>
      <c r="F17" s="20">
        <f>Fallas0!AN16</f>
        <v>4.663378375322933</v>
      </c>
      <c r="G17" s="20">
        <f>Fallas0!AO16*1000</f>
        <v>784.7241232077619</v>
      </c>
      <c r="H17" s="20">
        <f>Fallas0!AT16*1000</f>
        <v>1114.1754191748812</v>
      </c>
      <c r="I17" s="20">
        <f>Fallas0!BA16</f>
        <v>4.233184792153444</v>
      </c>
      <c r="J17" s="20">
        <f>Fallas0!BB16*1000</f>
        <v>1637.8378661870754</v>
      </c>
      <c r="K17" s="20">
        <f>Fallas0!CK16*1000</f>
        <v>1111.0607686003646</v>
      </c>
      <c r="L17" s="20">
        <f>Fallas0!CQ16</f>
        <v>0.8030093108303726</v>
      </c>
      <c r="M17" s="20">
        <f>Fallas0!CR16*1000</f>
        <v>1311.0517069484301</v>
      </c>
    </row>
    <row r="18" spans="1:13" ht="12.75">
      <c r="A18" s="18">
        <v>15</v>
      </c>
      <c r="B18" s="19">
        <f>Fallas0!Y17*1000</f>
        <v>1072.8195629477586</v>
      </c>
      <c r="C18" s="19">
        <f>Fallas0!AA17</f>
        <v>4.9118990577435495</v>
      </c>
      <c r="D18" s="20">
        <f>Fallas0!AB17*1000</f>
        <v>1577.0447575332053</v>
      </c>
      <c r="E18" s="20">
        <f>Fallas0!AG17*1000</f>
        <v>536.4097814738793</v>
      </c>
      <c r="F18" s="20">
        <f>Fallas0!AN17</f>
        <v>4.911899057743548</v>
      </c>
      <c r="G18" s="20">
        <f>Fallas0!AO17*1000</f>
        <v>793.8864765813414</v>
      </c>
      <c r="H18" s="20">
        <f>Fallas0!AT17*1000</f>
        <v>1147.9012227997757</v>
      </c>
      <c r="I18" s="20">
        <f>Fallas0!BA17</f>
        <v>4.3545212699402205</v>
      </c>
      <c r="J18" s="20">
        <f>Fallas0!BB17*1000</f>
        <v>1687.4147975156704</v>
      </c>
      <c r="K18" s="20">
        <f>Fallas0!CK17*1000</f>
        <v>1142.2646072081295</v>
      </c>
      <c r="L18" s="20">
        <f>Fallas0!CQ17</f>
        <v>0.7735458996176473</v>
      </c>
      <c r="M18" s="20">
        <f>Fallas0!CR17*1000</f>
        <v>1347.8722365055928</v>
      </c>
    </row>
    <row r="19" spans="1:13" ht="12.75">
      <c r="A19" s="18">
        <v>16</v>
      </c>
      <c r="B19" s="19">
        <f>Fallas0!Y18*1000</f>
        <v>1069.8183164260493</v>
      </c>
      <c r="C19" s="19">
        <f>Fallas0!AA18</f>
        <v>4.849140096268821</v>
      </c>
      <c r="D19" s="20">
        <f>Fallas0!AB18*1000</f>
        <v>1572.6329251462926</v>
      </c>
      <c r="E19" s="20">
        <f>Fallas0!AG18*1000</f>
        <v>534.9091582130246</v>
      </c>
      <c r="F19" s="20">
        <f>Fallas0!AN18</f>
        <v>4.849140096268826</v>
      </c>
      <c r="G19" s="20">
        <f>Fallas0!AO18*1000</f>
        <v>791.6655541552765</v>
      </c>
      <c r="H19" s="20">
        <f>Fallas0!AT18*1000</f>
        <v>1139.587752448005</v>
      </c>
      <c r="I19" s="20">
        <f>Fallas0!BA18</f>
        <v>4.323988350973735</v>
      </c>
      <c r="J19" s="20">
        <f>Fallas0!BB18*1000</f>
        <v>1675.1939960985671</v>
      </c>
      <c r="K19" s="20">
        <f>Fallas0!CK18*1000</f>
        <v>1134.4980082269058</v>
      </c>
      <c r="L19" s="20">
        <f>Fallas0!CQ18</f>
        <v>0.7803246157212184</v>
      </c>
      <c r="M19" s="20">
        <f>Fallas0!CR18*1000</f>
        <v>1338.7076497077487</v>
      </c>
    </row>
    <row r="20" spans="1:13" ht="12.75">
      <c r="A20" s="18">
        <v>17</v>
      </c>
      <c r="B20" s="19">
        <f>Fallas0!Y19*1000</f>
        <v>1068.9542682326583</v>
      </c>
      <c r="C20" s="19">
        <f>Fallas0!AA19</f>
        <v>4.831382363934656</v>
      </c>
      <c r="D20" s="20">
        <f>Fallas0!AB19*1000</f>
        <v>1571.3627743020074</v>
      </c>
      <c r="E20" s="20">
        <f>Fallas0!AG19*1000</f>
        <v>534.4771341163291</v>
      </c>
      <c r="F20" s="20">
        <f>Fallas0!AN19</f>
        <v>4.8313823639346545</v>
      </c>
      <c r="G20" s="20">
        <f>Fallas0!AO19*1000</f>
        <v>791.026158492167</v>
      </c>
      <c r="H20" s="20">
        <f>Fallas0!AT19*1000</f>
        <v>1137.2110395289008</v>
      </c>
      <c r="I20" s="20">
        <f>Fallas0!BA19</f>
        <v>4.315335793282083</v>
      </c>
      <c r="J20" s="20">
        <f>Fallas0!BB19*1000</f>
        <v>1671.7002281074842</v>
      </c>
      <c r="K20" s="20">
        <f>Fallas0!CK19*1000</f>
        <v>1132.286901994285</v>
      </c>
      <c r="L20" s="20">
        <f>Fallas0!CQ19</f>
        <v>0.782318107454411</v>
      </c>
      <c r="M20" s="20">
        <f>Fallas0!CR19*1000</f>
        <v>1336.0985443532563</v>
      </c>
    </row>
    <row r="21" spans="1:13" ht="12.75">
      <c r="A21" s="18">
        <v>18</v>
      </c>
      <c r="B21" s="19">
        <f>Fallas0!Y20*1000</f>
        <v>1068.0556133792718</v>
      </c>
      <c r="C21" s="19">
        <f>Fallas0!AA20</f>
        <v>4.8130574210159995</v>
      </c>
      <c r="D21" s="20">
        <f>Fallas0!AB20*1000</f>
        <v>1570.0417516675295</v>
      </c>
      <c r="E21" s="20">
        <f>Fallas0!AG20*1000</f>
        <v>534.0278066896359</v>
      </c>
      <c r="F21" s="20">
        <f>Fallas0!AN20</f>
        <v>4.813057421016002</v>
      </c>
      <c r="G21" s="20">
        <f>Fallas0!AO20*1000</f>
        <v>790.3611539006611</v>
      </c>
      <c r="H21" s="20">
        <f>Fallas0!AT20*1000</f>
        <v>1134.7469829062381</v>
      </c>
      <c r="I21" s="20">
        <f>Fallas0!BA20</f>
        <v>4.3064007304393375</v>
      </c>
      <c r="J21" s="20">
        <f>Fallas0!BB20*1000</f>
        <v>1668.07806487217</v>
      </c>
      <c r="K21" s="20">
        <f>Fallas0!CK20*1000</f>
        <v>1129.9988144525291</v>
      </c>
      <c r="L21" s="20">
        <f>Fallas0!CQ20</f>
        <v>0.784411619225175</v>
      </c>
      <c r="M21" s="20">
        <f>Fallas0!CR20*1000</f>
        <v>1333.3986010539843</v>
      </c>
    </row>
    <row r="22" spans="1:13" ht="12.75">
      <c r="A22" s="18">
        <v>19</v>
      </c>
      <c r="B22" s="19">
        <f>Fallas0!Y21*1000</f>
        <v>1063.0715524056707</v>
      </c>
      <c r="C22" s="19">
        <f>Fallas0!AA21</f>
        <v>4.714010737642848</v>
      </c>
      <c r="D22" s="20">
        <f>Fallas0!AB21*1000</f>
        <v>1562.7151820363358</v>
      </c>
      <c r="E22" s="20">
        <f>Fallas0!AG21*1000</f>
        <v>531.5357762028353</v>
      </c>
      <c r="F22" s="20">
        <f>Fallas0!AN21</f>
        <v>4.714010737642848</v>
      </c>
      <c r="G22" s="20">
        <f>Fallas0!AO21*1000</f>
        <v>786.6729487801962</v>
      </c>
      <c r="H22" s="20">
        <f>Fallas0!AT21*1000</f>
        <v>1121.224307641297</v>
      </c>
      <c r="I22" s="20">
        <f>Fallas0!BA21</f>
        <v>4.257998509451049</v>
      </c>
      <c r="J22" s="20">
        <f>Fallas0!BB21*1000</f>
        <v>1648.1997322327065</v>
      </c>
      <c r="K22" s="20">
        <f>Fallas0!CK21*1000</f>
        <v>1117.5175462105715</v>
      </c>
      <c r="L22" s="20">
        <f>Fallas0!CQ21</f>
        <v>0.7964040938623682</v>
      </c>
      <c r="M22" s="20">
        <f>Fallas0!CR21*1000</f>
        <v>1318.6707045284743</v>
      </c>
    </row>
    <row r="23" spans="1:13" ht="12.75">
      <c r="A23" s="18">
        <v>20</v>
      </c>
      <c r="B23" s="19">
        <f>Fallas0!Y22*1000</f>
        <v>1013.5188648265072</v>
      </c>
      <c r="C23" s="19">
        <f>Fallas0!AA22</f>
        <v>3.9196050002767513</v>
      </c>
      <c r="D23" s="20">
        <f>Fallas0!AB22*1000</f>
        <v>1317.5745242744595</v>
      </c>
      <c r="E23" s="20">
        <f>Fallas0!AG22*1000</f>
        <v>506.7594324132536</v>
      </c>
      <c r="F23" s="20">
        <f>Fallas0!AN22</f>
        <v>3.9196050002767513</v>
      </c>
      <c r="G23" s="20">
        <f>Fallas0!AO22*1000</f>
        <v>648.6520734889646</v>
      </c>
      <c r="H23" s="20">
        <f>Fallas0!AT22*1000</f>
        <v>998.666155838738</v>
      </c>
      <c r="I23" s="20">
        <f>Fallas0!BA22</f>
        <v>3.8630757862570646</v>
      </c>
      <c r="J23" s="20">
        <f>Fallas0!BB22*1000</f>
        <v>1468.0392490829447</v>
      </c>
      <c r="K23" s="20">
        <f>Fallas0!CK22*1000</f>
        <v>1009.2354988320826</v>
      </c>
      <c r="L23" s="20">
        <f>Fallas0!CQ22</f>
        <v>0.9593490653634773</v>
      </c>
      <c r="M23" s="20">
        <f>Fallas0!CR22*1000</f>
        <v>1312.0061484817074</v>
      </c>
    </row>
    <row r="24" spans="1:13" ht="12.75">
      <c r="A24" s="18">
        <v>21</v>
      </c>
      <c r="B24" s="19">
        <f>Fallas0!Y23*1000</f>
        <v>999.4816288168529</v>
      </c>
      <c r="C24" s="19">
        <f>Fallas0!AA23</f>
        <v>3.7425428493317034</v>
      </c>
      <c r="D24" s="20">
        <f>Fallas0!AB23*1000</f>
        <v>1299.3261174619088</v>
      </c>
      <c r="E24" s="20">
        <f>Fallas0!AG23*1000</f>
        <v>499.74081440842644</v>
      </c>
      <c r="F24" s="20">
        <f>Fallas0!AN23</f>
        <v>3.742542849331703</v>
      </c>
      <c r="G24" s="20">
        <f>Fallas0!AO23*1000</f>
        <v>639.6682424427859</v>
      </c>
      <c r="H24" s="20">
        <f>Fallas0!AT23*1000</f>
        <v>967.4003685487824</v>
      </c>
      <c r="I24" s="20">
        <f>Fallas0!BA23</f>
        <v>3.7733925118245155</v>
      </c>
      <c r="J24" s="20">
        <f>Fallas0!BB23*1000</f>
        <v>1422.0785417667098</v>
      </c>
      <c r="K24" s="20">
        <f>Fallas0!CK23*1000</f>
        <v>982.6766296050073</v>
      </c>
      <c r="L24" s="20">
        <f>Fallas0!CQ23</f>
        <v>1.0250968867322878</v>
      </c>
      <c r="M24" s="20">
        <f>Fallas0!CR23*1000</f>
        <v>1277.4796184865095</v>
      </c>
    </row>
    <row r="25" spans="1:13" ht="12.75">
      <c r="A25" s="18">
        <v>22</v>
      </c>
      <c r="B25" s="19">
        <f>Fallas0!Y24*1000</f>
        <v>933.758179339872</v>
      </c>
      <c r="C25" s="19">
        <f>Fallas0!AA24</f>
        <v>3.5709290374221636</v>
      </c>
      <c r="D25" s="20">
        <f>Fallas0!AB24*1000</f>
        <v>1213.8856331418335</v>
      </c>
      <c r="E25" s="20">
        <f>Fallas0!AG24*1000</f>
        <v>466.879089669936</v>
      </c>
      <c r="F25" s="20">
        <f>Fallas0!AN24</f>
        <v>3.5709290374221676</v>
      </c>
      <c r="G25" s="20">
        <f>Fallas0!AO24*1000</f>
        <v>597.605234777518</v>
      </c>
      <c r="H25" s="20">
        <f>Fallas0!AT24*1000</f>
        <v>906.2263188285532</v>
      </c>
      <c r="I25" s="20">
        <f>Fallas0!BA24</f>
        <v>3.5268859829760535</v>
      </c>
      <c r="J25" s="20">
        <f>Fallas0!BB24*1000</f>
        <v>1232.4677936068324</v>
      </c>
      <c r="K25" s="20">
        <f>Fallas0!CK24*1000</f>
        <v>923.105774067453</v>
      </c>
      <c r="L25" s="20">
        <f>Fallas0!CQ24</f>
        <v>1.0140098329941762</v>
      </c>
      <c r="M25" s="20">
        <f>Fallas0!CR24*1000</f>
        <v>1200.037506287689</v>
      </c>
    </row>
    <row r="26" spans="1:13" ht="12.75">
      <c r="A26" s="18">
        <v>23</v>
      </c>
      <c r="B26" s="19">
        <f>Fallas0!Y25*1000</f>
        <v>927.7684104826498</v>
      </c>
      <c r="C26" s="19">
        <f>Fallas0!AA25</f>
        <v>3.503335875028381</v>
      </c>
      <c r="D26" s="20">
        <f>Fallas0!AB25*1000</f>
        <v>1206.0989336274447</v>
      </c>
      <c r="E26" s="20">
        <f>Fallas0!AG25*1000</f>
        <v>463.8842052413249</v>
      </c>
      <c r="F26" s="20">
        <f>Fallas0!AN25</f>
        <v>3.5033358750283807</v>
      </c>
      <c r="G26" s="20">
        <f>Fallas0!AO25*1000</f>
        <v>593.7717827088959</v>
      </c>
      <c r="H26" s="20">
        <f>Fallas0!AT25*1000</f>
        <v>893.3144150517323</v>
      </c>
      <c r="I26" s="20">
        <f>Fallas0!BA25</f>
        <v>3.4964375318459355</v>
      </c>
      <c r="J26" s="20">
        <f>Fallas0!BB25*1000</f>
        <v>1214.907604470356</v>
      </c>
      <c r="K26" s="20">
        <f>Fallas0!CK25*1000</f>
        <v>911.9933175831435</v>
      </c>
      <c r="L26" s="20">
        <f>Fallas0!CQ25</f>
        <v>1.0487593173653071</v>
      </c>
      <c r="M26" s="20">
        <f>Fallas0!CR25*1000</f>
        <v>1185.5913128580867</v>
      </c>
    </row>
    <row r="27" spans="1:13" ht="12.75">
      <c r="A27" s="18">
        <v>24</v>
      </c>
      <c r="B27" s="19">
        <f>Fallas0!Y26*1000</f>
        <v>977.269660711205</v>
      </c>
      <c r="C27" s="19">
        <f>Fallas0!AA26</f>
        <v>3.493741620059379</v>
      </c>
      <c r="D27" s="20">
        <f>Fallas0!AB26*1000</f>
        <v>1270.4505589245664</v>
      </c>
      <c r="E27" s="20">
        <f>Fallas0!AG26*1000</f>
        <v>488.6348303556025</v>
      </c>
      <c r="F27" s="20">
        <f>Fallas0!AN26</f>
        <v>3.4937416200593785</v>
      </c>
      <c r="G27" s="20">
        <f>Fallas0!AO26*1000</f>
        <v>625.4525828551713</v>
      </c>
      <c r="H27" s="20">
        <f>Fallas0!AT26*1000</f>
        <v>920.588064107747</v>
      </c>
      <c r="I27" s="20">
        <f>Fallas0!BA26</f>
        <v>3.6463257320726505</v>
      </c>
      <c r="J27" s="20">
        <f>Fallas0!BB26*1000</f>
        <v>1251.999767186536</v>
      </c>
      <c r="K27" s="20">
        <f>Fallas0!CK26*1000</f>
        <v>943.437553358081</v>
      </c>
      <c r="L27" s="20">
        <f>Fallas0!CQ26</f>
        <v>1.156513687023431</v>
      </c>
      <c r="M27" s="20">
        <f>Fallas0!CR26*1000</f>
        <v>1292.509448100571</v>
      </c>
    </row>
    <row r="28" spans="1:13" ht="12.75">
      <c r="A28" s="18">
        <v>25</v>
      </c>
      <c r="B28" s="19">
        <f>Fallas0!Y27*1000</f>
        <v>973.8145082199869</v>
      </c>
      <c r="C28" s="19">
        <f>Fallas0!AA27</f>
        <v>3.4580610407990076</v>
      </c>
      <c r="D28" s="20">
        <f>Fallas0!AB27*1000</f>
        <v>1265.9588606859832</v>
      </c>
      <c r="E28" s="20">
        <f>Fallas0!AG27*1000</f>
        <v>486.90725410999346</v>
      </c>
      <c r="F28" s="20">
        <f>Fallas0!AN27</f>
        <v>3.458061040799005</v>
      </c>
      <c r="G28" s="20">
        <f>Fallas0!AO27*1000</f>
        <v>623.2412852607918</v>
      </c>
      <c r="H28" s="20">
        <f>Fallas0!AT27*1000</f>
        <v>913.5797858038337</v>
      </c>
      <c r="I28" s="20">
        <f>Fallas0!BA27</f>
        <v>3.628001868413843</v>
      </c>
      <c r="J28" s="20">
        <f>Fallas0!BB27*1000</f>
        <v>1242.4685086932138</v>
      </c>
      <c r="K28" s="20">
        <f>Fallas0!CK27*1000</f>
        <v>937.6054915695039</v>
      </c>
      <c r="L28" s="20">
        <f>Fallas0!CQ27</f>
        <v>1.1807880358138854</v>
      </c>
      <c r="M28" s="20">
        <f>Fallas0!CR27*1000</f>
        <v>1284.5195234502205</v>
      </c>
    </row>
    <row r="29" spans="1:13" ht="12.75">
      <c r="A29" s="18">
        <v>26</v>
      </c>
      <c r="B29" s="19">
        <f>Fallas0!Y28*1000</f>
        <v>954.6768463177273</v>
      </c>
      <c r="C29" s="19">
        <f>Fallas0!AA28</f>
        <v>3.2731926673417466</v>
      </c>
      <c r="D29" s="20">
        <f>Fallas0!AB28*1000</f>
        <v>1241.0799002130454</v>
      </c>
      <c r="E29" s="20">
        <f>Fallas0!AG28*1000</f>
        <v>477.33842315886363</v>
      </c>
      <c r="F29" s="20">
        <f>Fallas0!AN28</f>
        <v>3.273192667341746</v>
      </c>
      <c r="G29" s="20">
        <f>Fallas0!AO28*1000</f>
        <v>610.9931816433455</v>
      </c>
      <c r="H29" s="20">
        <f>Fallas0!AT28*1000</f>
        <v>875.9980351751401</v>
      </c>
      <c r="I29" s="20">
        <f>Fallas0!BA28</f>
        <v>3.5326518675349488</v>
      </c>
      <c r="J29" s="20">
        <f>Fallas0!BB28*1000</f>
        <v>1191.3573278381905</v>
      </c>
      <c r="K29" s="20">
        <f>Fallas0!CK28*1000</f>
        <v>906.4643015130956</v>
      </c>
      <c r="L29" s="20">
        <f>Fallas0!CQ28</f>
        <v>1.3405960886083825</v>
      </c>
      <c r="M29" s="20">
        <f>Fallas0!CR28*1000</f>
        <v>1241.8560930729411</v>
      </c>
    </row>
    <row r="30" spans="1:13" ht="12.75">
      <c r="A30" s="18">
        <v>27</v>
      </c>
      <c r="B30" s="19">
        <f>Fallas0!Y29*1000</f>
        <v>963.2672932138277</v>
      </c>
      <c r="C30" s="19">
        <f>Fallas0!AA29</f>
        <v>3.3536159971280792</v>
      </c>
      <c r="D30" s="20">
        <f>Fallas0!AB29*1000</f>
        <v>1252.247481177976</v>
      </c>
      <c r="E30" s="20">
        <f>Fallas0!AG29*1000</f>
        <v>481.6336466069138</v>
      </c>
      <c r="F30" s="20">
        <f>Fallas0!AN29</f>
        <v>3.3536159971280792</v>
      </c>
      <c r="G30" s="20">
        <f>Fallas0!AO29*1000</f>
        <v>616.4910676568497</v>
      </c>
      <c r="H30" s="20">
        <f>Fallas0!AT29*1000</f>
        <v>892.6145400067965</v>
      </c>
      <c r="I30" s="20">
        <f>Fallas0!BA29</f>
        <v>3.5742167638478004</v>
      </c>
      <c r="J30" s="20">
        <f>Fallas0!BB29*1000</f>
        <v>1213.9557744092433</v>
      </c>
      <c r="K30" s="20">
        <f>Fallas0!CK29*1000</f>
        <v>920.2089693781408</v>
      </c>
      <c r="L30" s="20">
        <f>Fallas0!CQ29</f>
        <v>1.2629902702155595</v>
      </c>
      <c r="M30" s="20">
        <f>Fallas0!CR29*1000</f>
        <v>1260.686288048053</v>
      </c>
    </row>
    <row r="31" spans="1:13" ht="12.75">
      <c r="A31" s="18">
        <v>28</v>
      </c>
      <c r="B31" s="19">
        <f>Fallas0!Y30*1000</f>
        <v>937.3100330211663</v>
      </c>
      <c r="C31" s="19">
        <f>Fallas0!AA30</f>
        <v>3.1220241161862665</v>
      </c>
      <c r="D31" s="20">
        <f>Fallas0!AB30*1000</f>
        <v>1218.5030429275164</v>
      </c>
      <c r="E31" s="20">
        <f>Fallas0!AG30*1000</f>
        <v>468.65501651058315</v>
      </c>
      <c r="F31" s="20">
        <f>Fallas0!AN30</f>
        <v>3.122024116186266</v>
      </c>
      <c r="G31" s="20">
        <f>Fallas0!AO30*1000</f>
        <v>599.8784211335465</v>
      </c>
      <c r="H31" s="20">
        <f>Fallas0!AT30*1000</f>
        <v>843.5916312510235</v>
      </c>
      <c r="I31" s="20">
        <f>Fallas0!BA30</f>
        <v>3.454168356591518</v>
      </c>
      <c r="J31" s="20">
        <f>Fallas0!BB30*1000</f>
        <v>1147.284618501392</v>
      </c>
      <c r="K31" s="20">
        <f>Fallas0!CK30*1000</f>
        <v>879.7295964345857</v>
      </c>
      <c r="L31" s="20">
        <f>Fallas0!CQ30</f>
        <v>1.536704720006418</v>
      </c>
      <c r="M31" s="20">
        <f>Fallas0!CR30*1000</f>
        <v>1319.5943946518787</v>
      </c>
    </row>
    <row r="32" spans="1:13" ht="12.75">
      <c r="A32" s="18">
        <v>29</v>
      </c>
      <c r="B32" s="19">
        <f>Fallas0!Y31*1000</f>
        <v>926.5005415433703</v>
      </c>
      <c r="C32" s="19">
        <f>Fallas0!AA31</f>
        <v>3.0348691456118515</v>
      </c>
      <c r="D32" s="20">
        <f>Fallas0!AB31*1000</f>
        <v>1204.4507040063813</v>
      </c>
      <c r="E32" s="20">
        <f>Fallas0!AG31*1000</f>
        <v>463.25027077168517</v>
      </c>
      <c r="F32" s="20">
        <f>Fallas0!AN31</f>
        <v>3.034869145611852</v>
      </c>
      <c r="G32" s="20">
        <f>Fallas0!AO31*1000</f>
        <v>592.960346587757</v>
      </c>
      <c r="H32" s="20">
        <f>Fallas0!AT31*1000</f>
        <v>824.176720987902</v>
      </c>
      <c r="I32" s="20">
        <f>Fallas0!BA31</f>
        <v>3.408707028013949</v>
      </c>
      <c r="J32" s="20">
        <f>Fallas0!BB31*1000</f>
        <v>1120.8803405435467</v>
      </c>
      <c r="K32" s="20">
        <f>Fallas0!CK31*1000</f>
        <v>863.7333317329934</v>
      </c>
      <c r="L32" s="20">
        <f>Fallas0!CQ31</f>
        <v>1.6954863944297027</v>
      </c>
      <c r="M32" s="20">
        <f>Fallas0!CR31*1000</f>
        <v>1295.59999759949</v>
      </c>
    </row>
    <row r="33" spans="1:13" ht="12.75">
      <c r="A33" s="18">
        <v>30</v>
      </c>
      <c r="B33" s="19">
        <f>Fallas0!Y32*1000</f>
        <v>918.2843774199168</v>
      </c>
      <c r="C33" s="19">
        <f>Fallas0!AA32</f>
        <v>2.971835620692589</v>
      </c>
      <c r="D33" s="20">
        <f>Fallas0!AB32*1000</f>
        <v>1101.9412529039</v>
      </c>
      <c r="E33" s="20">
        <f>Fallas0!AG32*1000</f>
        <v>459.1421887099584</v>
      </c>
      <c r="F33" s="20">
        <f>Fallas0!AN32</f>
        <v>2.9718356206925898</v>
      </c>
      <c r="G33" s="20">
        <f>Fallas0!AO32*1000</f>
        <v>587.7020015487468</v>
      </c>
      <c r="H33" s="20">
        <f>Fallas0!AT32*1000</f>
        <v>809.7857659713416</v>
      </c>
      <c r="I33" s="20">
        <f>Fallas0!BA32</f>
        <v>3.375730462531115</v>
      </c>
      <c r="J33" s="20">
        <f>Fallas0!BB32*1000</f>
        <v>1101.3086417210245</v>
      </c>
      <c r="K33" s="20">
        <f>Fallas0!CK32*1000</f>
        <v>851.8751391183135</v>
      </c>
      <c r="L33" s="20">
        <f>Fallas0!CQ32</f>
        <v>1.8429227753005757</v>
      </c>
      <c r="M33" s="20">
        <f>Fallas0!CR32*1000</f>
        <v>1277.8127086774705</v>
      </c>
    </row>
    <row r="34" spans="1:13" ht="12.75">
      <c r="A34" s="18">
        <v>31</v>
      </c>
      <c r="B34" s="19">
        <f>Fallas0!Y33*1000</f>
        <v>908.2663477343007</v>
      </c>
      <c r="C34" s="19">
        <f>Fallas0!AA33</f>
        <v>2.8984469955105294</v>
      </c>
      <c r="D34" s="20">
        <f>Fallas0!AB33*1000</f>
        <v>1089.9196172811608</v>
      </c>
      <c r="E34" s="20">
        <f>Fallas0!AG33*1000</f>
        <v>454.13317386715033</v>
      </c>
      <c r="F34" s="20">
        <f>Fallas0!AN33</f>
        <v>2.8984469955105325</v>
      </c>
      <c r="G34" s="20">
        <f>Fallas0!AO33*1000</f>
        <v>581.2904625499524</v>
      </c>
      <c r="H34" s="20">
        <f>Fallas0!AT33*1000</f>
        <v>792.6477608819948</v>
      </c>
      <c r="I34" s="20">
        <f>Fallas0!BA33</f>
        <v>3.3372331325128046</v>
      </c>
      <c r="J34" s="20">
        <f>Fallas0!BB33*1000</f>
        <v>1078.000954799513</v>
      </c>
      <c r="K34" s="20">
        <f>Fallas0!CK33*1000</f>
        <v>837.7424139603872</v>
      </c>
      <c r="L34" s="20">
        <f>Fallas0!CQ33</f>
        <v>2.065804356963056</v>
      </c>
      <c r="M34" s="20">
        <f>Fallas0!CR33*1000</f>
        <v>1256.6136209405809</v>
      </c>
    </row>
    <row r="35" spans="1:13" ht="12.75">
      <c r="A35" s="18">
        <v>32</v>
      </c>
      <c r="B35" s="19">
        <f>Fallas0!Y34*1000</f>
        <v>895.743171584737</v>
      </c>
      <c r="C35" s="19">
        <f>Fallas0!AA34</f>
        <v>2.811649917696319</v>
      </c>
      <c r="D35" s="20">
        <f>Fallas0!AB34*1000</f>
        <v>1074.8918059016844</v>
      </c>
      <c r="E35" s="20">
        <f>Fallas0!AG34*1000</f>
        <v>447.8715857923685</v>
      </c>
      <c r="F35" s="20">
        <f>Fallas0!AN34</f>
        <v>2.8116499176963186</v>
      </c>
      <c r="G35" s="20">
        <f>Fallas0!AO34*1000</f>
        <v>573.2756298142316</v>
      </c>
      <c r="H35" s="20">
        <f>Fallas0!AT34*1000</f>
        <v>771.82732140973</v>
      </c>
      <c r="I35" s="20">
        <f>Fallas0!BA34</f>
        <v>3.2915579299279054</v>
      </c>
      <c r="J35" s="20">
        <f>Fallas0!BB34*1000</f>
        <v>1049.6851571172328</v>
      </c>
      <c r="K35" s="20">
        <f>Fallas0!CK34*1000</f>
        <v>820.5426356068068</v>
      </c>
      <c r="L35" s="20">
        <f>Fallas0!CQ34</f>
        <v>2.443077015096174</v>
      </c>
      <c r="M35" s="20">
        <f>Fallas0!CR34*1000</f>
        <v>1296.457364258755</v>
      </c>
    </row>
    <row r="36" spans="1:13" ht="12.75">
      <c r="A36" s="18">
        <v>33</v>
      </c>
      <c r="B36" s="19">
        <f>Fallas0!Y35*1000</f>
        <v>944.5060235666648</v>
      </c>
      <c r="C36" s="19">
        <f>Fallas0!AA35</f>
        <v>3.1829078986363872</v>
      </c>
      <c r="D36" s="20">
        <f>Fallas0!AB35*1000</f>
        <v>1133.4072282799975</v>
      </c>
      <c r="E36" s="20">
        <f>Fallas0!AG35*1000</f>
        <v>472.2530117833324</v>
      </c>
      <c r="F36" s="20">
        <f>Fallas0!AN35</f>
        <v>3.1829078986363872</v>
      </c>
      <c r="G36" s="20">
        <f>Fallas0!AO35*1000</f>
        <v>604.4838550826654</v>
      </c>
      <c r="H36" s="20">
        <f>Fallas0!AT35*1000</f>
        <v>856.8325205667621</v>
      </c>
      <c r="I36" s="20">
        <f>Fallas0!BA35</f>
        <v>3.485833950794557</v>
      </c>
      <c r="J36" s="20">
        <f>Fallas0!BB35*1000</f>
        <v>1165.2922279707966</v>
      </c>
      <c r="K36" s="20">
        <f>Fallas0!CK35*1000</f>
        <v>890.644971147717</v>
      </c>
      <c r="L36" s="20">
        <f>Fallas0!CQ35</f>
        <v>1.448026666934328</v>
      </c>
      <c r="M36" s="20">
        <f>Fallas0!CR35*1000</f>
        <v>1335.9674567215757</v>
      </c>
    </row>
    <row r="37" spans="1:13" ht="12.75">
      <c r="A37" s="18">
        <v>34</v>
      </c>
      <c r="B37" s="19">
        <f>Fallas0!Y36*1000</f>
        <v>931.648366706108</v>
      </c>
      <c r="C37" s="19">
        <f>Fallas0!AA36</f>
        <v>3.0757539941155736</v>
      </c>
      <c r="D37" s="20">
        <f>Fallas0!AB36*1000</f>
        <v>1117.9780400473296</v>
      </c>
      <c r="E37" s="20">
        <f>Fallas0!AG36*1000</f>
        <v>465.824183353054</v>
      </c>
      <c r="F37" s="20">
        <f>Fallas0!AN36</f>
        <v>3.0757539941155736</v>
      </c>
      <c r="G37" s="20">
        <f>Fallas0!AO36*1000</f>
        <v>596.2549546919091</v>
      </c>
      <c r="H37" s="20">
        <f>Fallas0!AT36*1000</f>
        <v>833.3530339509549</v>
      </c>
      <c r="I37" s="20">
        <f>Fallas0!BA36</f>
        <v>3.430052584666762</v>
      </c>
      <c r="J37" s="20">
        <f>Fallas0!BB36*1000</f>
        <v>1133.3601261732988</v>
      </c>
      <c r="K37" s="20">
        <f>Fallas0!CK36*1000</f>
        <v>871.2933169109773</v>
      </c>
      <c r="L37" s="20">
        <f>Fallas0!CQ36</f>
        <v>1.615548415345586</v>
      </c>
      <c r="M37" s="20">
        <f>Fallas0!CR36*1000</f>
        <v>1306.9399753664661</v>
      </c>
    </row>
    <row r="38" spans="1:13" ht="12.75">
      <c r="A38" s="18">
        <v>35</v>
      </c>
      <c r="B38" s="19">
        <f>Fallas0!Y37*1000</f>
        <v>891.9635435740831</v>
      </c>
      <c r="C38" s="19">
        <f>Fallas0!AA37</f>
        <v>2.7864616048820254</v>
      </c>
      <c r="D38" s="20">
        <f>Fallas0!AB37*1000</f>
        <v>1070.3562522888997</v>
      </c>
      <c r="E38" s="20">
        <f>Fallas0!AG37*1000</f>
        <v>445.98177178704157</v>
      </c>
      <c r="F38" s="20">
        <f>Fallas0!AN37</f>
        <v>2.7864616048820254</v>
      </c>
      <c r="G38" s="20">
        <f>Fallas0!AO37*1000</f>
        <v>570.8566678874132</v>
      </c>
      <c r="H38" s="20">
        <f>Fallas0!AT37*1000</f>
        <v>765.6700335498087</v>
      </c>
      <c r="I38" s="20">
        <f>Fallas0!BA37</f>
        <v>3.2782737235054262</v>
      </c>
      <c r="J38" s="20">
        <f>Fallas0!BB37*1000</f>
        <v>1041.31124562774</v>
      </c>
      <c r="K38" s="20">
        <f>Fallas0!CK37*1000</f>
        <v>815.4471791600577</v>
      </c>
      <c r="L38" s="20">
        <f>Fallas0!CQ37</f>
        <v>2.587902695403813</v>
      </c>
      <c r="M38" s="20">
        <f>Fallas0!CR37*1000</f>
        <v>1223.1707687400865</v>
      </c>
    </row>
    <row r="39" spans="1:13" ht="12.75">
      <c r="A39" s="18">
        <v>36</v>
      </c>
      <c r="B39" s="19">
        <f>Fallas0!Y38*1000</f>
        <v>918.6746406308882</v>
      </c>
      <c r="C39" s="19">
        <f>Fallas0!AA38</f>
        <v>2.97477006396868</v>
      </c>
      <c r="D39" s="20">
        <f>Fallas0!AB38*1000</f>
        <v>1102.409568757066</v>
      </c>
      <c r="E39" s="20">
        <f>Fallas0!AG38*1000</f>
        <v>459.3373203154441</v>
      </c>
      <c r="F39" s="20">
        <f>Fallas0!AN38</f>
        <v>2.974770063968679</v>
      </c>
      <c r="G39" s="20">
        <f>Fallas0!AO38*1000</f>
        <v>587.9517700037685</v>
      </c>
      <c r="H39" s="20">
        <f>Fallas0!AT38*1000</f>
        <v>810.4623807059525</v>
      </c>
      <c r="I39" s="20">
        <f>Fallas0!BA38</f>
        <v>3.377267462011633</v>
      </c>
      <c r="J39" s="20">
        <f>Fallas0!BB38*1000</f>
        <v>1102.2288377600955</v>
      </c>
      <c r="K39" s="20">
        <f>Fallas0!CK38*1000</f>
        <v>852.432802555506</v>
      </c>
      <c r="L39" s="20">
        <f>Fallas0!CQ38</f>
        <v>1.8352851148635054</v>
      </c>
      <c r="M39" s="20">
        <f>Fallas0!CR38*1000</f>
        <v>1278.649203833259</v>
      </c>
    </row>
    <row r="40" spans="1:13" ht="12.75">
      <c r="A40" s="18">
        <v>37</v>
      </c>
      <c r="B40" s="19">
        <f>Fallas0!Y39*1000</f>
        <v>891.9630134927596</v>
      </c>
      <c r="C40" s="19">
        <f>Fallas0!AA39</f>
        <v>2.786458103739294</v>
      </c>
      <c r="D40" s="20">
        <f>Fallas0!AB39*1000</f>
        <v>1070.3556161913116</v>
      </c>
      <c r="E40" s="20">
        <f>Fallas0!AG39*1000</f>
        <v>445.9815067463798</v>
      </c>
      <c r="F40" s="20">
        <f>Fallas0!AN39</f>
        <v>2.786458103739295</v>
      </c>
      <c r="G40" s="20">
        <f>Fallas0!AO39*1000</f>
        <v>570.8563286353661</v>
      </c>
      <c r="H40" s="20">
        <f>Fallas0!AT39*1000</f>
        <v>765.6691740249579</v>
      </c>
      <c r="I40" s="20">
        <f>Fallas0!BA39</f>
        <v>3.278271876097691</v>
      </c>
      <c r="J40" s="20">
        <f>Fallas0!BB39*1000</f>
        <v>1041.3100766739428</v>
      </c>
      <c r="K40" s="20">
        <f>Fallas0!CK39*1000</f>
        <v>815.4464675277593</v>
      </c>
      <c r="L40" s="20">
        <f>Fallas0!CQ39</f>
        <v>2.5879242866587444</v>
      </c>
      <c r="M40" s="20">
        <f>Fallas0!CR39*1000</f>
        <v>1288.40541869386</v>
      </c>
    </row>
    <row r="41" spans="1:13" ht="12.75">
      <c r="A41" s="18">
        <v>38</v>
      </c>
      <c r="B41" s="19">
        <f>Fallas0!Y40*1000</f>
        <v>856.2132377900124</v>
      </c>
      <c r="C41" s="19">
        <f>Fallas0!AA40</f>
        <v>2.568568708413108</v>
      </c>
      <c r="D41" s="20">
        <f>Fallas0!AB40*1000</f>
        <v>1027.4558853480146</v>
      </c>
      <c r="E41" s="20">
        <f>Fallas0!AG40*1000</f>
        <v>428.1066188950062</v>
      </c>
      <c r="F41" s="20">
        <f>Fallas0!AN40</f>
        <v>2.5685687084131077</v>
      </c>
      <c r="G41" s="20">
        <f>Fallas0!AO40*1000</f>
        <v>547.9764721856079</v>
      </c>
      <c r="H41" s="20">
        <f>Fallas0!AT40*1000</f>
        <v>710.1206049855729</v>
      </c>
      <c r="I41" s="20">
        <f>Fallas0!BA40</f>
        <v>3.1628029024193824</v>
      </c>
      <c r="J41" s="20">
        <f>Fallas0!BB40*1000</f>
        <v>965.7640227803792</v>
      </c>
      <c r="K41" s="20">
        <f>Fallas0!CK40*1000</f>
        <v>769.1955730922451</v>
      </c>
      <c r="L41" s="20">
        <f>Fallas0!CQ40</f>
        <v>6.186811300165567</v>
      </c>
      <c r="M41" s="20">
        <f>Fallas0!CR40*1000</f>
        <v>1307.6324742568167</v>
      </c>
    </row>
    <row r="42" spans="1:13" ht="12.75">
      <c r="A42" s="18">
        <v>39</v>
      </c>
      <c r="B42" s="19">
        <f>Fallas0!Y41*1000</f>
        <v>842.8253136919332</v>
      </c>
      <c r="C42" s="19">
        <f>Fallas0!AA41</f>
        <v>2.495331167657803</v>
      </c>
      <c r="D42" s="20">
        <f>Fallas0!AB41*1000</f>
        <v>1011.3903764303199</v>
      </c>
      <c r="E42" s="20">
        <f>Fallas0!AG41*1000</f>
        <v>421.4126568459666</v>
      </c>
      <c r="F42" s="20">
        <f>Fallas0!AN41</f>
        <v>2.495331167657804</v>
      </c>
      <c r="G42" s="20">
        <f>Fallas0!AO41*1000</f>
        <v>539.4082007628373</v>
      </c>
      <c r="H42" s="20">
        <f>Fallas0!AT41*1000</f>
        <v>690.4794409789133</v>
      </c>
      <c r="I42" s="20">
        <f>Fallas0!BA41</f>
        <v>3.1237663301190475</v>
      </c>
      <c r="J42" s="20">
        <f>Fallas0!BB41*1000</f>
        <v>939.0520397313222</v>
      </c>
      <c r="K42" s="20">
        <f>Fallas0!CK41*1000</f>
        <v>752.6790504676229</v>
      </c>
      <c r="L42" s="20">
        <f>Fallas0!CQ41</f>
        <v>6.797666317199631</v>
      </c>
      <c r="M42" s="20">
        <f>Fallas0!CR41*1000</f>
        <v>1279.554385794959</v>
      </c>
    </row>
    <row r="43" spans="1:13" ht="12.75">
      <c r="A43" s="18">
        <v>40</v>
      </c>
      <c r="B43" s="21">
        <f>Fallas0!Y42*1000</f>
        <v>0</v>
      </c>
      <c r="C43" s="21">
        <f>Fallas0!AA42</f>
        <v>0</v>
      </c>
      <c r="D43" s="22">
        <f>Fallas0!AB42*1000</f>
        <v>0</v>
      </c>
      <c r="E43" s="22">
        <f>Fallas0!AG42*1000</f>
        <v>0</v>
      </c>
      <c r="F43" s="22">
        <f>Fallas0!AN42</f>
        <v>0</v>
      </c>
      <c r="G43" s="22">
        <f>Fallas0!AO42*1000</f>
        <v>0</v>
      </c>
      <c r="H43" s="20">
        <f>Fallas0!AT42*1000</f>
        <v>1162.582622108824</v>
      </c>
      <c r="I43" s="20">
        <f>Fallas0!BA42</f>
        <v>4.412068040033589</v>
      </c>
      <c r="J43" s="20">
        <f>Fallas0!BB42*1000</f>
        <v>1708.996454499971</v>
      </c>
      <c r="K43" s="22">
        <f>Fallas0!CK42*1000</f>
        <v>0</v>
      </c>
      <c r="L43" s="22">
        <f>Fallas0!CQ42</f>
        <v>0</v>
      </c>
      <c r="M43" s="22">
        <f>Fallas0!CR42*1000</f>
        <v>0</v>
      </c>
    </row>
    <row r="44" spans="1:13" ht="12.75">
      <c r="A44" s="18">
        <v>41</v>
      </c>
      <c r="B44" s="21">
        <f>Fallas0!Y43*1000</f>
        <v>0</v>
      </c>
      <c r="C44" s="21">
        <f>Fallas0!AA43</f>
        <v>0</v>
      </c>
      <c r="D44" s="22">
        <f>Fallas0!AB43*1000</f>
        <v>0</v>
      </c>
      <c r="E44" s="22">
        <f>Fallas0!AG43*1000</f>
        <v>0</v>
      </c>
      <c r="F44" s="22">
        <f>Fallas0!AN43</f>
        <v>0</v>
      </c>
      <c r="G44" s="22">
        <f>Fallas0!AO43*1000</f>
        <v>0</v>
      </c>
      <c r="H44" s="20">
        <f>Fallas0!AT43*1000</f>
        <v>1074.5496603947045</v>
      </c>
      <c r="I44" s="20">
        <f>Fallas0!BA43</f>
        <v>4.111437678091524</v>
      </c>
      <c r="J44" s="20">
        <f>Fallas0!BB43*1000</f>
        <v>1579.5880007802155</v>
      </c>
      <c r="K44" s="22">
        <f>Fallas0!CK43*1000</f>
        <v>0</v>
      </c>
      <c r="L44" s="22">
        <f>Fallas0!CQ43</f>
        <v>0</v>
      </c>
      <c r="M44" s="22">
        <f>Fallas0!CR43*1000</f>
        <v>0</v>
      </c>
    </row>
    <row r="45" spans="1:13" ht="12.75">
      <c r="A45" s="18">
        <v>42</v>
      </c>
      <c r="B45" s="21">
        <f>Fallas0!Y44*1000</f>
        <v>0</v>
      </c>
      <c r="C45" s="21">
        <f>Fallas0!AA44</f>
        <v>0</v>
      </c>
      <c r="D45" s="22">
        <f>Fallas0!AB44*1000</f>
        <v>0</v>
      </c>
      <c r="E45" s="22">
        <f>Fallas0!AG44*1000</f>
        <v>0</v>
      </c>
      <c r="F45" s="22">
        <f>Fallas0!AN44</f>
        <v>0</v>
      </c>
      <c r="G45" s="22">
        <f>Fallas0!AO44*1000</f>
        <v>0</v>
      </c>
      <c r="H45" s="20">
        <f>Fallas0!AT44*1000</f>
        <v>1082.0831087628321</v>
      </c>
      <c r="I45" s="20">
        <f>Fallas0!BA44</f>
        <v>4.144416244061903</v>
      </c>
      <c r="J45" s="20">
        <f>Fallas0!BB44*1000</f>
        <v>1590.6621698813633</v>
      </c>
      <c r="K45" s="22">
        <f>Fallas0!CK44*1000</f>
        <v>0</v>
      </c>
      <c r="L45" s="22">
        <f>Fallas0!CQ44</f>
        <v>0</v>
      </c>
      <c r="M45" s="22">
        <f>Fallas0!CR44*1000</f>
        <v>0</v>
      </c>
    </row>
    <row r="46" spans="1:13" ht="12.75">
      <c r="A46" s="18">
        <v>43</v>
      </c>
      <c r="B46" s="21">
        <f>Fallas0!Y45*1000</f>
        <v>0</v>
      </c>
      <c r="C46" s="21">
        <f>Fallas0!AA45</f>
        <v>0</v>
      </c>
      <c r="D46" s="22">
        <f>Fallas0!AB45*1000</f>
        <v>0</v>
      </c>
      <c r="E46" s="22">
        <f>Fallas0!AG45*1000</f>
        <v>0</v>
      </c>
      <c r="F46" s="22">
        <f>Fallas0!AN45</f>
        <v>0</v>
      </c>
      <c r="G46" s="22">
        <f>Fallas0!AO45*1000</f>
        <v>0</v>
      </c>
      <c r="H46" s="20">
        <f>Fallas0!AT45*1000</f>
        <v>1079.1689947809136</v>
      </c>
      <c r="I46" s="20">
        <f>Fallas0!BA45</f>
        <v>4.13556675947154</v>
      </c>
      <c r="J46" s="20">
        <f>Fallas0!BB45*1000</f>
        <v>1586.3784223279429</v>
      </c>
      <c r="K46" s="22">
        <f>Fallas0!CK45*1000</f>
        <v>0</v>
      </c>
      <c r="L46" s="22">
        <f>Fallas0!CQ45</f>
        <v>0</v>
      </c>
      <c r="M46" s="22">
        <f>Fallas0!CR45*1000</f>
        <v>0</v>
      </c>
    </row>
    <row r="47" spans="1:13" ht="12.75">
      <c r="A47" s="18">
        <v>44</v>
      </c>
      <c r="B47" s="21">
        <f>Fallas0!Y46*1000</f>
        <v>0</v>
      </c>
      <c r="C47" s="21">
        <f>Fallas0!AA46</f>
        <v>0</v>
      </c>
      <c r="D47" s="22">
        <f>Fallas0!AB46*1000</f>
        <v>0</v>
      </c>
      <c r="E47" s="22">
        <f>Fallas0!AG46*1000</f>
        <v>0</v>
      </c>
      <c r="F47" s="22">
        <f>Fallas0!AN46</f>
        <v>0</v>
      </c>
      <c r="G47" s="22">
        <f>Fallas0!AO46*1000</f>
        <v>0</v>
      </c>
      <c r="H47" s="20">
        <f>Fallas0!AT46*1000</f>
        <v>1059.1947652535703</v>
      </c>
      <c r="I47" s="20">
        <f>Fallas0!BA46</f>
        <v>4.075877828299286</v>
      </c>
      <c r="J47" s="20">
        <f>Fallas0!BB46*1000</f>
        <v>1557.0163049227483</v>
      </c>
      <c r="K47" s="22">
        <f>Fallas0!CK46*1000</f>
        <v>0</v>
      </c>
      <c r="L47" s="22">
        <f>Fallas0!CQ46</f>
        <v>0</v>
      </c>
      <c r="M47" s="22">
        <f>Fallas0!CR46*1000</f>
        <v>0</v>
      </c>
    </row>
    <row r="48" spans="1:13" ht="12.75">
      <c r="A48" s="18">
        <v>45</v>
      </c>
      <c r="B48" s="21">
        <f>Fallas0!Y47*1000</f>
        <v>0</v>
      </c>
      <c r="C48" s="21">
        <f>Fallas0!AA47</f>
        <v>0</v>
      </c>
      <c r="D48" s="22">
        <f>Fallas0!AB47*1000</f>
        <v>0</v>
      </c>
      <c r="E48" s="22">
        <f>Fallas0!AG47*1000</f>
        <v>0</v>
      </c>
      <c r="F48" s="22">
        <f>Fallas0!AN47</f>
        <v>0</v>
      </c>
      <c r="G48" s="22">
        <f>Fallas0!AO47*1000</f>
        <v>0</v>
      </c>
      <c r="H48" s="20">
        <f>Fallas0!AT47*1000</f>
        <v>1116.509209755184</v>
      </c>
      <c r="I48" s="20">
        <f>Fallas0!BA47</f>
        <v>4.24908695310389</v>
      </c>
      <c r="J48" s="20">
        <f>Fallas0!BB47*1000</f>
        <v>1641.2685383401206</v>
      </c>
      <c r="K48" s="22">
        <f>Fallas0!CK47*1000</f>
        <v>0</v>
      </c>
      <c r="L48" s="22">
        <f>Fallas0!CQ47</f>
        <v>0</v>
      </c>
      <c r="M48" s="22">
        <f>Fallas0!CR47*1000</f>
        <v>0</v>
      </c>
    </row>
    <row r="49" spans="1:13" ht="12.75">
      <c r="A49" s="18">
        <v>46</v>
      </c>
      <c r="B49" s="21">
        <f>Fallas0!Y48*1000</f>
        <v>0</v>
      </c>
      <c r="C49" s="21">
        <f>Fallas0!AA48</f>
        <v>0</v>
      </c>
      <c r="D49" s="22">
        <f>Fallas0!AB48*1000</f>
        <v>0</v>
      </c>
      <c r="E49" s="22">
        <f>Fallas0!AG48*1000</f>
        <v>0</v>
      </c>
      <c r="F49" s="22">
        <f>Fallas0!AN48</f>
        <v>0</v>
      </c>
      <c r="G49" s="22">
        <f>Fallas0!AO48*1000</f>
        <v>0</v>
      </c>
      <c r="H49" s="20">
        <f>Fallas0!AT48*1000</f>
        <v>1005.9224878832882</v>
      </c>
      <c r="I49" s="20">
        <f>Fallas0!BA48</f>
        <v>3.885463930996014</v>
      </c>
      <c r="J49" s="20">
        <f>Fallas0!BB48*1000</f>
        <v>1478.7060571884335</v>
      </c>
      <c r="K49" s="22">
        <f>Fallas0!CK48*1000</f>
        <v>0</v>
      </c>
      <c r="L49" s="22">
        <f>Fallas0!CQ48</f>
        <v>0</v>
      </c>
      <c r="M49" s="22">
        <f>Fallas0!CR48*1000</f>
        <v>0</v>
      </c>
    </row>
    <row r="50" spans="1:13" ht="12.75">
      <c r="A50" s="18">
        <v>47</v>
      </c>
      <c r="B50" s="21">
        <f>Fallas0!Y49*1000</f>
        <v>0</v>
      </c>
      <c r="C50" s="21">
        <f>Fallas0!AA49</f>
        <v>0</v>
      </c>
      <c r="D50" s="22">
        <f>Fallas0!AB49*1000</f>
        <v>0</v>
      </c>
      <c r="E50" s="22">
        <f>Fallas0!AG49*1000</f>
        <v>0</v>
      </c>
      <c r="F50" s="22">
        <f>Fallas0!AN49</f>
        <v>0</v>
      </c>
      <c r="G50" s="22">
        <f>Fallas0!AO49*1000</f>
        <v>0</v>
      </c>
      <c r="H50" s="20">
        <f>Fallas0!AT49*1000</f>
        <v>985.251045496319</v>
      </c>
      <c r="I50" s="20">
        <f>Fallas0!BA49</f>
        <v>3.831426185187953</v>
      </c>
      <c r="J50" s="20">
        <f>Fallas0!BB49*1000</f>
        <v>1448.3190368795888</v>
      </c>
      <c r="K50" s="22">
        <f>Fallas0!CK49*1000</f>
        <v>0</v>
      </c>
      <c r="L50" s="22">
        <f>Fallas0!CQ49</f>
        <v>0</v>
      </c>
      <c r="M50" s="22">
        <f>Fallas0!CR49*1000</f>
        <v>0</v>
      </c>
    </row>
    <row r="51" spans="1:13" ht="12.75">
      <c r="A51" s="18">
        <v>48</v>
      </c>
      <c r="B51" s="21">
        <f>Fallas0!Y50*1000</f>
        <v>0</v>
      </c>
      <c r="C51" s="21">
        <f>Fallas0!AA50</f>
        <v>0</v>
      </c>
      <c r="D51" s="22">
        <f>Fallas0!AB50*1000</f>
        <v>0</v>
      </c>
      <c r="E51" s="22">
        <f>Fallas0!AG50*1000</f>
        <v>0</v>
      </c>
      <c r="F51" s="22">
        <f>Fallas0!AN50</f>
        <v>0</v>
      </c>
      <c r="G51" s="22">
        <f>Fallas0!AO50*1000</f>
        <v>0</v>
      </c>
      <c r="H51" s="20">
        <f>Fallas0!AT50*1000</f>
        <v>914.2920211598598</v>
      </c>
      <c r="I51" s="20">
        <f>Fallas0!BA50</f>
        <v>3.6563814322069117</v>
      </c>
      <c r="J51" s="20">
        <f>Fallas0!BB50*1000</f>
        <v>1243.4371487774094</v>
      </c>
      <c r="K51" s="22">
        <f>Fallas0!CK50*1000</f>
        <v>0</v>
      </c>
      <c r="L51" s="22">
        <f>Fallas0!CQ50</f>
        <v>0</v>
      </c>
      <c r="M51" s="22">
        <f>Fallas0!CR50*1000</f>
        <v>0</v>
      </c>
    </row>
    <row r="52" spans="1:13" ht="12.75">
      <c r="A52" s="18">
        <v>49</v>
      </c>
      <c r="B52" s="21">
        <f>Fallas0!Y51*1000</f>
        <v>0</v>
      </c>
      <c r="C52" s="21">
        <f>Fallas0!AA51</f>
        <v>0</v>
      </c>
      <c r="D52" s="22">
        <f>Fallas0!AB51*1000</f>
        <v>0</v>
      </c>
      <c r="E52" s="22">
        <f>Fallas0!AG51*1000</f>
        <v>0</v>
      </c>
      <c r="F52" s="22">
        <f>Fallas0!AN51</f>
        <v>0</v>
      </c>
      <c r="G52" s="22">
        <f>Fallas0!AO51*1000</f>
        <v>0</v>
      </c>
      <c r="H52" s="20">
        <f>Fallas0!AT51*1000</f>
        <v>979.2766084626845</v>
      </c>
      <c r="I52" s="20">
        <f>Fallas0!BA51</f>
        <v>3.812963240495319</v>
      </c>
      <c r="J52" s="20">
        <f>Fallas0!BB51*1000</f>
        <v>1331.816187509251</v>
      </c>
      <c r="K52" s="22">
        <f>Fallas0!CK51*1000</f>
        <v>0</v>
      </c>
      <c r="L52" s="22">
        <f>Fallas0!CQ51</f>
        <v>0</v>
      </c>
      <c r="M52" s="22">
        <f>Fallas0!CR51*1000</f>
        <v>0</v>
      </c>
    </row>
    <row r="53" spans="1:13" ht="12.75">
      <c r="A53" s="18">
        <v>50</v>
      </c>
      <c r="B53" s="21">
        <f>Fallas0!Y52*1000</f>
        <v>0</v>
      </c>
      <c r="C53" s="21">
        <f>Fallas0!AA52</f>
        <v>0</v>
      </c>
      <c r="D53" s="22">
        <f>Fallas0!AB52*1000</f>
        <v>0</v>
      </c>
      <c r="E53" s="22">
        <f>Fallas0!AG52*1000</f>
        <v>0</v>
      </c>
      <c r="F53" s="22">
        <f>Fallas0!AN52</f>
        <v>0</v>
      </c>
      <c r="G53" s="22">
        <f>Fallas0!AO52*1000</f>
        <v>0</v>
      </c>
      <c r="H53" s="20">
        <f>Fallas0!AT52*1000</f>
        <v>909.2285969363464</v>
      </c>
      <c r="I53" s="20">
        <f>Fallas0!BA52</f>
        <v>3.6201493592327627</v>
      </c>
      <c r="J53" s="20">
        <f>Fallas0!BB52*1000</f>
        <v>1236.5508918334313</v>
      </c>
      <c r="K53" s="22">
        <f>Fallas0!CK52*1000</f>
        <v>0</v>
      </c>
      <c r="L53" s="22">
        <f>Fallas0!CQ52</f>
        <v>0</v>
      </c>
      <c r="M53" s="22">
        <f>Fallas0!CR52*1000</f>
        <v>0</v>
      </c>
    </row>
    <row r="54" spans="1:13" ht="12.75">
      <c r="A54" s="18">
        <v>51</v>
      </c>
      <c r="B54" s="21">
        <f>Fallas0!Y53*1000</f>
        <v>0</v>
      </c>
      <c r="C54" s="21">
        <f>Fallas0!AA53</f>
        <v>0</v>
      </c>
      <c r="D54" s="22">
        <f>Fallas0!AB53*1000</f>
        <v>0</v>
      </c>
      <c r="E54" s="22">
        <f>Fallas0!AG53*1000</f>
        <v>0</v>
      </c>
      <c r="F54" s="22">
        <f>Fallas0!AN53</f>
        <v>0</v>
      </c>
      <c r="G54" s="22">
        <f>Fallas0!AO53*1000</f>
        <v>0</v>
      </c>
      <c r="H54" s="20">
        <f>Fallas0!AT53*1000</f>
        <v>898.841646670206</v>
      </c>
      <c r="I54" s="20">
        <f>Fallas0!BA53</f>
        <v>3.5965240663742444</v>
      </c>
      <c r="J54" s="20">
        <f>Fallas0!BB53*1000</f>
        <v>1222.4246394714803</v>
      </c>
      <c r="K54" s="22">
        <f>Fallas0!CK53*1000</f>
        <v>0</v>
      </c>
      <c r="L54" s="22">
        <f>Fallas0!CQ53</f>
        <v>0</v>
      </c>
      <c r="M54" s="22">
        <f>Fallas0!CR53*1000</f>
        <v>0</v>
      </c>
    </row>
    <row r="55" spans="1:13" ht="12.75">
      <c r="A55" s="18">
        <v>52</v>
      </c>
      <c r="B55" s="21">
        <f>Fallas0!Y54*1000</f>
        <v>0</v>
      </c>
      <c r="C55" s="21">
        <f>Fallas0!AA54</f>
        <v>0</v>
      </c>
      <c r="D55" s="22">
        <f>Fallas0!AB54*1000</f>
        <v>0</v>
      </c>
      <c r="E55" s="22">
        <f>Fallas0!AG54*1000</f>
        <v>0</v>
      </c>
      <c r="F55" s="22">
        <f>Fallas0!AN54</f>
        <v>0</v>
      </c>
      <c r="G55" s="22">
        <f>Fallas0!AO54*1000</f>
        <v>0</v>
      </c>
      <c r="H55" s="20">
        <f>Fallas0!AT54*1000</f>
        <v>862.8944438344164</v>
      </c>
      <c r="I55" s="20">
        <f>Fallas0!BA54</f>
        <v>3.5169680659045484</v>
      </c>
      <c r="J55" s="20">
        <f>Fallas0!BB54*1000</f>
        <v>1173.5364436148063</v>
      </c>
      <c r="K55" s="22">
        <f>Fallas0!CK54*1000</f>
        <v>0</v>
      </c>
      <c r="L55" s="22">
        <f>Fallas0!CQ54</f>
        <v>0</v>
      </c>
      <c r="M55" s="22">
        <f>Fallas0!CR54*1000</f>
        <v>0</v>
      </c>
    </row>
    <row r="56" spans="1:13" ht="12.75">
      <c r="A56" s="18">
        <v>53</v>
      </c>
      <c r="B56" s="21">
        <f>Fallas0!Y55*1000</f>
        <v>0</v>
      </c>
      <c r="C56" s="21">
        <f>Fallas0!AA55</f>
        <v>0</v>
      </c>
      <c r="D56" s="22">
        <f>Fallas0!AB55*1000</f>
        <v>0</v>
      </c>
      <c r="E56" s="22">
        <f>Fallas0!AG55*1000</f>
        <v>0</v>
      </c>
      <c r="F56" s="22">
        <f>Fallas0!AN55</f>
        <v>0</v>
      </c>
      <c r="G56" s="22">
        <f>Fallas0!AO55*1000</f>
        <v>0</v>
      </c>
      <c r="H56" s="20">
        <f>Fallas0!AT55*1000</f>
        <v>896.1352725652409</v>
      </c>
      <c r="I56" s="20">
        <f>Fallas0!BA55</f>
        <v>3.588368123914527</v>
      </c>
      <c r="J56" s="20">
        <f>Fallas0!BB55*1000</f>
        <v>1218.7439706887278</v>
      </c>
      <c r="K56" s="22">
        <f>Fallas0!CK55*1000</f>
        <v>0</v>
      </c>
      <c r="L56" s="22">
        <f>Fallas0!CQ55</f>
        <v>0</v>
      </c>
      <c r="M56" s="22">
        <f>Fallas0!CR55*1000</f>
        <v>0</v>
      </c>
    </row>
    <row r="57" spans="1:13" ht="12.75">
      <c r="A57" s="18">
        <v>54</v>
      </c>
      <c r="B57" s="21">
        <f>Fallas0!Y56*1000</f>
        <v>0</v>
      </c>
      <c r="C57" s="21">
        <f>Fallas0!AA56</f>
        <v>0</v>
      </c>
      <c r="D57" s="22">
        <f>Fallas0!AB56*1000</f>
        <v>0</v>
      </c>
      <c r="E57" s="22">
        <f>Fallas0!AG56*1000</f>
        <v>0</v>
      </c>
      <c r="F57" s="22">
        <f>Fallas0!AN56</f>
        <v>0</v>
      </c>
      <c r="G57" s="22">
        <f>Fallas0!AO56*1000</f>
        <v>0</v>
      </c>
      <c r="H57" s="20">
        <f>Fallas0!AT56*1000</f>
        <v>893.3157873216406</v>
      </c>
      <c r="I57" s="20">
        <f>Fallas0!BA56</f>
        <v>3.500157407851175</v>
      </c>
      <c r="J57" s="20">
        <f>Fallas0!BB56*1000</f>
        <v>1214.9094707574313</v>
      </c>
      <c r="K57" s="22">
        <f>Fallas0!CK56*1000</f>
        <v>0</v>
      </c>
      <c r="L57" s="22">
        <f>Fallas0!CQ56</f>
        <v>0</v>
      </c>
      <c r="M57" s="22">
        <f>Fallas0!CR56*1000</f>
        <v>0</v>
      </c>
    </row>
    <row r="58" spans="1:13" ht="12.75">
      <c r="A58" s="18">
        <v>55</v>
      </c>
      <c r="B58" s="21">
        <f>Fallas0!Y57*1000</f>
        <v>0</v>
      </c>
      <c r="C58" s="21">
        <f>Fallas0!AA57</f>
        <v>0</v>
      </c>
      <c r="D58" s="22">
        <f>Fallas0!AB57*1000</f>
        <v>0</v>
      </c>
      <c r="E58" s="22">
        <f>Fallas0!AG57*1000</f>
        <v>0</v>
      </c>
      <c r="F58" s="22">
        <f>Fallas0!AN57</f>
        <v>0</v>
      </c>
      <c r="G58" s="22">
        <f>Fallas0!AO57*1000</f>
        <v>0</v>
      </c>
      <c r="H58" s="20">
        <f>Fallas0!AT57*1000</f>
        <v>876.6963160238902</v>
      </c>
      <c r="I58" s="20">
        <f>Fallas0!BA57</f>
        <v>3.4663076390275642</v>
      </c>
      <c r="J58" s="20">
        <f>Fallas0!BB57*1000</f>
        <v>1192.3069897924906</v>
      </c>
      <c r="K58" s="22">
        <f>Fallas0!CK57*1000</f>
        <v>0</v>
      </c>
      <c r="L58" s="22">
        <f>Fallas0!CQ57</f>
        <v>0</v>
      </c>
      <c r="M58" s="22">
        <f>Fallas0!CR57*1000</f>
        <v>0</v>
      </c>
    </row>
    <row r="59" spans="1:13" ht="12.75">
      <c r="A59" s="18">
        <v>56</v>
      </c>
      <c r="B59" s="21">
        <f>Fallas0!Y58*1000</f>
        <v>0</v>
      </c>
      <c r="C59" s="21">
        <f>Fallas0!AA58</f>
        <v>0</v>
      </c>
      <c r="D59" s="22">
        <f>Fallas0!AB58*1000</f>
        <v>0</v>
      </c>
      <c r="E59" s="22">
        <f>Fallas0!AG58*1000</f>
        <v>0</v>
      </c>
      <c r="F59" s="22">
        <f>Fallas0!AN58</f>
        <v>0</v>
      </c>
      <c r="G59" s="22">
        <f>Fallas0!AO58*1000</f>
        <v>0</v>
      </c>
      <c r="H59" s="20">
        <f>Fallas0!AT58*1000</f>
        <v>887.3441449290855</v>
      </c>
      <c r="I59" s="20">
        <f>Fallas0!BA58</f>
        <v>3.487923208872957</v>
      </c>
      <c r="J59" s="20">
        <f>Fallas0!BB58*1000</f>
        <v>1206.7880371035562</v>
      </c>
      <c r="K59" s="22">
        <f>Fallas0!CK58*1000</f>
        <v>0</v>
      </c>
      <c r="L59" s="22">
        <f>Fallas0!CQ58</f>
        <v>0</v>
      </c>
      <c r="M59" s="22">
        <f>Fallas0!CR58*1000</f>
        <v>0</v>
      </c>
    </row>
    <row r="60" spans="1:13" ht="12.75">
      <c r="A60" s="18">
        <v>57</v>
      </c>
      <c r="B60" s="21">
        <f>Fallas0!Y59*1000</f>
        <v>0</v>
      </c>
      <c r="C60" s="21">
        <f>Fallas0!AA59</f>
        <v>0</v>
      </c>
      <c r="D60" s="22">
        <f>Fallas0!AB59*1000</f>
        <v>0</v>
      </c>
      <c r="E60" s="22">
        <f>Fallas0!AG59*1000</f>
        <v>0</v>
      </c>
      <c r="F60" s="22">
        <f>Fallas0!AN59</f>
        <v>0</v>
      </c>
      <c r="G60" s="22">
        <f>Fallas0!AO59*1000</f>
        <v>0</v>
      </c>
      <c r="H60" s="20">
        <f>Fallas0!AT59*1000</f>
        <v>873.0232039654653</v>
      </c>
      <c r="I60" s="20">
        <f>Fallas0!BA59</f>
        <v>3.5311283823883803</v>
      </c>
      <c r="J60" s="20">
        <f>Fallas0!BB59*1000</f>
        <v>1187.311557393033</v>
      </c>
      <c r="K60" s="22">
        <f>Fallas0!CK59*1000</f>
        <v>0</v>
      </c>
      <c r="L60" s="22">
        <f>Fallas0!CQ59</f>
        <v>0</v>
      </c>
      <c r="M60" s="22">
        <f>Fallas0!CR59*1000</f>
        <v>0</v>
      </c>
    </row>
    <row r="61" spans="1:13" ht="12.75">
      <c r="A61" s="18">
        <v>58</v>
      </c>
      <c r="B61" s="21">
        <f>Fallas0!Y60*1000</f>
        <v>0</v>
      </c>
      <c r="C61" s="21">
        <f>Fallas0!AA60</f>
        <v>0</v>
      </c>
      <c r="D61" s="22">
        <f>Fallas0!AB60*1000</f>
        <v>0</v>
      </c>
      <c r="E61" s="22">
        <f>Fallas0!AG60*1000</f>
        <v>0</v>
      </c>
      <c r="F61" s="22">
        <f>Fallas0!AN60</f>
        <v>0</v>
      </c>
      <c r="G61" s="22">
        <f>Fallas0!AO60*1000</f>
        <v>0</v>
      </c>
      <c r="H61" s="20">
        <f>Fallas0!AT60*1000</f>
        <v>869.787654907046</v>
      </c>
      <c r="I61" s="20">
        <f>Fallas0!BA60</f>
        <v>3.524106549746115</v>
      </c>
      <c r="J61" s="20">
        <f>Fallas0!BB60*1000</f>
        <v>1182.9112106735827</v>
      </c>
      <c r="K61" s="22">
        <f>Fallas0!CK60*1000</f>
        <v>0</v>
      </c>
      <c r="L61" s="22">
        <f>Fallas0!CQ60</f>
        <v>0</v>
      </c>
      <c r="M61" s="22">
        <f>Fallas0!CR60*1000</f>
        <v>0</v>
      </c>
    </row>
    <row r="62" spans="1:13" ht="12.75">
      <c r="A62" s="18">
        <v>59</v>
      </c>
      <c r="B62" s="21">
        <f>Fallas0!Y61*1000</f>
        <v>0</v>
      </c>
      <c r="C62" s="21">
        <f>Fallas0!AA61</f>
        <v>0</v>
      </c>
      <c r="D62" s="22">
        <f>Fallas0!AB61*1000</f>
        <v>0</v>
      </c>
      <c r="E62" s="22">
        <f>Fallas0!AG61*1000</f>
        <v>0</v>
      </c>
      <c r="F62" s="22">
        <f>Fallas0!AN61</f>
        <v>0</v>
      </c>
      <c r="G62" s="22">
        <f>Fallas0!AO61*1000</f>
        <v>0</v>
      </c>
      <c r="H62" s="20">
        <f>Fallas0!AT61*1000</f>
        <v>829.142410349123</v>
      </c>
      <c r="I62" s="20">
        <f>Fallas0!BA61</f>
        <v>3.424510712864221</v>
      </c>
      <c r="J62" s="20">
        <f>Fallas0!BB61*1000</f>
        <v>1127.6336780748072</v>
      </c>
      <c r="K62" s="22">
        <f>Fallas0!CK61*1000</f>
        <v>0</v>
      </c>
      <c r="L62" s="22">
        <f>Fallas0!CQ61</f>
        <v>0</v>
      </c>
      <c r="M62" s="22">
        <f>Fallas0!CR61*1000</f>
        <v>0</v>
      </c>
    </row>
    <row r="63" spans="1:13" ht="12.75">
      <c r="A63" s="18">
        <v>60</v>
      </c>
      <c r="B63" s="21">
        <f>Fallas0!Y62*1000</f>
        <v>0</v>
      </c>
      <c r="C63" s="21">
        <f>Fallas0!AA62</f>
        <v>0</v>
      </c>
      <c r="D63" s="22">
        <f>Fallas0!AB62*1000</f>
        <v>0</v>
      </c>
      <c r="E63" s="22">
        <f>Fallas0!AG62*1000</f>
        <v>0</v>
      </c>
      <c r="F63" s="22">
        <f>Fallas0!AN62</f>
        <v>0</v>
      </c>
      <c r="G63" s="22">
        <f>Fallas0!AO62*1000</f>
        <v>0</v>
      </c>
      <c r="H63" s="20">
        <f>Fallas0!AT62*1000</f>
        <v>818.0303061471154</v>
      </c>
      <c r="I63" s="20">
        <f>Fallas0!BA62</f>
        <v>3.3963858358865977</v>
      </c>
      <c r="J63" s="20">
        <f>Fallas0!BB62*1000</f>
        <v>1112.521216360077</v>
      </c>
      <c r="K63" s="22">
        <f>Fallas0!CK62*1000</f>
        <v>0</v>
      </c>
      <c r="L63" s="22">
        <f>Fallas0!CQ62</f>
        <v>0</v>
      </c>
      <c r="M63" s="22">
        <f>Fallas0!CR62*1000</f>
        <v>0</v>
      </c>
    </row>
    <row r="64" spans="1:13" ht="12.75">
      <c r="A64" s="18">
        <v>61</v>
      </c>
      <c r="B64" s="21">
        <f>Fallas0!Y63*1000</f>
        <v>0</v>
      </c>
      <c r="C64" s="21">
        <f>Fallas0!AA63</f>
        <v>0</v>
      </c>
      <c r="D64" s="22">
        <f>Fallas0!AB63*1000</f>
        <v>0</v>
      </c>
      <c r="E64" s="22">
        <f>Fallas0!AG63*1000</f>
        <v>0</v>
      </c>
      <c r="F64" s="22">
        <f>Fallas0!AN63</f>
        <v>0</v>
      </c>
      <c r="G64" s="22">
        <f>Fallas0!AO63*1000</f>
        <v>0</v>
      </c>
      <c r="H64" s="20">
        <f>Fallas0!AT63*1000</f>
        <v>776.3439155073828</v>
      </c>
      <c r="I64" s="20">
        <f>Fallas0!BA63</f>
        <v>3.3061754183534484</v>
      </c>
      <c r="J64" s="20">
        <f>Fallas0!BB63*1000</f>
        <v>1055.8277250900408</v>
      </c>
      <c r="K64" s="22">
        <f>Fallas0!CK63*1000</f>
        <v>0</v>
      </c>
      <c r="L64" s="22">
        <f>Fallas0!CQ63</f>
        <v>0</v>
      </c>
      <c r="M64" s="22">
        <f>Fallas0!CR63*1000</f>
        <v>0</v>
      </c>
    </row>
    <row r="65" spans="1:13" ht="12.75">
      <c r="A65" s="18">
        <v>62</v>
      </c>
      <c r="B65" s="21">
        <f>Fallas0!Y64*1000</f>
        <v>0</v>
      </c>
      <c r="C65" s="21">
        <f>Fallas0!AA64</f>
        <v>0</v>
      </c>
      <c r="D65" s="22">
        <f>Fallas0!AB64*1000</f>
        <v>0</v>
      </c>
      <c r="E65" s="22">
        <f>Fallas0!AG64*1000</f>
        <v>0</v>
      </c>
      <c r="F65" s="22">
        <f>Fallas0!AN64</f>
        <v>0</v>
      </c>
      <c r="G65" s="22">
        <f>Fallas0!AO64*1000</f>
        <v>0</v>
      </c>
      <c r="H65" s="20">
        <f>Fallas0!AT64*1000</f>
        <v>837.7037484467286</v>
      </c>
      <c r="I65" s="20">
        <f>Fallas0!BA64</f>
        <v>3.4459103007703336</v>
      </c>
      <c r="J65" s="20">
        <f>Fallas0!BB64*1000</f>
        <v>1139.2770978875508</v>
      </c>
      <c r="K65" s="22">
        <f>Fallas0!CK64*1000</f>
        <v>0</v>
      </c>
      <c r="L65" s="22">
        <f>Fallas0!CQ64</f>
        <v>0</v>
      </c>
      <c r="M65" s="22">
        <f>Fallas0!CR64*1000</f>
        <v>0</v>
      </c>
    </row>
    <row r="66" spans="1:13" ht="12.75">
      <c r="A66" s="18">
        <v>63</v>
      </c>
      <c r="B66" s="21">
        <f>Fallas0!Y65*1000</f>
        <v>0</v>
      </c>
      <c r="C66" s="21">
        <f>Fallas0!AA65</f>
        <v>0</v>
      </c>
      <c r="D66" s="22">
        <f>Fallas0!AB65*1000</f>
        <v>0</v>
      </c>
      <c r="E66" s="22">
        <f>Fallas0!AG65*1000</f>
        <v>0</v>
      </c>
      <c r="F66" s="22">
        <f>Fallas0!AN65</f>
        <v>0</v>
      </c>
      <c r="G66" s="22">
        <f>Fallas0!AO65*1000</f>
        <v>0</v>
      </c>
      <c r="H66" s="20">
        <f>Fallas0!AT65*1000</f>
        <v>802.7969641784216</v>
      </c>
      <c r="I66" s="20">
        <f>Fallas0!BA65</f>
        <v>3.3622160623412807</v>
      </c>
      <c r="J66" s="20">
        <f>Fallas0!BB65*1000</f>
        <v>1091.8038712826535</v>
      </c>
      <c r="K66" s="22">
        <f>Fallas0!CK65*1000</f>
        <v>0</v>
      </c>
      <c r="L66" s="22">
        <f>Fallas0!CQ65</f>
        <v>0</v>
      </c>
      <c r="M66" s="22">
        <f>Fallas0!CR65*1000</f>
        <v>0</v>
      </c>
    </row>
    <row r="67" spans="1:13" ht="12.75">
      <c r="A67" s="18">
        <v>64</v>
      </c>
      <c r="B67" s="21">
        <f>Fallas0!Y66*1000</f>
        <v>0</v>
      </c>
      <c r="C67" s="21">
        <f>Fallas0!AA66</f>
        <v>0</v>
      </c>
      <c r="D67" s="22">
        <f>Fallas0!AB66*1000</f>
        <v>0</v>
      </c>
      <c r="E67" s="22">
        <f>Fallas0!AG66*1000</f>
        <v>0</v>
      </c>
      <c r="F67" s="22">
        <f>Fallas0!AN66</f>
        <v>0</v>
      </c>
      <c r="G67" s="22">
        <f>Fallas0!AO66*1000</f>
        <v>0</v>
      </c>
      <c r="H67" s="20">
        <f>Fallas0!AT66*1000</f>
        <v>815.982664036049</v>
      </c>
      <c r="I67" s="20">
        <f>Fallas0!BA66</f>
        <v>3.394132917792902</v>
      </c>
      <c r="J67" s="20">
        <f>Fallas0!BB66*1000</f>
        <v>1109.7364230890266</v>
      </c>
      <c r="K67" s="22">
        <f>Fallas0!CK66*1000</f>
        <v>0</v>
      </c>
      <c r="L67" s="22">
        <f>Fallas0!CQ66</f>
        <v>0</v>
      </c>
      <c r="M67" s="22">
        <f>Fallas0!CR66*1000</f>
        <v>0</v>
      </c>
    </row>
    <row r="68" spans="1:13" ht="12.75">
      <c r="A68" s="18">
        <v>65</v>
      </c>
      <c r="B68" s="21">
        <f>Fallas0!Y67*1000</f>
        <v>0</v>
      </c>
      <c r="C68" s="21">
        <f>Fallas0!AA67</f>
        <v>0</v>
      </c>
      <c r="D68" s="22">
        <f>Fallas0!AB67*1000</f>
        <v>0</v>
      </c>
      <c r="E68" s="22">
        <f>Fallas0!AG67*1000</f>
        <v>0</v>
      </c>
      <c r="F68" s="22">
        <f>Fallas0!AN67</f>
        <v>0</v>
      </c>
      <c r="G68" s="22">
        <f>Fallas0!AO67*1000</f>
        <v>0</v>
      </c>
      <c r="H68" s="20">
        <f>Fallas0!AT67*1000</f>
        <v>742.2425671903825</v>
      </c>
      <c r="I68" s="20">
        <f>Fallas0!BA67</f>
        <v>3.236130171618331</v>
      </c>
      <c r="J68" s="20">
        <f>Fallas0!BB67*1000</f>
        <v>1009.4498913789203</v>
      </c>
      <c r="K68" s="22">
        <f>Fallas0!CK67*1000</f>
        <v>0</v>
      </c>
      <c r="L68" s="22">
        <f>Fallas0!CQ67</f>
        <v>0</v>
      </c>
      <c r="M68" s="22">
        <f>Fallas0!CR67*1000</f>
        <v>0</v>
      </c>
    </row>
    <row r="69" spans="1:13" ht="12.75">
      <c r="A69" s="18">
        <v>66</v>
      </c>
      <c r="B69" s="21">
        <f>Fallas0!Y68*1000</f>
        <v>0</v>
      </c>
      <c r="C69" s="21">
        <f>Fallas0!AA68</f>
        <v>0</v>
      </c>
      <c r="D69" s="22">
        <f>Fallas0!AB68*1000</f>
        <v>0</v>
      </c>
      <c r="E69" s="22">
        <f>Fallas0!AG68*1000</f>
        <v>0</v>
      </c>
      <c r="F69" s="22">
        <f>Fallas0!AN68</f>
        <v>0</v>
      </c>
      <c r="G69" s="22">
        <f>Fallas0!AO68*1000</f>
        <v>0</v>
      </c>
      <c r="H69" s="20">
        <f>Fallas0!AT68*1000</f>
        <v>751.2214364004114</v>
      </c>
      <c r="I69" s="20">
        <f>Fallas0!BA68</f>
        <v>3.2524164198917265</v>
      </c>
      <c r="J69" s="20">
        <f>Fallas0!BB68*1000</f>
        <v>1021.6611535045597</v>
      </c>
      <c r="K69" s="22">
        <f>Fallas0!CK68*1000</f>
        <v>0</v>
      </c>
      <c r="L69" s="22">
        <f>Fallas0!CQ68</f>
        <v>0</v>
      </c>
      <c r="M69" s="22">
        <f>Fallas0!CR68*1000</f>
        <v>0</v>
      </c>
    </row>
    <row r="70" spans="1:13" ht="12.75">
      <c r="A70" s="18">
        <v>67</v>
      </c>
      <c r="B70" s="21">
        <f>Fallas0!Y69*1000</f>
        <v>0</v>
      </c>
      <c r="C70" s="21">
        <f>Fallas0!AA69</f>
        <v>0</v>
      </c>
      <c r="D70" s="22">
        <f>Fallas0!AB69*1000</f>
        <v>0</v>
      </c>
      <c r="E70" s="22">
        <f>Fallas0!AG69*1000</f>
        <v>0</v>
      </c>
      <c r="F70" s="22">
        <f>Fallas0!AN69</f>
        <v>0</v>
      </c>
      <c r="G70" s="22">
        <f>Fallas0!AO69*1000</f>
        <v>0</v>
      </c>
      <c r="H70" s="20">
        <f>Fallas0!AT69*1000</f>
        <v>705.7971454271576</v>
      </c>
      <c r="I70" s="20">
        <f>Fallas0!BA69</f>
        <v>3.1554366993116436</v>
      </c>
      <c r="J70" s="20">
        <f>Fallas0!BB69*1000</f>
        <v>959.8841177809343</v>
      </c>
      <c r="K70" s="22">
        <f>Fallas0!CK69*1000</f>
        <v>0</v>
      </c>
      <c r="L70" s="22">
        <f>Fallas0!CQ69</f>
        <v>0</v>
      </c>
      <c r="M70" s="22">
        <f>Fallas0!CR69*1000</f>
        <v>0</v>
      </c>
    </row>
    <row r="71" spans="1:13" ht="12.75">
      <c r="A71" s="18">
        <v>68</v>
      </c>
      <c r="B71" s="21">
        <f>Fallas0!Y70*1000</f>
        <v>0</v>
      </c>
      <c r="C71" s="21">
        <f>Fallas0!AA70</f>
        <v>0</v>
      </c>
      <c r="D71" s="22">
        <f>Fallas0!AB70*1000</f>
        <v>0</v>
      </c>
      <c r="E71" s="22">
        <f>Fallas0!AG70*1000</f>
        <v>0</v>
      </c>
      <c r="F71" s="22">
        <f>Fallas0!AN70</f>
        <v>0</v>
      </c>
      <c r="G71" s="22">
        <f>Fallas0!AO70*1000</f>
        <v>0</v>
      </c>
      <c r="H71" s="20">
        <f>Fallas0!AT70*1000</f>
        <v>711.0771985820544</v>
      </c>
      <c r="I71" s="20">
        <f>Fallas0!BA70</f>
        <v>3.1668869818769516</v>
      </c>
      <c r="J71" s="20">
        <f>Fallas0!BB70*1000</f>
        <v>967.064990071594</v>
      </c>
      <c r="K71" s="22">
        <f>Fallas0!CK70*1000</f>
        <v>0</v>
      </c>
      <c r="L71" s="22">
        <f>Fallas0!CQ70</f>
        <v>0</v>
      </c>
      <c r="M71" s="22">
        <f>Fallas0!CR70*1000</f>
        <v>0</v>
      </c>
    </row>
    <row r="72" spans="1:13" ht="12.75">
      <c r="A72" s="18">
        <v>69</v>
      </c>
      <c r="B72" s="21">
        <f>Fallas0!Y71*1000</f>
        <v>0</v>
      </c>
      <c r="C72" s="21">
        <f>Fallas0!AA71</f>
        <v>0</v>
      </c>
      <c r="D72" s="22">
        <f>Fallas0!AB71*1000</f>
        <v>0</v>
      </c>
      <c r="E72" s="22">
        <f>Fallas0!AG71*1000</f>
        <v>0</v>
      </c>
      <c r="F72" s="22">
        <f>Fallas0!AN71</f>
        <v>0</v>
      </c>
      <c r="G72" s="22">
        <f>Fallas0!AO71*1000</f>
        <v>0</v>
      </c>
      <c r="H72" s="20">
        <f>Fallas0!AT71*1000</f>
        <v>695.1905058502858</v>
      </c>
      <c r="I72" s="20">
        <f>Fallas0!BA71</f>
        <v>3.136503223972126</v>
      </c>
      <c r="J72" s="20">
        <f>Fallas0!BB71*1000</f>
        <v>945.4590879563888</v>
      </c>
      <c r="K72" s="22">
        <f>Fallas0!CK71*1000</f>
        <v>0</v>
      </c>
      <c r="L72" s="22">
        <f>Fallas0!CQ71</f>
        <v>0</v>
      </c>
      <c r="M72" s="22">
        <f>Fallas0!CR71*1000</f>
        <v>0</v>
      </c>
    </row>
    <row r="73" spans="1:3" ht="12.75">
      <c r="A73" s="23"/>
      <c r="C73" s="24"/>
    </row>
    <row r="74" spans="1:3" ht="12.75">
      <c r="A74" s="25"/>
      <c r="C74" s="24"/>
    </row>
    <row r="75" spans="1:3" ht="12.75">
      <c r="A75" s="18"/>
      <c r="C75" s="24"/>
    </row>
    <row r="76" spans="1:3" ht="12.75">
      <c r="A76" s="18"/>
      <c r="C76" s="24"/>
    </row>
    <row r="77" spans="1:3" ht="12.75">
      <c r="A77" s="18"/>
      <c r="C77" s="24"/>
    </row>
    <row r="78" spans="1:3" ht="12.75">
      <c r="A78" s="18"/>
      <c r="C78" s="24"/>
    </row>
    <row r="79" spans="1:3" ht="12.75">
      <c r="A79" s="18"/>
      <c r="C79" s="24"/>
    </row>
    <row r="80" spans="1:3" ht="12.75">
      <c r="A80" s="18"/>
      <c r="C80" s="24"/>
    </row>
    <row r="81" spans="1:3" ht="12.75">
      <c r="A81" s="18"/>
      <c r="C81" s="24"/>
    </row>
    <row r="82" spans="1:3" ht="12.75">
      <c r="A82" s="18"/>
      <c r="C82" s="24"/>
    </row>
    <row r="83" spans="1:3" ht="12.75">
      <c r="A83" s="18"/>
      <c r="C83" s="24"/>
    </row>
    <row r="84" spans="1:3" ht="12.75">
      <c r="A84" s="18"/>
      <c r="C84" s="24"/>
    </row>
    <row r="85" spans="1:3" ht="12.75">
      <c r="A85" s="18"/>
      <c r="C85" s="24"/>
    </row>
    <row r="86" spans="1:3" ht="12.75">
      <c r="A86" s="18"/>
      <c r="C86" s="24"/>
    </row>
    <row r="87" spans="1:3" ht="12.75">
      <c r="A87" s="18"/>
      <c r="C87" s="24"/>
    </row>
    <row r="88" spans="1:3" ht="12.75">
      <c r="A88" s="18"/>
      <c r="C88" s="24"/>
    </row>
    <row r="89" spans="1:3" ht="12.75">
      <c r="A89" s="18"/>
      <c r="C89" s="24"/>
    </row>
    <row r="90" spans="1:3" ht="12.75">
      <c r="A90" s="18"/>
      <c r="C90" s="24"/>
    </row>
    <row r="91" spans="1:3" ht="12.75">
      <c r="A91" s="18"/>
      <c r="C91" s="24"/>
    </row>
    <row r="92" spans="1:3" ht="12.75">
      <c r="A92" s="18"/>
      <c r="C92" s="24"/>
    </row>
    <row r="93" spans="1:3" ht="12.75">
      <c r="A93" s="18"/>
      <c r="C93" s="24"/>
    </row>
    <row r="94" spans="1:3" ht="12.75">
      <c r="A94" s="18"/>
      <c r="C94" s="24"/>
    </row>
    <row r="95" spans="1:3" ht="12.75">
      <c r="A95" s="18"/>
      <c r="C95" s="24"/>
    </row>
    <row r="96" spans="1:3" ht="12.75">
      <c r="A96" s="18"/>
      <c r="C96" s="24"/>
    </row>
    <row r="97" spans="1:3" ht="12.75">
      <c r="A97" s="18"/>
      <c r="C97" s="24"/>
    </row>
    <row r="98" spans="1:3" ht="12.75">
      <c r="A98" s="18"/>
      <c r="C98" s="24"/>
    </row>
    <row r="99" spans="1:3" ht="12.75">
      <c r="A99" s="18"/>
      <c r="C99" s="24"/>
    </row>
    <row r="100" spans="1:3" ht="12.75">
      <c r="A100" s="18"/>
      <c r="C100" s="24"/>
    </row>
    <row r="101" spans="1:3" ht="12.75">
      <c r="A101" s="18"/>
      <c r="C101" s="24"/>
    </row>
    <row r="102" spans="1:3" ht="12.75">
      <c r="A102" s="18"/>
      <c r="C102" s="24"/>
    </row>
    <row r="103" spans="1:3" ht="12.75">
      <c r="A103" s="18"/>
      <c r="C103" s="24"/>
    </row>
    <row r="104" spans="1:3" ht="12.75">
      <c r="A104" s="18"/>
      <c r="C104" s="24"/>
    </row>
    <row r="105" spans="1:3" ht="12.75">
      <c r="A105" s="18"/>
      <c r="C105" s="24"/>
    </row>
    <row r="106" spans="1:3" ht="12.75">
      <c r="A106" s="18"/>
      <c r="C106" s="24"/>
    </row>
    <row r="107" spans="1:3" ht="12.75">
      <c r="A107" s="18"/>
      <c r="C107" s="24"/>
    </row>
    <row r="108" spans="1:3" ht="12.75">
      <c r="A108" s="18"/>
      <c r="C108" s="24"/>
    </row>
    <row r="109" spans="1:3" ht="12.75">
      <c r="A109" s="18"/>
      <c r="C109" s="24"/>
    </row>
    <row r="110" spans="1:3" ht="12.75">
      <c r="A110" s="18"/>
      <c r="C110" s="24"/>
    </row>
    <row r="111" spans="1:3" ht="12.75">
      <c r="A111" s="18"/>
      <c r="C111" s="24"/>
    </row>
    <row r="112" spans="1:3" ht="12.75">
      <c r="A112" s="18"/>
      <c r="C112" s="24"/>
    </row>
    <row r="113" spans="1:3" ht="12.75">
      <c r="A113" s="18"/>
      <c r="C113" s="24"/>
    </row>
    <row r="114" spans="1:3" ht="12.75">
      <c r="A114" s="18"/>
      <c r="C114" s="24"/>
    </row>
    <row r="115" spans="1:3" ht="12.75">
      <c r="A115" s="18"/>
      <c r="C115" s="24"/>
    </row>
    <row r="116" spans="1:3" ht="12.75">
      <c r="A116" s="18"/>
      <c r="C116" s="24"/>
    </row>
    <row r="117" spans="1:3" ht="12.75">
      <c r="A117" s="18"/>
      <c r="C117" s="24"/>
    </row>
    <row r="118" spans="1:3" ht="12.75">
      <c r="A118" s="18"/>
      <c r="C118" s="24"/>
    </row>
    <row r="119" spans="1:3" ht="12.75">
      <c r="A119" s="18"/>
      <c r="C119" s="24"/>
    </row>
    <row r="120" spans="1:3" ht="12.75">
      <c r="A120" s="18"/>
      <c r="C120" s="24"/>
    </row>
    <row r="121" spans="1:3" ht="12.75">
      <c r="A121" s="18"/>
      <c r="C121" s="24"/>
    </row>
    <row r="122" spans="1:3" ht="12.75">
      <c r="A122" s="18"/>
      <c r="C122" s="24"/>
    </row>
    <row r="123" spans="1:3" ht="12.75">
      <c r="A123" s="18"/>
      <c r="C123" s="24"/>
    </row>
    <row r="124" spans="1:3" ht="12.75">
      <c r="A124" s="18"/>
      <c r="C124" s="24"/>
    </row>
    <row r="125" spans="1:3" ht="12.75">
      <c r="A125" s="18"/>
      <c r="C125" s="24"/>
    </row>
    <row r="126" spans="1:3" ht="12.75">
      <c r="A126" s="18"/>
      <c r="C126" s="24"/>
    </row>
    <row r="127" spans="1:3" ht="12.75">
      <c r="A127" s="18"/>
      <c r="C127" s="24"/>
    </row>
    <row r="128" spans="1:3" ht="12.75">
      <c r="A128" s="18"/>
      <c r="C128" s="24"/>
    </row>
    <row r="129" spans="1:3" ht="12.75">
      <c r="A129" s="18"/>
      <c r="C129" s="24"/>
    </row>
    <row r="130" spans="1:3" ht="12.75">
      <c r="A130" s="18"/>
      <c r="C130" s="24"/>
    </row>
    <row r="131" spans="1:3" ht="12.75">
      <c r="A131" s="18"/>
      <c r="C131" s="24"/>
    </row>
    <row r="132" spans="1:3" ht="12.75">
      <c r="A132" s="18"/>
      <c r="C132" s="24"/>
    </row>
    <row r="133" spans="1:3" ht="12.75">
      <c r="A133" s="18"/>
      <c r="C133" s="24"/>
    </row>
    <row r="134" spans="1:3" ht="12.75">
      <c r="A134" s="18"/>
      <c r="C134" s="24"/>
    </row>
    <row r="135" spans="1:3" ht="12.75">
      <c r="A135" s="18"/>
      <c r="C135" s="24"/>
    </row>
    <row r="136" spans="1:3" ht="12.75">
      <c r="A136" s="18"/>
      <c r="C136" s="24"/>
    </row>
    <row r="137" spans="1:3" ht="12.75">
      <c r="A137" s="18"/>
      <c r="C137" s="24"/>
    </row>
    <row r="138" spans="1:3" ht="12.75">
      <c r="A138" s="18"/>
      <c r="C138" s="24"/>
    </row>
    <row r="139" spans="1:3" ht="12.75">
      <c r="A139" s="18"/>
      <c r="C139" s="24"/>
    </row>
    <row r="140" spans="1:3" ht="12.75">
      <c r="A140" s="18"/>
      <c r="C140" s="24"/>
    </row>
    <row r="141" spans="1:3" ht="12.75">
      <c r="A141" s="18"/>
      <c r="C141" s="24"/>
    </row>
    <row r="142" spans="1:3" ht="12.75">
      <c r="A142" s="18"/>
      <c r="C142" s="24"/>
    </row>
    <row r="143" spans="1:3" ht="12.75">
      <c r="A143" s="18"/>
      <c r="C143" s="24"/>
    </row>
    <row r="144" spans="1:3" ht="12.75">
      <c r="A144" s="18"/>
      <c r="C144" s="24"/>
    </row>
    <row r="145" spans="1:3" ht="12.75">
      <c r="A145" s="18"/>
      <c r="C145" s="24"/>
    </row>
    <row r="146" spans="1:3" ht="12.75">
      <c r="A146" s="18"/>
      <c r="C146" s="24"/>
    </row>
    <row r="147" spans="1:3" ht="12.75">
      <c r="A147" s="18"/>
      <c r="C147" s="24"/>
    </row>
    <row r="148" spans="1:3" ht="12.75">
      <c r="A148" s="18"/>
      <c r="C148" s="24"/>
    </row>
    <row r="149" spans="1:3" ht="12.75">
      <c r="A149" s="18"/>
      <c r="C149" s="24"/>
    </row>
    <row r="150" spans="1:3" ht="12.75">
      <c r="A150" s="18"/>
      <c r="C150" s="24"/>
    </row>
    <row r="151" spans="1:3" ht="12.75">
      <c r="A151" s="18"/>
      <c r="C151" s="24"/>
    </row>
    <row r="152" spans="1:3" ht="12.75">
      <c r="A152" s="18"/>
      <c r="C152" s="24"/>
    </row>
    <row r="153" spans="1:3" ht="12.75">
      <c r="A153" s="18"/>
      <c r="C153" s="24"/>
    </row>
    <row r="154" spans="1:3" ht="12.75">
      <c r="A154" s="18"/>
      <c r="C154" s="24"/>
    </row>
    <row r="155" spans="1:3" ht="12.75">
      <c r="A155" s="18"/>
      <c r="C155" s="24"/>
    </row>
    <row r="156" spans="1:3" ht="12.75">
      <c r="A156" s="18"/>
      <c r="C156" s="24"/>
    </row>
    <row r="157" spans="1:3" ht="12.75">
      <c r="A157" s="18"/>
      <c r="C157" s="24"/>
    </row>
    <row r="158" spans="1:3" ht="12.75">
      <c r="A158" s="18"/>
      <c r="C158" s="24"/>
    </row>
    <row r="159" spans="1:3" ht="12.75">
      <c r="A159" s="18"/>
      <c r="C159" s="24"/>
    </row>
    <row r="160" spans="1:3" ht="12.75">
      <c r="A160" s="18"/>
      <c r="C160" s="24"/>
    </row>
    <row r="161" spans="1:3" ht="12.75">
      <c r="A161" s="18"/>
      <c r="C161" s="24"/>
    </row>
    <row r="162" spans="1:3" ht="12.75">
      <c r="A162" s="18"/>
      <c r="C162" s="24"/>
    </row>
    <row r="163" spans="1:3" ht="12.75">
      <c r="A163" s="18"/>
      <c r="C163" s="24"/>
    </row>
    <row r="164" spans="1:3" ht="12.75">
      <c r="A164" s="18"/>
      <c r="C164" s="24"/>
    </row>
    <row r="165" spans="1:3" ht="12.75">
      <c r="A165" s="18"/>
      <c r="C165" s="24"/>
    </row>
    <row r="166" spans="1:3" ht="12.75">
      <c r="A166" s="18"/>
      <c r="C166" s="24"/>
    </row>
    <row r="167" spans="1:3" ht="12.75">
      <c r="A167" s="18"/>
      <c r="C167" s="24"/>
    </row>
    <row r="168" spans="1:3" ht="12.75">
      <c r="A168" s="18"/>
      <c r="C168" s="24"/>
    </row>
    <row r="169" spans="1:3" ht="12.75">
      <c r="A169" s="18"/>
      <c r="C169" s="24"/>
    </row>
    <row r="170" spans="1:3" ht="12.75">
      <c r="A170" s="18"/>
      <c r="C170" s="24"/>
    </row>
    <row r="171" spans="1:3" ht="12.75">
      <c r="A171" s="18"/>
      <c r="C171" s="24"/>
    </row>
    <row r="172" spans="1:3" ht="12.75">
      <c r="A172" s="18"/>
      <c r="C172" s="24"/>
    </row>
    <row r="173" spans="1:3" ht="12.75">
      <c r="A173" s="18"/>
      <c r="C173" s="24"/>
    </row>
    <row r="174" spans="1:3" ht="12.75">
      <c r="A174" s="18"/>
      <c r="C174" s="24"/>
    </row>
    <row r="175" ht="12.75">
      <c r="A175" s="18"/>
    </row>
    <row r="176" ht="12.75">
      <c r="A176" s="18"/>
    </row>
    <row r="177" ht="12.75">
      <c r="A177" s="18"/>
    </row>
    <row r="178" ht="12.75">
      <c r="A178" s="18"/>
    </row>
    <row r="179" ht="12.75">
      <c r="A179" s="18"/>
    </row>
    <row r="180" ht="12.75">
      <c r="A180" s="18"/>
    </row>
    <row r="181" ht="12.75">
      <c r="A181" s="18"/>
    </row>
    <row r="182" ht="12.75">
      <c r="A182" s="18"/>
    </row>
    <row r="183" ht="12.75">
      <c r="A183" s="18"/>
    </row>
    <row r="184" ht="12.75">
      <c r="A184" s="18"/>
    </row>
    <row r="185" ht="12.75">
      <c r="A185" s="18"/>
    </row>
    <row r="186" ht="12.75">
      <c r="A186" s="18"/>
    </row>
    <row r="187" ht="12.75">
      <c r="A187" s="18"/>
    </row>
    <row r="188" ht="12.75">
      <c r="A188" s="18"/>
    </row>
    <row r="189" ht="12.75">
      <c r="A189" s="18"/>
    </row>
    <row r="190" ht="12.75">
      <c r="A190" s="18"/>
    </row>
    <row r="191" ht="12.75">
      <c r="A191" s="18"/>
    </row>
    <row r="192" ht="12.75">
      <c r="A192" s="18"/>
    </row>
    <row r="193" ht="12.75">
      <c r="A193" s="18"/>
    </row>
    <row r="194" ht="12.75">
      <c r="A194" s="18"/>
    </row>
    <row r="195" ht="12.75">
      <c r="A195" s="18"/>
    </row>
    <row r="196" ht="12.75">
      <c r="A196" s="18"/>
    </row>
    <row r="197" ht="12.75">
      <c r="A197" s="18"/>
    </row>
    <row r="198" ht="12.75">
      <c r="A198" s="18"/>
    </row>
    <row r="199" ht="12.75">
      <c r="A199" s="18"/>
    </row>
    <row r="200" ht="12.75">
      <c r="A200" s="18"/>
    </row>
    <row r="201" ht="12.75">
      <c r="A201" s="18"/>
    </row>
    <row r="202" ht="12.75">
      <c r="A202" s="18"/>
    </row>
    <row r="203" ht="12.75">
      <c r="A203" s="18"/>
    </row>
    <row r="204" ht="12.75">
      <c r="A204" s="18"/>
    </row>
    <row r="205" ht="12.75">
      <c r="A205" s="18"/>
    </row>
    <row r="206" ht="12.75">
      <c r="A206" s="18"/>
    </row>
    <row r="207" ht="12.75">
      <c r="A207" s="18"/>
    </row>
    <row r="208" ht="12.75">
      <c r="A208" s="18"/>
    </row>
    <row r="209" ht="12.75">
      <c r="A209" s="18"/>
    </row>
    <row r="210" ht="12.75">
      <c r="A210" s="18"/>
    </row>
    <row r="211" ht="12.75">
      <c r="A211" s="18"/>
    </row>
    <row r="212" ht="12.75">
      <c r="A212" s="18"/>
    </row>
    <row r="213" ht="12.75">
      <c r="A213" s="18"/>
    </row>
    <row r="214" ht="12.75">
      <c r="A214" s="18"/>
    </row>
    <row r="215" ht="12.75">
      <c r="A215" s="18"/>
    </row>
    <row r="216" ht="12.75">
      <c r="A216" s="18"/>
    </row>
    <row r="217" ht="12.75">
      <c r="A217" s="18"/>
    </row>
    <row r="218" ht="12.75">
      <c r="A218" s="18"/>
    </row>
    <row r="219" ht="12.75">
      <c r="A219" s="18"/>
    </row>
    <row r="220" ht="12.75">
      <c r="A220" s="18"/>
    </row>
    <row r="221" ht="12.75">
      <c r="A221" s="18"/>
    </row>
    <row r="222" ht="12.75">
      <c r="A222" s="18"/>
    </row>
    <row r="223" ht="12.75">
      <c r="A223" s="18"/>
    </row>
    <row r="224" ht="12.75">
      <c r="A224" s="18"/>
    </row>
    <row r="225" ht="12.75">
      <c r="A225" s="18"/>
    </row>
    <row r="226" ht="12.75">
      <c r="A226" s="18"/>
    </row>
    <row r="227" ht="12.75">
      <c r="A227" s="18"/>
    </row>
    <row r="228" ht="12.75">
      <c r="A228" s="18"/>
    </row>
    <row r="229" ht="12.75">
      <c r="A229" s="18"/>
    </row>
    <row r="230" ht="12.75">
      <c r="A230" s="18"/>
    </row>
    <row r="231" ht="12.75">
      <c r="A231" s="18"/>
    </row>
    <row r="232" ht="12.75">
      <c r="A232" s="18"/>
    </row>
    <row r="233" ht="12.75">
      <c r="A233" s="18"/>
    </row>
    <row r="234" ht="12.75">
      <c r="A234" s="18"/>
    </row>
    <row r="235" ht="12.75">
      <c r="A235" s="18"/>
    </row>
    <row r="236" ht="12.75">
      <c r="A236" s="18"/>
    </row>
    <row r="237" ht="12.75">
      <c r="A237" s="18"/>
    </row>
    <row r="238" ht="12.75">
      <c r="A238" s="18"/>
    </row>
    <row r="239" ht="12.75">
      <c r="A239" s="18"/>
    </row>
    <row r="240" ht="12.75">
      <c r="A240" s="18"/>
    </row>
    <row r="241" ht="12.75">
      <c r="A241" s="18"/>
    </row>
    <row r="242" ht="12.75">
      <c r="A242" s="18"/>
    </row>
    <row r="243" ht="12.75">
      <c r="A243" s="18"/>
    </row>
    <row r="244" ht="12.75">
      <c r="A244" s="18"/>
    </row>
    <row r="245" ht="12.75">
      <c r="A245" s="18"/>
    </row>
    <row r="246" ht="12.75">
      <c r="A246" s="18"/>
    </row>
    <row r="247" ht="12.75">
      <c r="A247" s="18"/>
    </row>
    <row r="248" ht="12.75">
      <c r="A248" s="18"/>
    </row>
    <row r="249" ht="12.75">
      <c r="A249" s="18"/>
    </row>
    <row r="250" ht="12.75">
      <c r="A250" s="18"/>
    </row>
    <row r="251" ht="12.75">
      <c r="A251" s="18"/>
    </row>
    <row r="252" ht="12.75">
      <c r="A252" s="18"/>
    </row>
    <row r="253" ht="12.75">
      <c r="A253" s="18"/>
    </row>
    <row r="254" ht="12.75">
      <c r="A254" s="18"/>
    </row>
    <row r="255" ht="12.75">
      <c r="A255" s="18"/>
    </row>
    <row r="256" ht="12.75">
      <c r="A256" s="18"/>
    </row>
    <row r="257" ht="12.75">
      <c r="A257" s="18"/>
    </row>
    <row r="258" ht="12.75">
      <c r="A258" s="18"/>
    </row>
    <row r="259" ht="12.75">
      <c r="A259" s="18"/>
    </row>
    <row r="260" ht="12.75">
      <c r="A260" s="18"/>
    </row>
    <row r="261" ht="12.75">
      <c r="A261" s="18"/>
    </row>
    <row r="262" ht="12.75">
      <c r="A262" s="18"/>
    </row>
    <row r="263" ht="12.75">
      <c r="A263" s="18"/>
    </row>
    <row r="264" ht="12.75">
      <c r="A264" s="18"/>
    </row>
    <row r="265" ht="12.75">
      <c r="A265" s="18"/>
    </row>
    <row r="266" ht="12.75">
      <c r="A266" s="18"/>
    </row>
    <row r="267" ht="12.75">
      <c r="A267" s="18"/>
    </row>
    <row r="268" ht="12.75">
      <c r="A268" s="18"/>
    </row>
    <row r="269" ht="12.75">
      <c r="A269" s="18"/>
    </row>
    <row r="270" ht="12.75">
      <c r="A270" s="18"/>
    </row>
    <row r="271" ht="12.75">
      <c r="A271" s="18"/>
    </row>
    <row r="272" ht="12.75">
      <c r="A272" s="18"/>
    </row>
    <row r="273" ht="12.75">
      <c r="A273" s="18"/>
    </row>
    <row r="274" ht="12.75">
      <c r="A274" s="18"/>
    </row>
    <row r="275" ht="12.75">
      <c r="A275" s="18"/>
    </row>
    <row r="276" ht="12.75">
      <c r="A276" s="18"/>
    </row>
    <row r="277" ht="12.75">
      <c r="A277" s="18"/>
    </row>
    <row r="278" ht="12.75">
      <c r="A278" s="18"/>
    </row>
    <row r="279" ht="12.75">
      <c r="A279" s="18"/>
    </row>
    <row r="280" ht="12.75">
      <c r="A280" s="18"/>
    </row>
    <row r="281" ht="12.75">
      <c r="A281" s="18"/>
    </row>
    <row r="282" ht="12.75">
      <c r="A282" s="18"/>
    </row>
    <row r="283" ht="12.75">
      <c r="A283" s="18"/>
    </row>
    <row r="284" ht="12.75">
      <c r="A284" s="18"/>
    </row>
    <row r="285" ht="12.75">
      <c r="A285" s="18"/>
    </row>
    <row r="286" ht="12.75">
      <c r="A286" s="18"/>
    </row>
    <row r="287" ht="12.75">
      <c r="A287" s="18"/>
    </row>
    <row r="288" ht="12.75">
      <c r="A288" s="18"/>
    </row>
    <row r="289" ht="12.75">
      <c r="A289" s="18"/>
    </row>
    <row r="290" ht="12.75">
      <c r="A290" s="18"/>
    </row>
    <row r="291" ht="12.75">
      <c r="A291" s="18"/>
    </row>
    <row r="292" ht="12.75">
      <c r="A292" s="18"/>
    </row>
    <row r="293" ht="12.75">
      <c r="A293" s="18"/>
    </row>
    <row r="294" ht="12.75">
      <c r="A294" s="18"/>
    </row>
    <row r="295" ht="12.75">
      <c r="A295" s="18"/>
    </row>
    <row r="296" ht="12.75">
      <c r="A296" s="18"/>
    </row>
    <row r="297" ht="12.75">
      <c r="A297" s="18"/>
    </row>
    <row r="298" ht="12.75">
      <c r="A298" s="18"/>
    </row>
    <row r="299" ht="12.75">
      <c r="A299" s="18"/>
    </row>
    <row r="300" ht="12.75">
      <c r="A300" s="18"/>
    </row>
    <row r="301" ht="12.75">
      <c r="A301" s="18"/>
    </row>
    <row r="302" ht="12.75">
      <c r="A302" s="18"/>
    </row>
    <row r="303" ht="12.75">
      <c r="A303" s="18"/>
    </row>
    <row r="304" ht="12.75">
      <c r="A304" s="18"/>
    </row>
    <row r="305" ht="12.75">
      <c r="A305" s="18"/>
    </row>
    <row r="306" ht="12.75">
      <c r="A306" s="18"/>
    </row>
    <row r="307" ht="12.75">
      <c r="A307" s="18"/>
    </row>
    <row r="308" ht="12.75">
      <c r="A308" s="18"/>
    </row>
    <row r="309" ht="12.75">
      <c r="A309" s="18"/>
    </row>
    <row r="310" ht="12.75">
      <c r="A310" s="18"/>
    </row>
    <row r="311" ht="12.75">
      <c r="A311" s="18"/>
    </row>
    <row r="312" ht="12.75">
      <c r="A312" s="18"/>
    </row>
    <row r="313" ht="12.75">
      <c r="A313" s="18"/>
    </row>
    <row r="314" ht="12.75">
      <c r="A314" s="18"/>
    </row>
    <row r="315" ht="12.75">
      <c r="A315" s="18"/>
    </row>
    <row r="316" ht="12.75">
      <c r="A316" s="18"/>
    </row>
    <row r="317" ht="12.75">
      <c r="A317" s="18"/>
    </row>
    <row r="318" ht="12.75">
      <c r="A318" s="18"/>
    </row>
  </sheetData>
  <mergeCells count="6">
    <mergeCell ref="A1:A2"/>
    <mergeCell ref="B1:M1"/>
    <mergeCell ref="C2:C3"/>
    <mergeCell ref="F2:F3"/>
    <mergeCell ref="I2:I3"/>
    <mergeCell ref="L2:L3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8"/>
  <sheetViews>
    <sheetView tabSelected="1" workbookViewId="0" topLeftCell="C1">
      <selection activeCell="H42" sqref="H42:I72"/>
    </sheetView>
  </sheetViews>
  <sheetFormatPr defaultColWidth="11.421875" defaultRowHeight="12.75"/>
  <cols>
    <col min="1" max="1" width="5.28125" style="2" customWidth="1"/>
    <col min="2" max="2" width="9.28125" style="0" customWidth="1"/>
    <col min="3" max="3" width="6.57421875" style="0" customWidth="1"/>
    <col min="4" max="4" width="17.7109375" style="0" customWidth="1"/>
    <col min="5" max="5" width="9.00390625" style="0" customWidth="1"/>
    <col min="6" max="6" width="7.7109375" style="0" customWidth="1"/>
    <col min="7" max="7" width="17.8515625" style="0" customWidth="1"/>
    <col min="8" max="8" width="9.140625" style="0" customWidth="1"/>
    <col min="9" max="9" width="6.421875" style="0" customWidth="1"/>
    <col min="10" max="10" width="18.00390625" style="0" customWidth="1"/>
    <col min="11" max="11" width="9.421875" style="0" customWidth="1"/>
    <col min="12" max="12" width="6.57421875" style="0" customWidth="1"/>
    <col min="13" max="13" width="20.7109375" style="0" customWidth="1"/>
  </cols>
  <sheetData>
    <row r="1" spans="1:13" ht="15.75">
      <c r="A1" s="13"/>
      <c r="B1" s="14" t="s">
        <v>111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17" customFormat="1" ht="15.75">
      <c r="A2" s="13"/>
      <c r="B2" s="15" t="s">
        <v>112</v>
      </c>
      <c r="C2" s="16" t="str">
        <f>'[3]Fallas0'!AA1</f>
        <v>X/R</v>
      </c>
      <c r="D2" s="15" t="s">
        <v>113</v>
      </c>
      <c r="E2" s="15" t="s">
        <v>114</v>
      </c>
      <c r="F2" s="16" t="str">
        <f>'[3]Fallas0'!AM1</f>
        <v>X/R</v>
      </c>
      <c r="G2" s="15" t="s">
        <v>115</v>
      </c>
      <c r="H2" s="15" t="s">
        <v>116</v>
      </c>
      <c r="I2" s="16" t="str">
        <f>'[3]Fallas0'!AY1</f>
        <v>X/R</v>
      </c>
      <c r="J2" s="15" t="s">
        <v>117</v>
      </c>
      <c r="K2" s="15" t="s">
        <v>118</v>
      </c>
      <c r="L2" s="16" t="str">
        <f>'[3]Fallas0'!CO1</f>
        <v>X/R</v>
      </c>
      <c r="M2" s="15" t="s">
        <v>119</v>
      </c>
    </row>
    <row r="3" spans="1:13" ht="12.75">
      <c r="A3" s="18" t="s">
        <v>110</v>
      </c>
      <c r="B3" s="18" t="str">
        <f>'[3]Fallas0'!Y2</f>
        <v>Magnitud</v>
      </c>
      <c r="C3" s="16"/>
      <c r="D3" s="18" t="str">
        <f>'[3]Fallas0'!AB2</f>
        <v>Magnitud</v>
      </c>
      <c r="E3" s="18" t="str">
        <f>'[3]Fallas0'!AG2</f>
        <v>Magnitud</v>
      </c>
      <c r="F3" s="16"/>
      <c r="G3" s="18" t="str">
        <f>'[3]Fallas0'!AN2</f>
        <v>Magnitud</v>
      </c>
      <c r="H3" s="18" t="str">
        <f>'[3]Fallas0'!AS2</f>
        <v>Magnitud</v>
      </c>
      <c r="I3" s="16"/>
      <c r="J3" s="18" t="str">
        <f>'[3]Fallas0'!BA2</f>
        <v>Magnitud</v>
      </c>
      <c r="K3" s="18" t="str">
        <f>'[3]Fallas0'!CI2</f>
        <v>Magnitud</v>
      </c>
      <c r="L3" s="16"/>
      <c r="M3" s="18" t="str">
        <f>'[3]Fallas0'!CP2</f>
        <v>Magnitud</v>
      </c>
    </row>
    <row r="4" spans="1:13" ht="12.75">
      <c r="A4" s="18">
        <v>1</v>
      </c>
      <c r="B4" s="19">
        <f>Fallas20!Y3*1000</f>
        <v>367.2014585528629</v>
      </c>
      <c r="C4" s="19">
        <f>Fallas20!AA3</f>
        <v>0.3407187543562111</v>
      </c>
      <c r="D4" s="20">
        <f>Fallas20!AB3*1000</f>
        <v>539.7861440727085</v>
      </c>
      <c r="E4" s="20">
        <f>Fallas20!AG3*1000</f>
        <v>309.15794217282547</v>
      </c>
      <c r="F4" s="20">
        <f>Fallas20!AN3</f>
        <v>0.6467457388963768</v>
      </c>
      <c r="G4" s="20">
        <f>Fallas20!AO3*1000</f>
        <v>457.5537544157817</v>
      </c>
      <c r="H4" s="20">
        <f>Fallas20!AT3*1000</f>
        <v>371.06543951710927</v>
      </c>
      <c r="I4" s="20">
        <f>Fallas20!AZ3</f>
        <v>0.2897719392154992</v>
      </c>
      <c r="J4" s="20">
        <f>Fallas20!BA3*1000</f>
        <v>545.4661960901507</v>
      </c>
      <c r="K4" s="20">
        <f>Fallas20!CJ3*1000</f>
        <v>1069.0523878262966</v>
      </c>
      <c r="L4" s="20">
        <f>Fallas20!CQ3</f>
        <v>7.6025784117082065</v>
      </c>
      <c r="M4" s="20">
        <f>Fallas20!CR3*1000</f>
        <v>1261.4818176350298</v>
      </c>
    </row>
    <row r="5" spans="1:13" ht="12.75">
      <c r="A5" s="18">
        <v>2</v>
      </c>
      <c r="B5" s="19">
        <f>Fallas20!Y4*1000</f>
        <v>363.0157974136119</v>
      </c>
      <c r="C5" s="19">
        <f>Fallas20!AA4</f>
        <v>0.3447410819293832</v>
      </c>
      <c r="D5" s="20">
        <f>Fallas20!AB4*1000</f>
        <v>533.6332221980094</v>
      </c>
      <c r="E5" s="20">
        <f>Fallas20!AG4*1000</f>
        <v>303.00288541323334</v>
      </c>
      <c r="F5" s="20">
        <f>Fallas20!AN4</f>
        <v>0.6484526237641624</v>
      </c>
      <c r="G5" s="20">
        <f>Fallas20!AO4*1000</f>
        <v>448.44427041158536</v>
      </c>
      <c r="H5" s="20">
        <f>Fallas20!AT4*1000</f>
        <v>365.601067342403</v>
      </c>
      <c r="I5" s="20">
        <f>Fallas20!AZ4</f>
        <v>0.30798825118532036</v>
      </c>
      <c r="J5" s="20">
        <f>Fallas20!BA4*1000</f>
        <v>537.4335689933324</v>
      </c>
      <c r="K5" s="20">
        <f>Fallas20!CJ4*1000</f>
        <v>1041.9948780937102</v>
      </c>
      <c r="L5" s="20">
        <f>Fallas20!CQ4</f>
        <v>6.5335644969463615</v>
      </c>
      <c r="M5" s="20">
        <f>Fallas20!CR4*1000</f>
        <v>1229.5539561505782</v>
      </c>
    </row>
    <row r="6" spans="1:13" ht="12.75">
      <c r="A6" s="18">
        <v>3</v>
      </c>
      <c r="B6" s="19">
        <f>Fallas20!Y5*1000</f>
        <v>351.71563111840067</v>
      </c>
      <c r="C6" s="19">
        <f>Fallas20!AA5</f>
        <v>0.35562808472952656</v>
      </c>
      <c r="D6" s="20">
        <f>Fallas20!AB5*1000</f>
        <v>457.23032045392085</v>
      </c>
      <c r="E6" s="20">
        <f>Fallas20!AG5*1000</f>
        <v>286.9327124908356</v>
      </c>
      <c r="F6" s="20">
        <f>Fallas20!AN5</f>
        <v>0.6529211289064776</v>
      </c>
      <c r="G6" s="20">
        <f>Fallas20!AO5*1000</f>
        <v>367.2738719882696</v>
      </c>
      <c r="H6" s="20">
        <f>Fallas20!AT5*1000</f>
        <v>350.5825270414262</v>
      </c>
      <c r="I6" s="20">
        <f>Fallas20!AZ5</f>
        <v>0.35736514157093313</v>
      </c>
      <c r="J6" s="20">
        <f>Fallas20!BA5*1000</f>
        <v>515.3563147508964</v>
      </c>
      <c r="K6" s="20">
        <f>Fallas20!CJ5*1000</f>
        <v>969.3995187351433</v>
      </c>
      <c r="L6" s="20">
        <f>Fallas20!CQ5</f>
        <v>4.815680134799915</v>
      </c>
      <c r="M6" s="20">
        <f>Fallas20!CR5*1000</f>
        <v>1260.2193743556863</v>
      </c>
    </row>
    <row r="7" spans="1:13" ht="12.75">
      <c r="A7" s="18">
        <v>4</v>
      </c>
      <c r="B7" s="19">
        <f>Fallas20!Y6*1000</f>
        <v>343.67248839089007</v>
      </c>
      <c r="C7" s="19">
        <f>Fallas20!AA6</f>
        <v>0.363403321015419</v>
      </c>
      <c r="D7" s="20">
        <f>Fallas20!AB6*1000</f>
        <v>446.77423490815704</v>
      </c>
      <c r="E7" s="20">
        <f>Fallas20!AG6*1000</f>
        <v>275.95498395734313</v>
      </c>
      <c r="F7" s="20">
        <f>Fallas20!AN6</f>
        <v>0.6559837020472193</v>
      </c>
      <c r="G7" s="20">
        <f>Fallas20!AO6*1000</f>
        <v>353.2223794653992</v>
      </c>
      <c r="H7" s="20">
        <f>Fallas20!AT6*1000</f>
        <v>339.7075410568579</v>
      </c>
      <c r="I7" s="20">
        <f>Fallas20!AZ6</f>
        <v>0.39269330133922276</v>
      </c>
      <c r="J7" s="20">
        <f>Fallas20!BA6*1000</f>
        <v>462.0022558373268</v>
      </c>
      <c r="K7" s="20">
        <f>Fallas20!CJ6*1000</f>
        <v>918.6730359046419</v>
      </c>
      <c r="L7" s="20">
        <f>Fallas20!CQ6</f>
        <v>4.1062190137346555</v>
      </c>
      <c r="M7" s="20">
        <f>Fallas20!CR6*1000</f>
        <v>1258.5820591893596</v>
      </c>
    </row>
    <row r="8" spans="1:13" ht="12.75">
      <c r="A8" s="18">
        <v>5</v>
      </c>
      <c r="B8" s="19">
        <f>Fallas20!Y7*1000</f>
        <v>343.40522965791683</v>
      </c>
      <c r="C8" s="19">
        <f>Fallas20!AA7</f>
        <v>0.3636620687843026</v>
      </c>
      <c r="D8" s="20">
        <f>Fallas20!AB7*1000</f>
        <v>446.4267985552919</v>
      </c>
      <c r="E8" s="20">
        <f>Fallas20!AG7*1000</f>
        <v>275.59650083908525</v>
      </c>
      <c r="F8" s="20">
        <f>Fallas20!AN7</f>
        <v>0.656083850941368</v>
      </c>
      <c r="G8" s="20">
        <f>Fallas20!AO7*1000</f>
        <v>352.76352107402914</v>
      </c>
      <c r="H8" s="20">
        <f>Fallas20!AT7*1000</f>
        <v>339.34414202663044</v>
      </c>
      <c r="I8" s="20">
        <f>Fallas20!AZ7</f>
        <v>0.39386989140874706</v>
      </c>
      <c r="J8" s="20">
        <f>Fallas20!BA7*1000</f>
        <v>461.50803315621744</v>
      </c>
      <c r="K8" s="20">
        <f>Fallas20!CJ7*1000</f>
        <v>917.0063428363612</v>
      </c>
      <c r="L8" s="20">
        <f>Fallas20!CQ7</f>
        <v>4.086900054066193</v>
      </c>
      <c r="M8" s="20">
        <f>Fallas20!CR7*1000</f>
        <v>1256.298689685815</v>
      </c>
    </row>
    <row r="9" spans="1:13" ht="12.75">
      <c r="A9" s="18">
        <v>6</v>
      </c>
      <c r="B9" s="19">
        <f>Fallas20!Y8*1000</f>
        <v>338.33795108103465</v>
      </c>
      <c r="C9" s="19">
        <f>Fallas20!AA8</f>
        <v>0.36857288289750356</v>
      </c>
      <c r="D9" s="20">
        <f>Fallas20!AB8*1000</f>
        <v>439.8393364053451</v>
      </c>
      <c r="E9" s="20">
        <f>Fallas20!AG8*1000</f>
        <v>268.87383556307077</v>
      </c>
      <c r="F9" s="20">
        <f>Fallas20!AN8</f>
        <v>0.6579635891254141</v>
      </c>
      <c r="G9" s="20">
        <f>Fallas20!AO8*1000</f>
        <v>344.15850952073055</v>
      </c>
      <c r="H9" s="20">
        <f>Fallas20!AT8*1000</f>
        <v>332.434003872707</v>
      </c>
      <c r="I9" s="20">
        <f>Fallas20!AZ8</f>
        <v>0.4162118740609723</v>
      </c>
      <c r="J9" s="20">
        <f>Fallas20!BA8*1000</f>
        <v>452.1102452668815</v>
      </c>
      <c r="K9" s="20">
        <f>Fallas20!CJ8*1000</f>
        <v>885.6709144892088</v>
      </c>
      <c r="L9" s="20">
        <f>Fallas20!CQ8</f>
        <v>3.759022093130205</v>
      </c>
      <c r="M9" s="20">
        <f>Fallas20!CR8*1000</f>
        <v>1328.5063717338132</v>
      </c>
    </row>
    <row r="10" spans="1:13" ht="12.75">
      <c r="A10" s="18">
        <v>7</v>
      </c>
      <c r="B10" s="19">
        <f>Fallas20!Y9*1000</f>
        <v>334.507107251634</v>
      </c>
      <c r="C10" s="19">
        <f>Fallas20!AA9</f>
        <v>0.3722917516782885</v>
      </c>
      <c r="D10" s="20">
        <f>Fallas20!AB9*1000</f>
        <v>401.4085287019608</v>
      </c>
      <c r="E10" s="20">
        <f>Fallas20!AG9*1000</f>
        <v>263.8832671324036</v>
      </c>
      <c r="F10" s="20">
        <f>Fallas20!AN9</f>
        <v>0.6593610293523732</v>
      </c>
      <c r="G10" s="20">
        <f>Fallas20!AO9*1000</f>
        <v>337.77058192947663</v>
      </c>
      <c r="H10" s="20">
        <f>Fallas20!AT9*1000</f>
        <v>327.1888062016725</v>
      </c>
      <c r="I10" s="20">
        <f>Fallas20!AZ9</f>
        <v>0.4331453380486994</v>
      </c>
      <c r="J10" s="20">
        <f>Fallas20!BA9*1000</f>
        <v>444.97677643427465</v>
      </c>
      <c r="K10" s="20">
        <f>Fallas20!CJ9*1000</f>
        <v>862.3424964761572</v>
      </c>
      <c r="L10" s="20">
        <f>Fallas20!CQ9</f>
        <v>3.55160018715131</v>
      </c>
      <c r="M10" s="20">
        <f>Fallas20!CR9*1000</f>
        <v>1293.5137447142358</v>
      </c>
    </row>
    <row r="11" spans="1:13" ht="12.75">
      <c r="A11" s="18">
        <v>8</v>
      </c>
      <c r="B11" s="19">
        <f>Fallas20!Y10*1000</f>
        <v>332.5270105278534</v>
      </c>
      <c r="C11" s="19">
        <f>Fallas20!AA10</f>
        <v>0.374216151522623</v>
      </c>
      <c r="D11" s="20">
        <f>Fallas20!AB10*1000</f>
        <v>399.03241263342403</v>
      </c>
      <c r="E11" s="20">
        <f>Fallas20!AG10*1000</f>
        <v>261.33396004542374</v>
      </c>
      <c r="F11" s="20">
        <f>Fallas20!AN10</f>
        <v>0.6600755426753288</v>
      </c>
      <c r="G11" s="20">
        <f>Fallas20!AO10*1000</f>
        <v>334.50746885814243</v>
      </c>
      <c r="H11" s="20">
        <f>Fallas20!AT10*1000</f>
        <v>324.4721203663828</v>
      </c>
      <c r="I11" s="20">
        <f>Fallas20!AZ10</f>
        <v>0.44191272492979167</v>
      </c>
      <c r="J11" s="20">
        <f>Fallas20!BA10*1000</f>
        <v>441.28208369828064</v>
      </c>
      <c r="K11" s="20">
        <f>Fallas20!CJ10*1000</f>
        <v>850.415761333711</v>
      </c>
      <c r="L11" s="20">
        <f>Fallas20!CQ10</f>
        <v>3.4554600045237818</v>
      </c>
      <c r="M11" s="20">
        <f>Fallas20!CR10*1000</f>
        <v>1343.6569029072634</v>
      </c>
    </row>
    <row r="12" spans="1:13" ht="12.75">
      <c r="A12" s="18">
        <v>9</v>
      </c>
      <c r="B12" s="19">
        <f>Fallas20!Y11*1000</f>
        <v>330.1000304361738</v>
      </c>
      <c r="C12" s="19">
        <f>Fallas20!AA11</f>
        <v>0.37657692784528235</v>
      </c>
      <c r="D12" s="20">
        <f>Fallas20!AB11*1000</f>
        <v>396.12003652340854</v>
      </c>
      <c r="E12" s="20">
        <f>Fallas20!AG11*1000</f>
        <v>258.23690451035606</v>
      </c>
      <c r="F12" s="20">
        <f>Fallas20!AN11</f>
        <v>0.6609441851787877</v>
      </c>
      <c r="G12" s="20">
        <f>Fallas20!AO11*1000</f>
        <v>330.5432377732558</v>
      </c>
      <c r="H12" s="20">
        <f>Fallas20!AT11*1000</f>
        <v>321.1382733181161</v>
      </c>
      <c r="I12" s="20">
        <f>Fallas20!AZ11</f>
        <v>0.4526727162934104</v>
      </c>
      <c r="J12" s="20">
        <f>Fallas20!BA11*1000</f>
        <v>436.74805171263796</v>
      </c>
      <c r="K12" s="20">
        <f>Fallas20!CJ11*1000</f>
        <v>835.9251462204729</v>
      </c>
      <c r="L12" s="20">
        <f>Fallas20!CQ11</f>
        <v>3.3464990885071635</v>
      </c>
      <c r="M12" s="20">
        <f>Fallas20!CR11*1000</f>
        <v>1421.0727485748039</v>
      </c>
    </row>
    <row r="13" spans="1:13" ht="12.75">
      <c r="A13" s="18">
        <v>10</v>
      </c>
      <c r="B13" s="19">
        <f>Fallas20!Y12*1000</f>
        <v>327.36589677552166</v>
      </c>
      <c r="C13" s="19">
        <f>Fallas20!AA12</f>
        <v>0.37923924209317145</v>
      </c>
      <c r="D13" s="20">
        <f>Fallas20!AB12*1000</f>
        <v>392.839076130626</v>
      </c>
      <c r="E13" s="20">
        <f>Fallas20!AG12*1000</f>
        <v>254.78374101298752</v>
      </c>
      <c r="F13" s="20">
        <f>Fallas20!AN12</f>
        <v>0.6619134945321884</v>
      </c>
      <c r="G13" s="20">
        <f>Fallas20!AO12*1000</f>
        <v>326.12318849662404</v>
      </c>
      <c r="H13" s="20">
        <f>Fallas20!AT12*1000</f>
        <v>317.3784110417022</v>
      </c>
      <c r="I13" s="20">
        <f>Fallas20!AZ12</f>
        <v>0.46481303392368334</v>
      </c>
      <c r="J13" s="20">
        <f>Fallas20!BA12*1000</f>
        <v>431.634639016715</v>
      </c>
      <c r="K13" s="20">
        <f>Fallas20!CJ12*1000</f>
        <v>819.775106704431</v>
      </c>
      <c r="L13" s="20">
        <f>Fallas20!CQ12</f>
        <v>3.2341226679907225</v>
      </c>
      <c r="M13" s="20">
        <f>Fallas20!CR12*1000</f>
        <v>1393.6176813975328</v>
      </c>
    </row>
    <row r="14" spans="1:13" ht="12.75">
      <c r="A14" s="18">
        <v>11</v>
      </c>
      <c r="B14" s="19">
        <f>Fallas20!Y13*1000</f>
        <v>326.08700623575226</v>
      </c>
      <c r="C14" s="19">
        <f>Fallas20!AA13</f>
        <v>0.38048555746276297</v>
      </c>
      <c r="D14" s="20">
        <f>Fallas20!AB13*1000</f>
        <v>391.30440748290266</v>
      </c>
      <c r="E14" s="20">
        <f>Fallas20!AG13*1000</f>
        <v>253.18138156137755</v>
      </c>
      <c r="F14" s="20">
        <f>Fallas20!AN13</f>
        <v>0.6623635626164863</v>
      </c>
      <c r="G14" s="20">
        <f>Fallas20!AO13*1000</f>
        <v>324.07216839856324</v>
      </c>
      <c r="H14" s="20">
        <f>Fallas20!AT13*1000</f>
        <v>315.6186474969888</v>
      </c>
      <c r="I14" s="20">
        <f>Fallas20!AZ13</f>
        <v>0.47049848546223</v>
      </c>
      <c r="J14" s="20">
        <f>Fallas20!BA13*1000</f>
        <v>429.2413605959047</v>
      </c>
      <c r="K14" s="20">
        <f>Fallas20!CJ13*1000</f>
        <v>812.2861125628502</v>
      </c>
      <c r="L14" s="20">
        <f>Fallas20!CQ13</f>
        <v>3.184950706677482</v>
      </c>
      <c r="M14" s="20">
        <f>Fallas20!CR13*1000</f>
        <v>1380.8863913568455</v>
      </c>
    </row>
    <row r="15" spans="1:13" ht="12.75">
      <c r="A15" s="18">
        <v>12</v>
      </c>
      <c r="B15" s="19">
        <f>Fallas20!Y14*1000</f>
        <v>360.8665411685334</v>
      </c>
      <c r="C15" s="19">
        <f>Fallas20!AA14</f>
        <v>0.34680858240347545</v>
      </c>
      <c r="D15" s="20">
        <f>Fallas20!AB14*1000</f>
        <v>530.4738155177441</v>
      </c>
      <c r="E15" s="20">
        <f>Fallas20!AG14*1000</f>
        <v>299.885835410398</v>
      </c>
      <c r="F15" s="20">
        <f>Fallas20!AN14</f>
        <v>0.6493179950404893</v>
      </c>
      <c r="G15" s="20">
        <f>Fallas20!AO14*1000</f>
        <v>443.83103640738904</v>
      </c>
      <c r="H15" s="20">
        <f>Fallas20!AT14*1000</f>
        <v>362.7727362524411</v>
      </c>
      <c r="I15" s="20">
        <f>Fallas20!AZ14</f>
        <v>0.3173571128617546</v>
      </c>
      <c r="J15" s="20">
        <f>Fallas20!BA14*1000</f>
        <v>533.2759222910885</v>
      </c>
      <c r="K15" s="20">
        <f>Fallas20!CJ14*1000</f>
        <v>1028.1157851009475</v>
      </c>
      <c r="L15" s="20">
        <f>Fallas20!CQ14</f>
        <v>6.103893969225855</v>
      </c>
      <c r="M15" s="20">
        <f>Fallas20!CR14*1000</f>
        <v>1213.1766264191178</v>
      </c>
    </row>
    <row r="16" spans="1:13" ht="12.75">
      <c r="A16" s="18">
        <v>13</v>
      </c>
      <c r="B16" s="19">
        <f>Fallas20!Y15*1000</f>
        <v>360.3490896688342</v>
      </c>
      <c r="C16" s="19">
        <f>Fallas20!AA15</f>
        <v>0.3473065684107343</v>
      </c>
      <c r="D16" s="20">
        <f>Fallas20!AB15*1000</f>
        <v>529.7131618131863</v>
      </c>
      <c r="E16" s="20">
        <f>Fallas20!AG15*1000</f>
        <v>299.1397131616882</v>
      </c>
      <c r="F16" s="20">
        <f>Fallas20!AN15</f>
        <v>0.649525234197748</v>
      </c>
      <c r="G16" s="20">
        <f>Fallas20!AO15*1000</f>
        <v>442.7267754792985</v>
      </c>
      <c r="H16" s="20">
        <f>Fallas20!AT15*1000</f>
        <v>362.0896481363116</v>
      </c>
      <c r="I16" s="20">
        <f>Fallas20!AZ15</f>
        <v>0.3196142977900954</v>
      </c>
      <c r="J16" s="20">
        <f>Fallas20!BA15*1000</f>
        <v>532.271782760378</v>
      </c>
      <c r="K16" s="20">
        <f>Fallas20!CJ15*1000</f>
        <v>1024.7774090741407</v>
      </c>
      <c r="L16" s="20">
        <f>Fallas20!CQ15</f>
        <v>6.009758195590482</v>
      </c>
      <c r="M16" s="20">
        <f>Fallas20!CR15*1000</f>
        <v>1209.2373427074858</v>
      </c>
    </row>
    <row r="17" spans="1:13" ht="12.75">
      <c r="A17" s="18">
        <v>14</v>
      </c>
      <c r="B17" s="19">
        <f>Fallas20!Y16*1000</f>
        <v>357.9394480773111</v>
      </c>
      <c r="C17" s="19">
        <f>Fallas20!AA16</f>
        <v>0.34962669212165176</v>
      </c>
      <c r="D17" s="20">
        <f>Fallas20!AB16*1000</f>
        <v>526.1709886736473</v>
      </c>
      <c r="E17" s="20">
        <f>Fallas20!AG16*1000</f>
        <v>295.6871010456863</v>
      </c>
      <c r="F17" s="20">
        <f>Fallas20!AN16</f>
        <v>0.6504847027042521</v>
      </c>
      <c r="G17" s="20">
        <f>Fallas20!AO16*1000</f>
        <v>437.6169095476157</v>
      </c>
      <c r="H17" s="20">
        <f>Fallas20!AT16*1000</f>
        <v>358.89823016711745</v>
      </c>
      <c r="I17" s="20">
        <f>Fallas20!AZ16</f>
        <v>0.3301334484542518</v>
      </c>
      <c r="J17" s="20">
        <f>Fallas20!BA16*1000</f>
        <v>527.5803983456627</v>
      </c>
      <c r="K17" s="20">
        <f>Fallas20!CJ16*1000</f>
        <v>1009.2533909209085</v>
      </c>
      <c r="L17" s="20">
        <f>Fallas20!CQ16</f>
        <v>5.61149445196999</v>
      </c>
      <c r="M17" s="20">
        <f>Fallas20!CR16*1000</f>
        <v>1190.919001286672</v>
      </c>
    </row>
    <row r="18" spans="1:13" ht="12.75">
      <c r="A18" s="18">
        <v>15</v>
      </c>
      <c r="B18" s="19">
        <f>Fallas20!Y17*1000</f>
        <v>359.7372361943999</v>
      </c>
      <c r="C18" s="19">
        <f>Fallas20!AA17</f>
        <v>0.3478955151906662</v>
      </c>
      <c r="D18" s="20">
        <f>Fallas20!AB17*1000</f>
        <v>528.8137372057679</v>
      </c>
      <c r="E18" s="20">
        <f>Fallas20!AG17*1000</f>
        <v>298.25962463939175</v>
      </c>
      <c r="F18" s="20">
        <f>Fallas20!AN17</f>
        <v>0.6497697313319054</v>
      </c>
      <c r="G18" s="20">
        <f>Fallas20!AO17*1000</f>
        <v>441.4242444662998</v>
      </c>
      <c r="H18" s="20">
        <f>Fallas20!AT17*1000</f>
        <v>361.28089871070586</v>
      </c>
      <c r="I18" s="20">
        <f>Fallas20!AZ17</f>
        <v>0.32228405736202154</v>
      </c>
      <c r="J18" s="20">
        <f>Fallas20!BA17*1000</f>
        <v>531.0829211047376</v>
      </c>
      <c r="K18" s="20">
        <f>Fallas20!CJ17*1000</f>
        <v>1020.8319413185702</v>
      </c>
      <c r="L18" s="20">
        <f>Fallas20!CQ17</f>
        <v>5.9026091918790184</v>
      </c>
      <c r="M18" s="20">
        <f>Fallas20!CR17*1000</f>
        <v>1204.5816907559129</v>
      </c>
    </row>
    <row r="19" spans="1:13" ht="12.75">
      <c r="A19" s="18">
        <v>16</v>
      </c>
      <c r="B19" s="19">
        <f>Fallas20!Y18*1000</f>
        <v>359.3021720633833</v>
      </c>
      <c r="C19" s="19">
        <f>Fallas20!AA18</f>
        <v>0.34831436410441147</v>
      </c>
      <c r="D19" s="20">
        <f>Fallas20!AB18*1000</f>
        <v>528.1741929331733</v>
      </c>
      <c r="E19" s="20">
        <f>Fallas20!AG18*1000</f>
        <v>297.6352439166268</v>
      </c>
      <c r="F19" s="20">
        <f>Fallas20!AN18</f>
        <v>0.6499432219994051</v>
      </c>
      <c r="G19" s="20">
        <f>Fallas20!AO18*1000</f>
        <v>440.5001609966076</v>
      </c>
      <c r="H19" s="20">
        <f>Fallas20!AT18*1000</f>
        <v>360.70515365437205</v>
      </c>
      <c r="I19" s="20">
        <f>Fallas20!AZ18</f>
        <v>0.3241829317572791</v>
      </c>
      <c r="J19" s="20">
        <f>Fallas20!BA18*1000</f>
        <v>530.236575871927</v>
      </c>
      <c r="K19" s="20">
        <f>Fallas20!CJ18*1000</f>
        <v>1018.0278815252981</v>
      </c>
      <c r="L19" s="20">
        <f>Fallas20!CQ18</f>
        <v>5.8290235905989025</v>
      </c>
      <c r="M19" s="20">
        <f>Fallas20!CR18*1000</f>
        <v>1201.2729001998516</v>
      </c>
    </row>
    <row r="20" spans="1:13" ht="12.75">
      <c r="A20" s="18">
        <v>17</v>
      </c>
      <c r="B20" s="19">
        <f>Fallas20!Y19*1000</f>
        <v>359.1768361502362</v>
      </c>
      <c r="C20" s="19">
        <f>Fallas20!AA19</f>
        <v>0.34843503989890917</v>
      </c>
      <c r="D20" s="20">
        <f>Fallas20!AB19*1000</f>
        <v>527.9899491408472</v>
      </c>
      <c r="E20" s="20">
        <f>Fallas20!AG19*1000</f>
        <v>297.455586058251</v>
      </c>
      <c r="F20" s="20">
        <f>Fallas20!AN19</f>
        <v>0.6499931466690553</v>
      </c>
      <c r="G20" s="20">
        <f>Fallas20!AO19*1000</f>
        <v>440.23426736621144</v>
      </c>
      <c r="H20" s="20">
        <f>Fallas20!AT19*1000</f>
        <v>360.53918641679587</v>
      </c>
      <c r="I20" s="20">
        <f>Fallas20!AZ19</f>
        <v>0.32473005088177315</v>
      </c>
      <c r="J20" s="20">
        <f>Fallas20!BA19*1000</f>
        <v>529.99260403269</v>
      </c>
      <c r="K20" s="20">
        <f>Fallas20!CJ19*1000</f>
        <v>1017.2203005113633</v>
      </c>
      <c r="L20" s="20">
        <f>Fallas20!CQ19</f>
        <v>5.808210942457996</v>
      </c>
      <c r="M20" s="20">
        <f>Fallas20!CR19*1000</f>
        <v>1200.3199546034086</v>
      </c>
    </row>
    <row r="21" spans="1:13" ht="12.75">
      <c r="A21" s="18">
        <v>18</v>
      </c>
      <c r="B21" s="19">
        <f>Fallas20!Y20*1000</f>
        <v>359.04644061513835</v>
      </c>
      <c r="C21" s="19">
        <f>Fallas20!AA20</f>
        <v>0.3485605925481059</v>
      </c>
      <c r="D21" s="20">
        <f>Fallas20!AB20*1000</f>
        <v>527.7982677042535</v>
      </c>
      <c r="E21" s="20">
        <f>Fallas20!AG20*1000</f>
        <v>297.2687787901851</v>
      </c>
      <c r="F21" s="20">
        <f>Fallas20!AN20</f>
        <v>0.6500450603778721</v>
      </c>
      <c r="G21" s="20">
        <f>Fallas20!AO20*1000</f>
        <v>439.9577926094739</v>
      </c>
      <c r="H21" s="20">
        <f>Fallas20!AT20*1000</f>
        <v>360.3664707060069</v>
      </c>
      <c r="I21" s="20">
        <f>Fallas20!AZ20</f>
        <v>0.3252992943473063</v>
      </c>
      <c r="J21" s="20">
        <f>Fallas20!BA20*1000</f>
        <v>529.7387119378302</v>
      </c>
      <c r="K21" s="20">
        <f>Fallas20!CJ20*1000</f>
        <v>1016.3802313431731</v>
      </c>
      <c r="L21" s="20">
        <f>Fallas20!CQ20</f>
        <v>5.786737468798462</v>
      </c>
      <c r="M21" s="20">
        <f>Fallas20!CR20*1000</f>
        <v>1199.3286729849442</v>
      </c>
    </row>
    <row r="22" spans="1:13" ht="12.75">
      <c r="A22" s="18">
        <v>19</v>
      </c>
      <c r="B22" s="19">
        <f>Fallas20!Y21*1000</f>
        <v>358.3224997882908</v>
      </c>
      <c r="C22" s="19">
        <f>Fallas20!AA21</f>
        <v>0.3492577457944145</v>
      </c>
      <c r="D22" s="20">
        <f>Fallas20!AB21*1000</f>
        <v>526.7340746887875</v>
      </c>
      <c r="E22" s="20">
        <f>Fallas20!AG21*1000</f>
        <v>296.23355463772737</v>
      </c>
      <c r="F22" s="20">
        <f>Fallas20!AN21</f>
        <v>0.6503327916603481</v>
      </c>
      <c r="G22" s="20">
        <f>Fallas20!AO21*1000</f>
        <v>438.42566086383647</v>
      </c>
      <c r="H22" s="20">
        <f>Fallas20!AT21*1000</f>
        <v>359.4066798888251</v>
      </c>
      <c r="I22" s="20">
        <f>Fallas20!AZ21</f>
        <v>0.32846037316505816</v>
      </c>
      <c r="J22" s="20">
        <f>Fallas20!BA21*1000</f>
        <v>528.3278194365729</v>
      </c>
      <c r="K22" s="20">
        <f>Fallas20!CJ21*1000</f>
        <v>1011.718451344445</v>
      </c>
      <c r="L22" s="20">
        <f>Fallas20!CQ21</f>
        <v>5.670743481704314</v>
      </c>
      <c r="M22" s="20">
        <f>Fallas20!CR21*1000</f>
        <v>1193.827772586445</v>
      </c>
    </row>
    <row r="23" spans="1:13" ht="12.75">
      <c r="A23" s="18">
        <v>20</v>
      </c>
      <c r="B23" s="19">
        <f>Fallas20!Y22*1000</f>
        <v>351.0446999224959</v>
      </c>
      <c r="C23" s="19">
        <f>Fallas20!AA22</f>
        <v>0.3562758123451</v>
      </c>
      <c r="D23" s="20">
        <f>Fallas20!AB22*1000</f>
        <v>456.35810989924477</v>
      </c>
      <c r="E23" s="20">
        <f>Fallas20!AG22*1000</f>
        <v>286.00274474971684</v>
      </c>
      <c r="F23" s="20">
        <f>Fallas20!AN22</f>
        <v>0.6531802530245201</v>
      </c>
      <c r="G23" s="20">
        <f>Fallas20!AO22*1000</f>
        <v>366.08351327963754</v>
      </c>
      <c r="H23" s="20">
        <f>Fallas20!AT22*1000</f>
        <v>349.6804387689458</v>
      </c>
      <c r="I23" s="20">
        <f>Fallas20!AZ22</f>
        <v>0.3603061561262999</v>
      </c>
      <c r="J23" s="20">
        <f>Fallas20!BA22*1000</f>
        <v>514.0302449903503</v>
      </c>
      <c r="K23" s="20">
        <f>Fallas20!CJ22*1000</f>
        <v>965.1303025589527</v>
      </c>
      <c r="L23" s="20">
        <f>Fallas20!CQ22</f>
        <v>4.745172375388614</v>
      </c>
      <c r="M23" s="20">
        <f>Fallas20!CR22*1000</f>
        <v>1254.6693933266386</v>
      </c>
    </row>
    <row r="24" spans="1:13" ht="12.75">
      <c r="A24" s="18">
        <v>21</v>
      </c>
      <c r="B24" s="19">
        <f>Fallas20!Y23*1000</f>
        <v>348.95205755777437</v>
      </c>
      <c r="C24" s="19">
        <f>Fallas20!AA23</f>
        <v>0.3582970707690352</v>
      </c>
      <c r="D24" s="20">
        <f>Fallas20!AB23*1000</f>
        <v>453.63767482510667</v>
      </c>
      <c r="E24" s="20">
        <f>Fallas20!AG23*1000</f>
        <v>283.1190171459971</v>
      </c>
      <c r="F24" s="20">
        <f>Fallas20!AN23</f>
        <v>0.6539841428924673</v>
      </c>
      <c r="G24" s="20">
        <f>Fallas20!AO23*1000</f>
        <v>362.39234194687623</v>
      </c>
      <c r="H24" s="20">
        <f>Fallas20!AT23*1000</f>
        <v>346.86047345598297</v>
      </c>
      <c r="I24" s="20">
        <f>Fallas20!AZ23</f>
        <v>0.3694860974684845</v>
      </c>
      <c r="J24" s="20">
        <f>Fallas20!BA23*1000</f>
        <v>509.88489598029497</v>
      </c>
      <c r="K24" s="20">
        <f>Fallas20!CJ23*1000</f>
        <v>951.8551920808688</v>
      </c>
      <c r="L24" s="20">
        <f>Fallas20!CQ23</f>
        <v>4.540197840874629</v>
      </c>
      <c r="M24" s="20">
        <f>Fallas20!CR23*1000</f>
        <v>1237.4117497051295</v>
      </c>
    </row>
    <row r="25" spans="1:13" ht="12.75">
      <c r="A25" s="18">
        <v>22</v>
      </c>
      <c r="B25" s="19">
        <f>Fallas20!Y24*1000</f>
        <v>342.8529686898054</v>
      </c>
      <c r="C25" s="19">
        <f>Fallas20!AA24</f>
        <v>0.3779884762788105</v>
      </c>
      <c r="D25" s="20">
        <f>Fallas20!AB24*1000</f>
        <v>445.708859296747</v>
      </c>
      <c r="E25" s="20">
        <f>Fallas20!AG24*1000</f>
        <v>273.61923989323253</v>
      </c>
      <c r="F25" s="20">
        <f>Fallas20!AN24</f>
        <v>0.6836152039498754</v>
      </c>
      <c r="G25" s="20">
        <f>Fallas20!AO24*1000</f>
        <v>350.2326270633377</v>
      </c>
      <c r="H25" s="20">
        <f>Fallas20!AT24*1000</f>
        <v>340.25623575233163</v>
      </c>
      <c r="I25" s="20">
        <f>Fallas20!AZ24</f>
        <v>0.3873823104018993</v>
      </c>
      <c r="J25" s="20">
        <f>Fallas20!BA24*1000</f>
        <v>462.7484806231711</v>
      </c>
      <c r="K25" s="20">
        <f>Fallas20!CJ24*1000</f>
        <v>893.2924722589571</v>
      </c>
      <c r="L25" s="20">
        <f>Fallas20!CQ24</f>
        <v>4.383703138290664</v>
      </c>
      <c r="M25" s="20">
        <f>Fallas20!CR24*1000</f>
        <v>1161.2802139366443</v>
      </c>
    </row>
    <row r="26" spans="1:13" ht="12.75">
      <c r="A26" s="18">
        <v>23</v>
      </c>
      <c r="B26" s="19">
        <f>Fallas20!Y25*1000</f>
        <v>341.8643879730687</v>
      </c>
      <c r="C26" s="19">
        <f>Fallas20!AA25</f>
        <v>0.3789114202417684</v>
      </c>
      <c r="D26" s="20">
        <f>Fallas20!AB25*1000</f>
        <v>444.4237043649893</v>
      </c>
      <c r="E26" s="20">
        <f>Fallas20!AG25*1000</f>
        <v>272.3149317902598</v>
      </c>
      <c r="F26" s="20">
        <f>Fallas20!AN25</f>
        <v>0.6838585340033421</v>
      </c>
      <c r="G26" s="20">
        <f>Fallas20!AO25*1000</f>
        <v>348.5631126915325</v>
      </c>
      <c r="H26" s="20">
        <f>Fallas20!AT25*1000</f>
        <v>338.9115138634869</v>
      </c>
      <c r="I26" s="20">
        <f>Fallas20!AZ25</f>
        <v>0.39175255759764316</v>
      </c>
      <c r="J26" s="20">
        <f>Fallas20!BA25*1000</f>
        <v>460.91965885434223</v>
      </c>
      <c r="K26" s="20">
        <f>Fallas20!CJ25*1000</f>
        <v>887.5629980951982</v>
      </c>
      <c r="L26" s="20">
        <f>Fallas20!CQ25</f>
        <v>4.305561512534792</v>
      </c>
      <c r="M26" s="20">
        <f>Fallas20!CR25*1000</f>
        <v>1153.8318975237576</v>
      </c>
    </row>
    <row r="27" spans="1:13" ht="12.75">
      <c r="A27" s="18">
        <v>24</v>
      </c>
      <c r="B27" s="19">
        <f>Fallas20!Y26*1000</f>
        <v>345.6077336762195</v>
      </c>
      <c r="C27" s="19">
        <f>Fallas20!AA26</f>
        <v>0.36153046537651745</v>
      </c>
      <c r="D27" s="20">
        <f>Fallas20!AB26*1000</f>
        <v>449.2900537790854</v>
      </c>
      <c r="E27" s="20">
        <f>Fallas20!AG26*1000</f>
        <v>278.5626921306969</v>
      </c>
      <c r="F27" s="20">
        <f>Fallas20!AN26</f>
        <v>0.6552554558091918</v>
      </c>
      <c r="G27" s="20">
        <f>Fallas20!AO26*1000</f>
        <v>356.56024592729204</v>
      </c>
      <c r="H27" s="20">
        <f>Fallas20!AT26*1000</f>
        <v>342.3353781238535</v>
      </c>
      <c r="I27" s="20">
        <f>Fallas20!AZ26</f>
        <v>0.3841787390298073</v>
      </c>
      <c r="J27" s="20">
        <f>Fallas20!BA26*1000</f>
        <v>465.57611424844083</v>
      </c>
      <c r="K27" s="20">
        <f>Fallas20!CJ26*1000</f>
        <v>930.7806568345619</v>
      </c>
      <c r="L27" s="20">
        <f>Fallas20!CQ26</f>
        <v>4.253155662677544</v>
      </c>
      <c r="M27" s="20">
        <f>Fallas20!CR26*1000</f>
        <v>1275.1694998633498</v>
      </c>
    </row>
    <row r="28" spans="1:13" ht="12.75">
      <c r="A28" s="18">
        <v>25</v>
      </c>
      <c r="B28" s="19">
        <f>Fallas20!Y27*1000</f>
        <v>345.08361826268333</v>
      </c>
      <c r="C28" s="19">
        <f>Fallas20!AA27</f>
        <v>0.36203755248902264</v>
      </c>
      <c r="D28" s="20">
        <f>Fallas20!AB27*1000</f>
        <v>448.60870374148834</v>
      </c>
      <c r="E28" s="20">
        <f>Fallas20!AG27*1000</f>
        <v>277.85438364953427</v>
      </c>
      <c r="F28" s="20">
        <f>Fallas20!AN27</f>
        <v>0.6554532167144618</v>
      </c>
      <c r="G28" s="20">
        <f>Fallas20!AO27*1000</f>
        <v>355.65361107140393</v>
      </c>
      <c r="H28" s="20">
        <f>Fallas20!AT27*1000</f>
        <v>341.6243265602659</v>
      </c>
      <c r="I28" s="20">
        <f>Fallas20!AZ27</f>
        <v>0.3864838008986667</v>
      </c>
      <c r="J28" s="20">
        <f>Fallas20!BA27*1000</f>
        <v>464.60908412196164</v>
      </c>
      <c r="K28" s="20">
        <f>Fallas20!CJ27*1000</f>
        <v>927.494960910807</v>
      </c>
      <c r="L28" s="20">
        <f>Fallas20!CQ27</f>
        <v>4.212093154492593</v>
      </c>
      <c r="M28" s="20">
        <f>Fallas20!CR27*1000</f>
        <v>1270.6680964478057</v>
      </c>
    </row>
    <row r="29" spans="1:13" ht="12.75">
      <c r="A29" s="18">
        <v>26</v>
      </c>
      <c r="B29" s="19">
        <f>Fallas20!Y28*1000</f>
        <v>342.160196953551</v>
      </c>
      <c r="C29" s="19">
        <f>Fallas20!AA28</f>
        <v>0.3648677916698434</v>
      </c>
      <c r="D29" s="20">
        <f>Fallas20!AB28*1000</f>
        <v>444.8082560396163</v>
      </c>
      <c r="E29" s="20">
        <f>Fallas20!AG28*1000</f>
        <v>273.9317122632165</v>
      </c>
      <c r="F29" s="20">
        <f>Fallas20!AN28</f>
        <v>0.6565490561239202</v>
      </c>
      <c r="G29" s="20">
        <f>Fallas20!AO28*1000</f>
        <v>350.63259169691713</v>
      </c>
      <c r="H29" s="20">
        <f>Fallas20!AT28*1000</f>
        <v>337.6497471448545</v>
      </c>
      <c r="I29" s="20">
        <f>Fallas20!AZ28</f>
        <v>0.39935339689005905</v>
      </c>
      <c r="J29" s="20">
        <f>Fallas20!BA28*1000</f>
        <v>459.2036561170021</v>
      </c>
      <c r="K29" s="20">
        <f>Fallas20!CJ28*1000</f>
        <v>909.2598367022667</v>
      </c>
      <c r="L29" s="20">
        <f>Fallas20!CQ28</f>
        <v>3.999791012973323</v>
      </c>
      <c r="M29" s="20">
        <f>Fallas20!CR28*1000</f>
        <v>1245.6859762821055</v>
      </c>
    </row>
    <row r="30" spans="1:13" ht="12.75">
      <c r="A30" s="18">
        <v>27</v>
      </c>
      <c r="B30" s="19">
        <f>Fallas20!Y29*1000</f>
        <v>343.4768232465433</v>
      </c>
      <c r="C30" s="19">
        <f>Fallas20!AA29</f>
        <v>0.3635927526099714</v>
      </c>
      <c r="D30" s="20">
        <f>Fallas20!AB29*1000</f>
        <v>446.5198702205063</v>
      </c>
      <c r="E30" s="20">
        <f>Fallas20!AG29*1000</f>
        <v>275.69249280653565</v>
      </c>
      <c r="F30" s="20">
        <f>Fallas20!AN29</f>
        <v>0.656057032943635</v>
      </c>
      <c r="G30" s="20">
        <f>Fallas20!AO29*1000</f>
        <v>352.8863907923656</v>
      </c>
      <c r="H30" s="20">
        <f>Fallas20!AT29*1000</f>
        <v>339.4415011226548</v>
      </c>
      <c r="I30" s="20">
        <f>Fallas20!AZ29</f>
        <v>0.39355468778838887</v>
      </c>
      <c r="J30" s="20">
        <f>Fallas20!BA29*1000</f>
        <v>461.64044152681055</v>
      </c>
      <c r="K30" s="20">
        <f>Fallas20!CJ29*1000</f>
        <v>917.4526876481272</v>
      </c>
      <c r="L30" s="20">
        <f>Fallas20!CQ29</f>
        <v>4.092053140071514</v>
      </c>
      <c r="M30" s="20">
        <f>Fallas20!CR29*1000</f>
        <v>1256.9101820779342</v>
      </c>
    </row>
    <row r="31" spans="1:13" ht="12.75">
      <c r="A31" s="18">
        <v>28</v>
      </c>
      <c r="B31" s="19">
        <f>Fallas20!Y30*1000</f>
        <v>339.4754734408875</v>
      </c>
      <c r="C31" s="19">
        <f>Fallas20!AA30</f>
        <v>0.36746966557152927</v>
      </c>
      <c r="D31" s="20">
        <f>Fallas20!AB30*1000</f>
        <v>441.3181154731538</v>
      </c>
      <c r="E31" s="20">
        <f>Fallas20!AG30*1000</f>
        <v>270.3708019656052</v>
      </c>
      <c r="F31" s="20">
        <f>Fallas20!AN30</f>
        <v>0.6575447498309064</v>
      </c>
      <c r="G31" s="20">
        <f>Fallas20!AO30*1000</f>
        <v>346.07462651597467</v>
      </c>
      <c r="H31" s="20">
        <f>Fallas20!AT30*1000</f>
        <v>333.98828191510137</v>
      </c>
      <c r="I31" s="20">
        <f>Fallas20!AZ30</f>
        <v>0.4111908643255421</v>
      </c>
      <c r="J31" s="20">
        <f>Fallas20!BA30*1000</f>
        <v>454.2240634045379</v>
      </c>
      <c r="K31" s="20">
        <f>Fallas20!CJ30*1000</f>
        <v>892.6596629416847</v>
      </c>
      <c r="L31" s="20">
        <f>Fallas20!CQ30</f>
        <v>3.8267996136153704</v>
      </c>
      <c r="M31" s="20">
        <f>Fallas20!CR30*1000</f>
        <v>1338.9894944125272</v>
      </c>
    </row>
    <row r="32" spans="1:13" ht="12.75">
      <c r="A32" s="18">
        <v>29</v>
      </c>
      <c r="B32" s="19">
        <f>Fallas20!Y31*1000</f>
        <v>337.7880745650217</v>
      </c>
      <c r="C32" s="19">
        <f>Fallas20!AA31</f>
        <v>0.3691063484559832</v>
      </c>
      <c r="D32" s="20">
        <f>Fallas20!AB31*1000</f>
        <v>439.1244969345282</v>
      </c>
      <c r="E32" s="20">
        <f>Fallas20!AG31*1000</f>
        <v>268.15269776097796</v>
      </c>
      <c r="F32" s="20">
        <f>Fallas20!AN31</f>
        <v>0.6581654129594607</v>
      </c>
      <c r="G32" s="20">
        <f>Fallas20!AO31*1000</f>
        <v>343.2354531340518</v>
      </c>
      <c r="H32" s="20">
        <f>Fallas20!AT31*1000</f>
        <v>331.6821005543942</v>
      </c>
      <c r="I32" s="20">
        <f>Fallas20!AZ31</f>
        <v>0.4186401941477161</v>
      </c>
      <c r="J32" s="20">
        <f>Fallas20!BA31*1000</f>
        <v>451.0876567539761</v>
      </c>
      <c r="K32" s="20">
        <f>Fallas20!CJ31*1000</f>
        <v>882.3024548255227</v>
      </c>
      <c r="L32" s="20">
        <f>Fallas20!CQ31</f>
        <v>3.7273379108927394</v>
      </c>
      <c r="M32" s="20">
        <f>Fallas20!CR31*1000</f>
        <v>1323.4536822382838</v>
      </c>
    </row>
    <row r="33" spans="1:13" ht="12.75">
      <c r="A33" s="18">
        <v>30</v>
      </c>
      <c r="B33" s="19">
        <f>Fallas20!Y32*1000</f>
        <v>336.49666912621996</v>
      </c>
      <c r="C33" s="19">
        <f>Fallas20!AA32</f>
        <v>0.37035965590743947</v>
      </c>
      <c r="D33" s="20">
        <f>Fallas20!AB32*1000</f>
        <v>403.79600295146395</v>
      </c>
      <c r="E33" s="20">
        <f>Fallas20!AG32*1000</f>
        <v>266.46542671983485</v>
      </c>
      <c r="F33" s="20">
        <f>Fallas20!AN32</f>
        <v>0.6586377675770363</v>
      </c>
      <c r="G33" s="20">
        <f>Fallas20!AO32*1000</f>
        <v>341.07574620138865</v>
      </c>
      <c r="H33" s="20">
        <f>Fallas20!AT32*1000</f>
        <v>329.91486417867355</v>
      </c>
      <c r="I33" s="20">
        <f>Fallas20!AZ32</f>
        <v>0.4243462118208097</v>
      </c>
      <c r="J33" s="20">
        <f>Fallas20!BA32*1000</f>
        <v>448.6842152829961</v>
      </c>
      <c r="K33" s="20">
        <f>Fallas20!CJ32*1000</f>
        <v>874.4174004227696</v>
      </c>
      <c r="L33" s="20">
        <f>Fallas20!CQ32</f>
        <v>3.6555387090762976</v>
      </c>
      <c r="M33" s="20">
        <f>Fallas20!CR32*1000</f>
        <v>1311.6261006341542</v>
      </c>
    </row>
    <row r="34" spans="1:13" ht="12.75">
      <c r="A34" s="18">
        <v>31</v>
      </c>
      <c r="B34" s="19">
        <f>Fallas20!Y33*1000</f>
        <v>334.9113159647912</v>
      </c>
      <c r="C34" s="19">
        <f>Fallas20!AA33</f>
        <v>0.37189909671895943</v>
      </c>
      <c r="D34" s="20">
        <f>Fallas20!AB33*1000</f>
        <v>401.8935791577494</v>
      </c>
      <c r="E34" s="20">
        <f>Fallas20!AG33*1000</f>
        <v>264.4061851663603</v>
      </c>
      <c r="F34" s="20">
        <f>Fallas20!AN33</f>
        <v>0.6592145229395537</v>
      </c>
      <c r="G34" s="20">
        <f>Fallas20!AO33*1000</f>
        <v>338.4399170129412</v>
      </c>
      <c r="H34" s="20">
        <f>Fallas20!AT33*1000</f>
        <v>327.7429574249264</v>
      </c>
      <c r="I34" s="20">
        <f>Fallas20!AZ33</f>
        <v>0.43135684429600085</v>
      </c>
      <c r="J34" s="20">
        <f>Fallas20!BA33*1000</f>
        <v>445.7304220978999</v>
      </c>
      <c r="K34" s="20">
        <f>Fallas20!CJ33*1000</f>
        <v>864.7883974823367</v>
      </c>
      <c r="L34" s="20">
        <f>Fallas20!CQ33</f>
        <v>3.572095603736885</v>
      </c>
      <c r="M34" s="20">
        <f>Fallas20!CR33*1000</f>
        <v>1297.182596223505</v>
      </c>
    </row>
    <row r="35" spans="1:13" ht="12.75">
      <c r="A35" s="18">
        <v>32</v>
      </c>
      <c r="B35" s="19">
        <f>Fallas20!Y34*1000</f>
        <v>332.91225776518985</v>
      </c>
      <c r="C35" s="19">
        <f>Fallas20!AA34</f>
        <v>0.37384162284261585</v>
      </c>
      <c r="D35" s="20">
        <f>Fallas20!AB34*1000</f>
        <v>399.49470931822776</v>
      </c>
      <c r="E35" s="20">
        <f>Fallas20!AG34*1000</f>
        <v>261.8283576160424</v>
      </c>
      <c r="F35" s="20">
        <f>Fallas20!AN34</f>
        <v>0.6599369389121452</v>
      </c>
      <c r="G35" s="20">
        <f>Fallas20!AO34*1000</f>
        <v>335.1402977485343</v>
      </c>
      <c r="H35" s="20">
        <f>Fallas20!AT34*1000</f>
        <v>325.0009317027448</v>
      </c>
      <c r="I35" s="20">
        <f>Fallas20!AZ34</f>
        <v>0.4402061481336829</v>
      </c>
      <c r="J35" s="20">
        <f>Fallas20!BA34*1000</f>
        <v>442.00126711573296</v>
      </c>
      <c r="K35" s="20">
        <f>Fallas20!CJ34*1000</f>
        <v>852.7289875436541</v>
      </c>
      <c r="L35" s="20">
        <f>Fallas20!CQ34</f>
        <v>3.473629956676654</v>
      </c>
      <c r="M35" s="20">
        <f>Fallas20!CR34*1000</f>
        <v>1347.3118003189734</v>
      </c>
    </row>
    <row r="36" spans="1:13" ht="12.75">
      <c r="A36" s="18">
        <v>33</v>
      </c>
      <c r="B36" s="19">
        <f>Fallas20!Y35*1000</f>
        <v>340.5917298803152</v>
      </c>
      <c r="C36" s="19">
        <f>Fallas20!AA35</f>
        <v>0.36638753645942285</v>
      </c>
      <c r="D36" s="20">
        <f>Fallas20!AB35*1000</f>
        <v>408.71007585637824</v>
      </c>
      <c r="E36" s="20">
        <f>Fallas20!AG35*1000</f>
        <v>271.8465854102399</v>
      </c>
      <c r="F36" s="20">
        <f>Fallas20!AN35</f>
        <v>0.6571319886348903</v>
      </c>
      <c r="G36" s="20">
        <f>Fallas20!AO35*1000</f>
        <v>347.9636293251071</v>
      </c>
      <c r="H36" s="20">
        <f>Fallas20!AT35*1000</f>
        <v>335.51187162930233</v>
      </c>
      <c r="I36" s="20">
        <f>Fallas20!AZ35</f>
        <v>0.4062668851954063</v>
      </c>
      <c r="J36" s="20">
        <f>Fallas20!BA35*1000</f>
        <v>456.29614541585124</v>
      </c>
      <c r="K36" s="20">
        <f>Fallas20!CJ35*1000</f>
        <v>899.5440005092198</v>
      </c>
      <c r="L36" s="20">
        <f>Fallas20!CQ35</f>
        <v>3.8964024236112555</v>
      </c>
      <c r="M36" s="20">
        <f>Fallas20!CR35*1000</f>
        <v>1349.3160007638296</v>
      </c>
    </row>
    <row r="37" spans="1:13" ht="12.75">
      <c r="A37" s="18">
        <v>34</v>
      </c>
      <c r="B37" s="19">
        <f>Fallas20!Y36*1000</f>
        <v>338.59328500905286</v>
      </c>
      <c r="C37" s="19">
        <f>Fallas20!AA36</f>
        <v>0.36832520755552456</v>
      </c>
      <c r="D37" s="20">
        <f>Fallas20!AB36*1000</f>
        <v>406.31194201086345</v>
      </c>
      <c r="E37" s="20">
        <f>Fallas20!AG36*1000</f>
        <v>269.20924569857686</v>
      </c>
      <c r="F37" s="20">
        <f>Fallas20!AN36</f>
        <v>0.6578697305931117</v>
      </c>
      <c r="G37" s="20">
        <f>Fallas20!AO36*1000</f>
        <v>344.58783449417837</v>
      </c>
      <c r="H37" s="20">
        <f>Fallas20!AT36*1000</f>
        <v>332.7830250395313</v>
      </c>
      <c r="I37" s="20">
        <f>Fallas20!AZ36</f>
        <v>0.41508454911086723</v>
      </c>
      <c r="J37" s="20">
        <f>Fallas20!BA36*1000</f>
        <v>452.58491405376265</v>
      </c>
      <c r="K37" s="20">
        <f>Fallas20!CJ36*1000</f>
        <v>887.2372571507647</v>
      </c>
      <c r="L37" s="20">
        <f>Fallas20!CQ36</f>
        <v>3.7739696414174935</v>
      </c>
      <c r="M37" s="20">
        <f>Fallas20!CR36*1000</f>
        <v>1330.8558857261469</v>
      </c>
    </row>
    <row r="38" spans="1:13" ht="12.75">
      <c r="A38" s="18">
        <v>35</v>
      </c>
      <c r="B38" s="19">
        <f>Fallas20!Y37*1000</f>
        <v>332.3050234423318</v>
      </c>
      <c r="C38" s="19">
        <f>Fallas20!AA37</f>
        <v>0.3744319883319584</v>
      </c>
      <c r="D38" s="20">
        <f>Fallas20!AB37*1000</f>
        <v>398.7660281307981</v>
      </c>
      <c r="E38" s="20">
        <f>Fallas20!AG37*1000</f>
        <v>261.04942665377513</v>
      </c>
      <c r="F38" s="20">
        <f>Fallas20!AN37</f>
        <v>0.6601553189683759</v>
      </c>
      <c r="G38" s="20">
        <f>Fallas20!AO37*1000</f>
        <v>334.14326611683214</v>
      </c>
      <c r="H38" s="20">
        <f>Fallas20!AT37*1000</f>
        <v>324.1673568988495</v>
      </c>
      <c r="I38" s="20">
        <f>Fallas20!AZ37</f>
        <v>0.442896263447971</v>
      </c>
      <c r="J38" s="20">
        <f>Fallas20!BA37*1000</f>
        <v>440.86760538243533</v>
      </c>
      <c r="K38" s="20">
        <f>Fallas20!CJ37*1000</f>
        <v>849.0844410894788</v>
      </c>
      <c r="L38" s="20">
        <f>Fallas20!CQ37</f>
        <v>3.4451030249082177</v>
      </c>
      <c r="M38" s="20">
        <f>Fallas20!CR37*1000</f>
        <v>1273.6266616342182</v>
      </c>
    </row>
    <row r="39" spans="1:13" ht="12.75">
      <c r="A39" s="18">
        <v>36</v>
      </c>
      <c r="B39" s="19">
        <f>Fallas20!Y38*1000</f>
        <v>336.5581871441174</v>
      </c>
      <c r="C39" s="19">
        <f>Fallas20!AA38</f>
        <v>0.3702999385695201</v>
      </c>
      <c r="D39" s="20">
        <f>Fallas20!AB38*1000</f>
        <v>403.8698245729409</v>
      </c>
      <c r="E39" s="20">
        <f>Fallas20!AG38*1000</f>
        <v>266.5456011941109</v>
      </c>
      <c r="F39" s="20">
        <f>Fallas20!AN38</f>
        <v>0.6586153181309815</v>
      </c>
      <c r="G39" s="20">
        <f>Fallas20!AO38*1000</f>
        <v>341.17836952846193</v>
      </c>
      <c r="H39" s="20">
        <f>Fallas20!AT38*1000</f>
        <v>329.999090763466</v>
      </c>
      <c r="I39" s="20">
        <f>Fallas20!AZ38</f>
        <v>0.42407430089209674</v>
      </c>
      <c r="J39" s="20">
        <f>Fallas20!BA38*1000</f>
        <v>448.7987634383137</v>
      </c>
      <c r="K39" s="20">
        <f>Fallas20!CJ38*1000</f>
        <v>874.7921824659699</v>
      </c>
      <c r="L39" s="20">
        <f>Fallas20!CQ38</f>
        <v>3.6588786165481824</v>
      </c>
      <c r="M39" s="20">
        <f>Fallas20!CR38*1000</f>
        <v>1312.188273698955</v>
      </c>
    </row>
    <row r="40" spans="1:13" ht="12.75">
      <c r="A40" s="18">
        <v>37</v>
      </c>
      <c r="B40" s="19">
        <f>Fallas20!Y39*1000</f>
        <v>332.3049381502179</v>
      </c>
      <c r="C40" s="19">
        <f>Fallas20!AA39</f>
        <v>0.37443207126466027</v>
      </c>
      <c r="D40" s="20">
        <f>Fallas20!AB39*1000</f>
        <v>398.76592578026145</v>
      </c>
      <c r="E40" s="20">
        <f>Fallas20!AG39*1000</f>
        <v>261.0493173789258</v>
      </c>
      <c r="F40" s="20">
        <f>Fallas20!AN39</f>
        <v>0.6601553496074858</v>
      </c>
      <c r="G40" s="20">
        <f>Fallas20!AO39*1000</f>
        <v>334.1431262450251</v>
      </c>
      <c r="H40" s="20">
        <f>Fallas20!AT39*1000</f>
        <v>324.1672397951556</v>
      </c>
      <c r="I40" s="20">
        <f>Fallas20!AZ39</f>
        <v>0.44289664136882473</v>
      </c>
      <c r="J40" s="20">
        <f>Fallas20!BA39*1000</f>
        <v>440.86744612141166</v>
      </c>
      <c r="K40" s="20">
        <f>Fallas20!CJ39*1000</f>
        <v>849.0839297946427</v>
      </c>
      <c r="L40" s="20">
        <f>Fallas20!CQ39</f>
        <v>3.445099061236315</v>
      </c>
      <c r="M40" s="20">
        <f>Fallas20!CR39*1000</f>
        <v>1341.5526090755354</v>
      </c>
    </row>
    <row r="41" spans="1:13" ht="12.75">
      <c r="A41" s="18">
        <v>38</v>
      </c>
      <c r="B41" s="19">
        <f>Fallas20!Y40*1000</f>
        <v>326.46603635078645</v>
      </c>
      <c r="C41" s="19">
        <f>Fallas20!AA40</f>
        <v>0.3801161136043717</v>
      </c>
      <c r="D41" s="20">
        <f>Fallas20!AB40*1000</f>
        <v>391.7592436209438</v>
      </c>
      <c r="E41" s="20">
        <f>Fallas20!AG40*1000</f>
        <v>253.6554317518067</v>
      </c>
      <c r="F41" s="20">
        <f>Fallas20!AN40</f>
        <v>0.6622303934808285</v>
      </c>
      <c r="G41" s="20">
        <f>Fallas20!AO40*1000</f>
        <v>324.6789526423126</v>
      </c>
      <c r="H41" s="20">
        <f>Fallas20!AT40*1000</f>
        <v>316.14025352134144</v>
      </c>
      <c r="I41" s="20">
        <f>Fallas20!AZ40</f>
        <v>0.4688130086971147</v>
      </c>
      <c r="J41" s="20">
        <f>Fallas20!BA40*1000</f>
        <v>429.9507447890244</v>
      </c>
      <c r="K41" s="20">
        <f>Fallas20!CJ40*1000</f>
        <v>814.5012649630179</v>
      </c>
      <c r="L41" s="20">
        <f>Fallas20!CQ40</f>
        <v>3.1993115101620275</v>
      </c>
      <c r="M41" s="20">
        <f>Fallas20!CR40*1000</f>
        <v>1384.6521504371303</v>
      </c>
    </row>
    <row r="42" spans="1:13" ht="12.75">
      <c r="A42" s="18">
        <v>39</v>
      </c>
      <c r="B42" s="19">
        <f>Fallas20!Y41*1000</f>
        <v>324.23213931873755</v>
      </c>
      <c r="C42" s="19">
        <f>Fallas20!AA41</f>
        <v>0.38229434555413533</v>
      </c>
      <c r="D42" s="20">
        <f>Fallas20!AB41*1000</f>
        <v>389.0785671824851</v>
      </c>
      <c r="E42" s="20">
        <f>Fallas20!AG41*1000</f>
        <v>250.87174278888165</v>
      </c>
      <c r="F42" s="20">
        <f>Fallas20!AN41</f>
        <v>0.6630126062621667</v>
      </c>
      <c r="G42" s="20">
        <f>Fallas20!AO41*1000</f>
        <v>321.11583076976854</v>
      </c>
      <c r="H42" s="20">
        <f>Fallas20!AT41*1000</f>
        <v>313.0655074464489</v>
      </c>
      <c r="I42" s="20">
        <f>Fallas20!AZ41</f>
        <v>0.47875229984381745</v>
      </c>
      <c r="J42" s="20">
        <f>Fallas20!BA41*1000</f>
        <v>425.7690901271705</v>
      </c>
      <c r="K42" s="20">
        <f>Fallas20!CJ41*1000</f>
        <v>801.4997182677573</v>
      </c>
      <c r="L42" s="20">
        <f>Fallas20!CQ41</f>
        <v>3.1171310143602895</v>
      </c>
      <c r="M42" s="20">
        <f>Fallas20!CR41*1000</f>
        <v>1362.5495210551874</v>
      </c>
    </row>
    <row r="43" spans="1:13" ht="12.75">
      <c r="A43" s="18">
        <v>40</v>
      </c>
      <c r="B43" s="21">
        <f>Fallas0!Y42*1000</f>
        <v>0</v>
      </c>
      <c r="C43" s="21">
        <f>Fallas0!AA42</f>
        <v>0</v>
      </c>
      <c r="D43" s="22">
        <f>Fallas0!AB42*1000</f>
        <v>0</v>
      </c>
      <c r="E43" s="22">
        <f>Fallas0!AG42*1000</f>
        <v>0</v>
      </c>
      <c r="F43" s="22">
        <f>Fallas0!AN42</f>
        <v>0</v>
      </c>
      <c r="G43" s="22">
        <f>Fallas0!AO42*1000</f>
        <v>0</v>
      </c>
      <c r="H43" s="20">
        <f>Fallas20!AT42*1000</f>
        <v>362.29211743429124</v>
      </c>
      <c r="I43" s="20">
        <f>Fallas20!AZ42</f>
        <v>0.3190082019850355</v>
      </c>
      <c r="J43" s="20">
        <f>Fallas0!BB42*1000</f>
        <v>1708.996454499971</v>
      </c>
      <c r="K43" s="22">
        <f>Fallas0!CK42*1000</f>
        <v>0</v>
      </c>
      <c r="L43" s="22">
        <f>Fallas0!CQ42</f>
        <v>0</v>
      </c>
      <c r="M43" s="22">
        <f>Fallas0!CR42*1000</f>
        <v>0</v>
      </c>
    </row>
    <row r="44" spans="1:13" ht="12.75">
      <c r="A44" s="18">
        <v>41</v>
      </c>
      <c r="B44" s="21">
        <f>Fallas0!Y43*1000</f>
        <v>0</v>
      </c>
      <c r="C44" s="21">
        <f>Fallas0!AA43</f>
        <v>0</v>
      </c>
      <c r="D44" s="22">
        <f>Fallas0!AB43*1000</f>
        <v>0</v>
      </c>
      <c r="E44" s="22">
        <f>Fallas0!AG43*1000</f>
        <v>0</v>
      </c>
      <c r="F44" s="22">
        <f>Fallas0!AN43</f>
        <v>0</v>
      </c>
      <c r="G44" s="22">
        <f>Fallas0!AO43*1000</f>
        <v>0</v>
      </c>
      <c r="H44" s="20">
        <f>Fallas20!AT43*1000</f>
        <v>356.0018177158818</v>
      </c>
      <c r="I44" s="20">
        <f>Fallas20!AZ43</f>
        <v>0.3400180881306466</v>
      </c>
      <c r="J44" s="20">
        <f>Fallas0!BB43*1000</f>
        <v>1579.5880007802155</v>
      </c>
      <c r="K44" s="22">
        <f>Fallas0!CK43*1000</f>
        <v>0</v>
      </c>
      <c r="L44" s="22">
        <f>Fallas0!CQ43</f>
        <v>0</v>
      </c>
      <c r="M44" s="22">
        <f>Fallas0!CR43*1000</f>
        <v>0</v>
      </c>
    </row>
    <row r="45" spans="1:13" ht="12.75">
      <c r="A45" s="18">
        <v>42</v>
      </c>
      <c r="B45" s="21">
        <f>Fallas0!Y44*1000</f>
        <v>0</v>
      </c>
      <c r="C45" s="21">
        <f>Fallas0!AA44</f>
        <v>0</v>
      </c>
      <c r="D45" s="22">
        <f>Fallas0!AB44*1000</f>
        <v>0</v>
      </c>
      <c r="E45" s="22">
        <f>Fallas0!AG44*1000</f>
        <v>0</v>
      </c>
      <c r="F45" s="22">
        <f>Fallas0!AN44</f>
        <v>0</v>
      </c>
      <c r="G45" s="22">
        <f>Fallas0!AO44*1000</f>
        <v>0</v>
      </c>
      <c r="H45" s="20">
        <f>Fallas20!AT44*1000</f>
        <v>356.6238011959456</v>
      </c>
      <c r="I45" s="20">
        <f>Fallas20!AZ44</f>
        <v>0.33820399042439153</v>
      </c>
      <c r="J45" s="20">
        <f>Fallas0!BB44*1000</f>
        <v>1590.6621698813633</v>
      </c>
      <c r="K45" s="22">
        <f>Fallas0!CK44*1000</f>
        <v>0</v>
      </c>
      <c r="L45" s="22">
        <f>Fallas0!CQ44</f>
        <v>0</v>
      </c>
      <c r="M45" s="22">
        <f>Fallas0!CR44*1000</f>
        <v>0</v>
      </c>
    </row>
    <row r="46" spans="1:13" ht="12.75">
      <c r="A46" s="18">
        <v>43</v>
      </c>
      <c r="B46" s="21">
        <f>Fallas0!Y45*1000</f>
        <v>0</v>
      </c>
      <c r="C46" s="21">
        <f>Fallas0!AA45</f>
        <v>0</v>
      </c>
      <c r="D46" s="22">
        <f>Fallas0!AB45*1000</f>
        <v>0</v>
      </c>
      <c r="E46" s="22">
        <f>Fallas0!AG45*1000</f>
        <v>0</v>
      </c>
      <c r="F46" s="22">
        <f>Fallas0!AN45</f>
        <v>0</v>
      </c>
      <c r="G46" s="22">
        <f>Fallas0!AO45*1000</f>
        <v>0</v>
      </c>
      <c r="H46" s="20">
        <f>Fallas20!AT45*1000</f>
        <v>356.40587551005126</v>
      </c>
      <c r="I46" s="20">
        <f>Fallas20!AZ45</f>
        <v>0.3389465315729312</v>
      </c>
      <c r="J46" s="20">
        <f>Fallas0!BB45*1000</f>
        <v>1586.3784223279429</v>
      </c>
      <c r="K46" s="22">
        <f>Fallas0!CK45*1000</f>
        <v>0</v>
      </c>
      <c r="L46" s="22">
        <f>Fallas0!CQ45</f>
        <v>0</v>
      </c>
      <c r="M46" s="22">
        <f>Fallas0!CR45*1000</f>
        <v>0</v>
      </c>
    </row>
    <row r="47" spans="1:13" ht="12.75">
      <c r="A47" s="18">
        <v>44</v>
      </c>
      <c r="B47" s="21">
        <f>Fallas0!Y46*1000</f>
        <v>0</v>
      </c>
      <c r="C47" s="21">
        <f>Fallas0!AA46</f>
        <v>0</v>
      </c>
      <c r="D47" s="22">
        <f>Fallas0!AB46*1000</f>
        <v>0</v>
      </c>
      <c r="E47" s="22">
        <f>Fallas0!AG46*1000</f>
        <v>0</v>
      </c>
      <c r="F47" s="22">
        <f>Fallas0!AN46</f>
        <v>0</v>
      </c>
      <c r="G47" s="22">
        <f>Fallas0!AO46*1000</f>
        <v>0</v>
      </c>
      <c r="H47" s="20">
        <f>Fallas20!AT46*1000</f>
        <v>354.8834518315372</v>
      </c>
      <c r="I47" s="20">
        <f>Fallas20!AZ46</f>
        <v>0.34412832690272255</v>
      </c>
      <c r="J47" s="20">
        <f>Fallas0!BB46*1000</f>
        <v>1557.0163049227483</v>
      </c>
      <c r="K47" s="22">
        <f>Fallas0!CK46*1000</f>
        <v>0</v>
      </c>
      <c r="L47" s="22">
        <f>Fallas0!CQ46</f>
        <v>0</v>
      </c>
      <c r="M47" s="22">
        <f>Fallas0!CR46*1000</f>
        <v>0</v>
      </c>
    </row>
    <row r="48" spans="1:13" ht="12.75">
      <c r="A48" s="18">
        <v>45</v>
      </c>
      <c r="B48" s="21">
        <f>Fallas0!Y47*1000</f>
        <v>0</v>
      </c>
      <c r="C48" s="21">
        <f>Fallas0!AA47</f>
        <v>0</v>
      </c>
      <c r="D48" s="22">
        <f>Fallas0!AB47*1000</f>
        <v>0</v>
      </c>
      <c r="E48" s="22">
        <f>Fallas0!AG47*1000</f>
        <v>0</v>
      </c>
      <c r="F48" s="22">
        <f>Fallas0!AN47</f>
        <v>0</v>
      </c>
      <c r="G48" s="22">
        <f>Fallas0!AO47*1000</f>
        <v>0</v>
      </c>
      <c r="H48" s="20">
        <f>Fallas20!AT47*1000</f>
        <v>359.1071509523255</v>
      </c>
      <c r="I48" s="20">
        <f>Fallas20!AZ47</f>
        <v>0.32965315179172233</v>
      </c>
      <c r="J48" s="20">
        <f>Fallas0!BB47*1000</f>
        <v>1641.2685383401206</v>
      </c>
      <c r="K48" s="22">
        <f>Fallas0!CK47*1000</f>
        <v>0</v>
      </c>
      <c r="L48" s="22">
        <f>Fallas0!CQ47</f>
        <v>0</v>
      </c>
      <c r="M48" s="22">
        <f>Fallas0!CR47*1000</f>
        <v>0</v>
      </c>
    </row>
    <row r="49" spans="1:13" ht="12.75">
      <c r="A49" s="18">
        <v>46</v>
      </c>
      <c r="B49" s="21">
        <f>Fallas0!Y48*1000</f>
        <v>0</v>
      </c>
      <c r="C49" s="21">
        <f>Fallas0!AA48</f>
        <v>0</v>
      </c>
      <c r="D49" s="22">
        <f>Fallas0!AB48*1000</f>
        <v>0</v>
      </c>
      <c r="E49" s="22">
        <f>Fallas0!AG48*1000</f>
        <v>0</v>
      </c>
      <c r="F49" s="22">
        <f>Fallas0!AN48</f>
        <v>0</v>
      </c>
      <c r="G49" s="22">
        <f>Fallas0!AO48*1000</f>
        <v>0</v>
      </c>
      <c r="H49" s="20">
        <f>Fallas20!AT48*1000</f>
        <v>350.31954873344756</v>
      </c>
      <c r="I49" s="20">
        <f>Fallas20!AZ48</f>
        <v>0.3582564611405538</v>
      </c>
      <c r="J49" s="20">
        <f>Fallas0!BB48*1000</f>
        <v>1478.7060571884335</v>
      </c>
      <c r="K49" s="22">
        <f>Fallas0!CK48*1000</f>
        <v>0</v>
      </c>
      <c r="L49" s="22">
        <f>Fallas0!CQ48</f>
        <v>0</v>
      </c>
      <c r="M49" s="22">
        <f>Fallas0!CR48*1000</f>
        <v>0</v>
      </c>
    </row>
    <row r="50" spans="1:13" ht="12.75">
      <c r="A50" s="18">
        <v>47</v>
      </c>
      <c r="B50" s="21">
        <f>Fallas0!Y49*1000</f>
        <v>0</v>
      </c>
      <c r="C50" s="21">
        <f>Fallas0!AA49</f>
        <v>0</v>
      </c>
      <c r="D50" s="22">
        <f>Fallas0!AB49*1000</f>
        <v>0</v>
      </c>
      <c r="E50" s="22">
        <f>Fallas0!AG49*1000</f>
        <v>0</v>
      </c>
      <c r="F50" s="22">
        <f>Fallas0!AN49</f>
        <v>0</v>
      </c>
      <c r="G50" s="22">
        <f>Fallas0!AO49*1000</f>
        <v>0</v>
      </c>
      <c r="H50" s="20">
        <f>Fallas20!AT49*1000</f>
        <v>348.5367324938139</v>
      </c>
      <c r="I50" s="20">
        <f>Fallas20!AZ49</f>
        <v>0.3642929146669747</v>
      </c>
      <c r="J50" s="20">
        <f>Fallas0!BB49*1000</f>
        <v>1448.3190368795888</v>
      </c>
      <c r="K50" s="22">
        <f>Fallas0!CK49*1000</f>
        <v>0</v>
      </c>
      <c r="L50" s="22">
        <f>Fallas0!CQ49</f>
        <v>0</v>
      </c>
      <c r="M50" s="22">
        <f>Fallas0!CR49*1000</f>
        <v>0</v>
      </c>
    </row>
    <row r="51" spans="1:13" ht="12.75">
      <c r="A51" s="18">
        <v>48</v>
      </c>
      <c r="B51" s="21">
        <f>Fallas0!Y50*1000</f>
        <v>0</v>
      </c>
      <c r="C51" s="21">
        <f>Fallas0!AA50</f>
        <v>0</v>
      </c>
      <c r="D51" s="22">
        <f>Fallas0!AB50*1000</f>
        <v>0</v>
      </c>
      <c r="E51" s="22">
        <f>Fallas0!AG50*1000</f>
        <v>0</v>
      </c>
      <c r="F51" s="22">
        <f>Fallas0!AN50</f>
        <v>0</v>
      </c>
      <c r="G51" s="22">
        <f>Fallas0!AO50*1000</f>
        <v>0</v>
      </c>
      <c r="H51" s="20">
        <f>Fallas20!AT50*1000</f>
        <v>341.8879493689706</v>
      </c>
      <c r="I51" s="20">
        <f>Fallas20!AZ50</f>
        <v>0.38672300910668206</v>
      </c>
      <c r="J51" s="20">
        <f>Fallas0!BB50*1000</f>
        <v>1243.4371487774094</v>
      </c>
      <c r="K51" s="22">
        <f>Fallas0!CK50*1000</f>
        <v>0</v>
      </c>
      <c r="L51" s="22">
        <f>Fallas0!CQ50</f>
        <v>0</v>
      </c>
      <c r="M51" s="22">
        <f>Fallas0!CR50*1000</f>
        <v>0</v>
      </c>
    </row>
    <row r="52" spans="1:13" ht="12.75">
      <c r="A52" s="18">
        <v>49</v>
      </c>
      <c r="B52" s="21">
        <f>Fallas0!Y51*1000</f>
        <v>0</v>
      </c>
      <c r="C52" s="21">
        <f>Fallas0!AA51</f>
        <v>0</v>
      </c>
      <c r="D52" s="22">
        <f>Fallas0!AB51*1000</f>
        <v>0</v>
      </c>
      <c r="E52" s="22">
        <f>Fallas0!AG51*1000</f>
        <v>0</v>
      </c>
      <c r="F52" s="22">
        <f>Fallas0!AN51</f>
        <v>0</v>
      </c>
      <c r="G52" s="22">
        <f>Fallas0!AO51*1000</f>
        <v>0</v>
      </c>
      <c r="H52" s="20">
        <f>Fallas20!AT51*1000</f>
        <v>347.9889027757702</v>
      </c>
      <c r="I52" s="20">
        <f>Fallas20!AZ51</f>
        <v>0.36603102714974173</v>
      </c>
      <c r="J52" s="20">
        <f>Fallas0!BB51*1000</f>
        <v>1331.816187509251</v>
      </c>
      <c r="K52" s="22">
        <f>Fallas0!CK51*1000</f>
        <v>0</v>
      </c>
      <c r="L52" s="22">
        <f>Fallas0!CQ51</f>
        <v>0</v>
      </c>
      <c r="M52" s="22">
        <f>Fallas0!CR51*1000</f>
        <v>0</v>
      </c>
    </row>
    <row r="53" spans="1:13" ht="12.75">
      <c r="A53" s="18">
        <v>50</v>
      </c>
      <c r="B53" s="21">
        <f>Fallas0!Y52*1000</f>
        <v>0</v>
      </c>
      <c r="C53" s="21">
        <f>Fallas0!AA52</f>
        <v>0</v>
      </c>
      <c r="D53" s="22">
        <f>Fallas0!AB52*1000</f>
        <v>0</v>
      </c>
      <c r="E53" s="22">
        <f>Fallas0!AG52*1000</f>
        <v>0</v>
      </c>
      <c r="F53" s="22">
        <f>Fallas0!AN52</f>
        <v>0</v>
      </c>
      <c r="G53" s="22">
        <f>Fallas0!AO52*1000</f>
        <v>0</v>
      </c>
      <c r="H53" s="20">
        <f>Fallas20!AT52*1000</f>
        <v>341.2032773682325</v>
      </c>
      <c r="I53" s="20">
        <f>Fallas20!AZ52</f>
        <v>0.38799232238047177</v>
      </c>
      <c r="J53" s="20">
        <f>Fallas0!BB52*1000</f>
        <v>1236.5508918334313</v>
      </c>
      <c r="K53" s="22">
        <f>Fallas0!CK52*1000</f>
        <v>0</v>
      </c>
      <c r="L53" s="22">
        <f>Fallas0!CQ52</f>
        <v>0</v>
      </c>
      <c r="M53" s="22">
        <f>Fallas0!CR52*1000</f>
        <v>0</v>
      </c>
    </row>
    <row r="54" spans="1:13" ht="12.75">
      <c r="A54" s="18">
        <v>51</v>
      </c>
      <c r="B54" s="21">
        <f>Fallas0!Y53*1000</f>
        <v>0</v>
      </c>
      <c r="C54" s="21">
        <f>Fallas0!AA53</f>
        <v>0</v>
      </c>
      <c r="D54" s="22">
        <f>Fallas0!AB53*1000</f>
        <v>0</v>
      </c>
      <c r="E54" s="22">
        <f>Fallas0!AG53*1000</f>
        <v>0</v>
      </c>
      <c r="F54" s="22">
        <f>Fallas0!AN53</f>
        <v>0</v>
      </c>
      <c r="G54" s="22">
        <f>Fallas0!AO53*1000</f>
        <v>0</v>
      </c>
      <c r="H54" s="20">
        <f>Fallas20!AT53*1000</f>
        <v>340.14673217401355</v>
      </c>
      <c r="I54" s="20">
        <f>Fallas20!AZ53</f>
        <v>0.39154884923594246</v>
      </c>
      <c r="J54" s="20">
        <f>Fallas0!BB53*1000</f>
        <v>1222.4246394714803</v>
      </c>
      <c r="K54" s="22">
        <f>Fallas0!CK53*1000</f>
        <v>0</v>
      </c>
      <c r="L54" s="22">
        <f>Fallas0!CQ53</f>
        <v>0</v>
      </c>
      <c r="M54" s="22">
        <f>Fallas0!CR53*1000</f>
        <v>0</v>
      </c>
    </row>
    <row r="55" spans="1:13" ht="12.75">
      <c r="A55" s="18">
        <v>52</v>
      </c>
      <c r="B55" s="21">
        <f>Fallas0!Y54*1000</f>
        <v>0</v>
      </c>
      <c r="C55" s="21">
        <f>Fallas0!AA54</f>
        <v>0</v>
      </c>
      <c r="D55" s="22">
        <f>Fallas0!AB54*1000</f>
        <v>0</v>
      </c>
      <c r="E55" s="22">
        <f>Fallas0!AG54*1000</f>
        <v>0</v>
      </c>
      <c r="F55" s="22">
        <f>Fallas0!AN54</f>
        <v>0</v>
      </c>
      <c r="G55" s="22">
        <f>Fallas0!AO54*1000</f>
        <v>0</v>
      </c>
      <c r="H55" s="20">
        <f>Fallas20!AT54*1000</f>
        <v>336.32431945175136</v>
      </c>
      <c r="I55" s="20">
        <f>Fallas20!AZ54</f>
        <v>0.40439773536797247</v>
      </c>
      <c r="J55" s="20">
        <f>Fallas0!BB54*1000</f>
        <v>1173.5364436148063</v>
      </c>
      <c r="K55" s="22">
        <f>Fallas0!CK54*1000</f>
        <v>0</v>
      </c>
      <c r="L55" s="22">
        <f>Fallas0!CQ54</f>
        <v>0</v>
      </c>
      <c r="M55" s="22">
        <f>Fallas0!CR54*1000</f>
        <v>0</v>
      </c>
    </row>
    <row r="56" spans="1:13" ht="12.75">
      <c r="A56" s="18">
        <v>53</v>
      </c>
      <c r="B56" s="21">
        <f>Fallas0!Y55*1000</f>
        <v>0</v>
      </c>
      <c r="C56" s="21">
        <f>Fallas0!AA55</f>
        <v>0</v>
      </c>
      <c r="D56" s="22">
        <f>Fallas0!AB55*1000</f>
        <v>0</v>
      </c>
      <c r="E56" s="22">
        <f>Fallas0!AG55*1000</f>
        <v>0</v>
      </c>
      <c r="F56" s="22">
        <f>Fallas0!AN55</f>
        <v>0</v>
      </c>
      <c r="G56" s="22">
        <f>Fallas0!AO55*1000</f>
        <v>0</v>
      </c>
      <c r="H56" s="20">
        <f>Fallas20!AT55*1000</f>
        <v>339.85283210953435</v>
      </c>
      <c r="I56" s="20">
        <f>Fallas20!AZ55</f>
        <v>0.3924478092157348</v>
      </c>
      <c r="J56" s="20">
        <f>Fallas0!BB55*1000</f>
        <v>1218.7439706887278</v>
      </c>
      <c r="K56" s="22">
        <f>Fallas0!CK55*1000</f>
        <v>0</v>
      </c>
      <c r="L56" s="22">
        <f>Fallas0!CQ55</f>
        <v>0</v>
      </c>
      <c r="M56" s="22">
        <f>Fallas0!CR55*1000</f>
        <v>0</v>
      </c>
    </row>
    <row r="57" spans="1:13" ht="12.75">
      <c r="A57" s="18">
        <v>54</v>
      </c>
      <c r="B57" s="21">
        <f>Fallas0!Y56*1000</f>
        <v>0</v>
      </c>
      <c r="C57" s="21">
        <f>Fallas0!AA56</f>
        <v>0</v>
      </c>
      <c r="D57" s="22">
        <f>Fallas0!AB56*1000</f>
        <v>0</v>
      </c>
      <c r="E57" s="22">
        <f>Fallas0!AG56*1000</f>
        <v>0</v>
      </c>
      <c r="F57" s="22">
        <f>Fallas0!AN56</f>
        <v>0</v>
      </c>
      <c r="G57" s="22">
        <f>Fallas0!AO56*1000</f>
        <v>0</v>
      </c>
      <c r="H57" s="20">
        <f>Fallas20!AT56*1000</f>
        <v>338.9403586641631</v>
      </c>
      <c r="I57" s="20">
        <f>Fallas20!AZ56</f>
        <v>0.3918266263161971</v>
      </c>
      <c r="J57" s="20">
        <f>Fallas0!BB56*1000</f>
        <v>1214.9094707574313</v>
      </c>
      <c r="K57" s="22">
        <f>Fallas0!CK56*1000</f>
        <v>0</v>
      </c>
      <c r="L57" s="22">
        <f>Fallas0!CQ56</f>
        <v>0</v>
      </c>
      <c r="M57" s="22">
        <f>Fallas0!CR56*1000</f>
        <v>0</v>
      </c>
    </row>
    <row r="58" spans="1:13" ht="12.75">
      <c r="A58" s="18">
        <v>55</v>
      </c>
      <c r="B58" s="21">
        <f>Fallas0!Y57*1000</f>
        <v>0</v>
      </c>
      <c r="C58" s="21">
        <f>Fallas0!AA57</f>
        <v>0</v>
      </c>
      <c r="D58" s="22">
        <f>Fallas0!AB57*1000</f>
        <v>0</v>
      </c>
      <c r="E58" s="22">
        <f>Fallas0!AG57*1000</f>
        <v>0</v>
      </c>
      <c r="F58" s="22">
        <f>Fallas0!AN57</f>
        <v>0</v>
      </c>
      <c r="G58" s="22">
        <f>Fallas0!AO57*1000</f>
        <v>0</v>
      </c>
      <c r="H58" s="20">
        <f>Fallas20!AT57*1000</f>
        <v>337.1979772285567</v>
      </c>
      <c r="I58" s="20">
        <f>Fallas20!AZ57</f>
        <v>0.3977060059271894</v>
      </c>
      <c r="J58" s="20">
        <f>Fallas0!BB57*1000</f>
        <v>1192.3069897924906</v>
      </c>
      <c r="K58" s="22">
        <f>Fallas0!CK57*1000</f>
        <v>0</v>
      </c>
      <c r="L58" s="22">
        <f>Fallas0!CQ57</f>
        <v>0</v>
      </c>
      <c r="M58" s="22">
        <f>Fallas0!CR57*1000</f>
        <v>0</v>
      </c>
    </row>
    <row r="59" spans="1:13" ht="12.75">
      <c r="A59" s="18">
        <v>56</v>
      </c>
      <c r="B59" s="21">
        <f>Fallas0!Y58*1000</f>
        <v>0</v>
      </c>
      <c r="C59" s="21">
        <f>Fallas0!AA58</f>
        <v>0</v>
      </c>
      <c r="D59" s="22">
        <f>Fallas0!AB58*1000</f>
        <v>0</v>
      </c>
      <c r="E59" s="22">
        <f>Fallas0!AG58*1000</f>
        <v>0</v>
      </c>
      <c r="F59" s="22">
        <f>Fallas0!AN58</f>
        <v>0</v>
      </c>
      <c r="G59" s="22">
        <f>Fallas0!AO58*1000</f>
        <v>0</v>
      </c>
      <c r="H59" s="20">
        <f>Fallas20!AT58*1000</f>
        <v>338.32068077497223</v>
      </c>
      <c r="I59" s="20">
        <f>Fallas20!AZ58</f>
        <v>0.39391830774287967</v>
      </c>
      <c r="J59" s="20">
        <f>Fallas0!BB58*1000</f>
        <v>1206.7880371035562</v>
      </c>
      <c r="K59" s="22">
        <f>Fallas0!CK58*1000</f>
        <v>0</v>
      </c>
      <c r="L59" s="22">
        <f>Fallas0!CQ58</f>
        <v>0</v>
      </c>
      <c r="M59" s="22">
        <f>Fallas0!CR58*1000</f>
        <v>0</v>
      </c>
    </row>
    <row r="60" spans="1:13" ht="12.75">
      <c r="A60" s="18">
        <v>57</v>
      </c>
      <c r="B60" s="21">
        <f>Fallas0!Y59*1000</f>
        <v>0</v>
      </c>
      <c r="C60" s="21">
        <f>Fallas0!AA59</f>
        <v>0</v>
      </c>
      <c r="D60" s="22">
        <f>Fallas0!AB59*1000</f>
        <v>0</v>
      </c>
      <c r="E60" s="22">
        <f>Fallas0!AG59*1000</f>
        <v>0</v>
      </c>
      <c r="F60" s="22">
        <f>Fallas0!AN59</f>
        <v>0</v>
      </c>
      <c r="G60" s="22">
        <f>Fallas0!AO59*1000</f>
        <v>0</v>
      </c>
      <c r="H60" s="20">
        <f>Fallas20!AT59*1000</f>
        <v>337.3676794130153</v>
      </c>
      <c r="I60" s="20">
        <f>Fallas20!AZ59</f>
        <v>0.4005289350818945</v>
      </c>
      <c r="J60" s="20">
        <f>Fallas0!BB59*1000</f>
        <v>1187.311557393033</v>
      </c>
      <c r="K60" s="22">
        <f>Fallas0!CK59*1000</f>
        <v>0</v>
      </c>
      <c r="L60" s="22">
        <f>Fallas0!CQ59</f>
        <v>0</v>
      </c>
      <c r="M60" s="22">
        <f>Fallas0!CR59*1000</f>
        <v>0</v>
      </c>
    </row>
    <row r="61" spans="1:13" ht="12.75">
      <c r="A61" s="18">
        <v>58</v>
      </c>
      <c r="B61" s="21">
        <f>Fallas0!Y60*1000</f>
        <v>0</v>
      </c>
      <c r="C61" s="21">
        <f>Fallas0!AA60</f>
        <v>0</v>
      </c>
      <c r="D61" s="22">
        <f>Fallas0!AB60*1000</f>
        <v>0</v>
      </c>
      <c r="E61" s="22">
        <f>Fallas0!AG60*1000</f>
        <v>0</v>
      </c>
      <c r="F61" s="22">
        <f>Fallas0!AN60</f>
        <v>0</v>
      </c>
      <c r="G61" s="22">
        <f>Fallas0!AO60*1000</f>
        <v>0</v>
      </c>
      <c r="H61" s="20">
        <f>Fallas20!AT60*1000</f>
        <v>337.0175922904151</v>
      </c>
      <c r="I61" s="20">
        <f>Fallas20!AZ60</f>
        <v>0.40170551708023733</v>
      </c>
      <c r="J61" s="20">
        <f>Fallas0!BB60*1000</f>
        <v>1182.9112106735827</v>
      </c>
      <c r="K61" s="22">
        <f>Fallas0!CK60*1000</f>
        <v>0</v>
      </c>
      <c r="L61" s="22">
        <f>Fallas0!CQ60</f>
        <v>0</v>
      </c>
      <c r="M61" s="22">
        <f>Fallas0!CR60*1000</f>
        <v>0</v>
      </c>
    </row>
    <row r="62" spans="1:13" ht="12.75">
      <c r="A62" s="18">
        <v>59</v>
      </c>
      <c r="B62" s="21">
        <f>Fallas0!Y61*1000</f>
        <v>0</v>
      </c>
      <c r="C62" s="21">
        <f>Fallas0!AA61</f>
        <v>0</v>
      </c>
      <c r="D62" s="22">
        <f>Fallas0!AB61*1000</f>
        <v>0</v>
      </c>
      <c r="E62" s="22">
        <f>Fallas0!AG61*1000</f>
        <v>0</v>
      </c>
      <c r="F62" s="22">
        <f>Fallas0!AN61</f>
        <v>0</v>
      </c>
      <c r="G62" s="22">
        <f>Fallas0!AO61*1000</f>
        <v>0</v>
      </c>
      <c r="H62" s="20">
        <f>Fallas20!AT61*1000</f>
        <v>332.3152402343557</v>
      </c>
      <c r="I62" s="20">
        <f>Fallas20!AZ61</f>
        <v>0.4168077999213965</v>
      </c>
      <c r="J62" s="20">
        <f>Fallas0!BB61*1000</f>
        <v>1127.6336780748072</v>
      </c>
      <c r="K62" s="22">
        <f>Fallas0!CK61*1000</f>
        <v>0</v>
      </c>
      <c r="L62" s="22">
        <f>Fallas0!CQ61</f>
        <v>0</v>
      </c>
      <c r="M62" s="22">
        <f>Fallas0!CR61*1000</f>
        <v>0</v>
      </c>
    </row>
    <row r="63" spans="1:13" ht="12.75">
      <c r="A63" s="18">
        <v>60</v>
      </c>
      <c r="B63" s="21">
        <f>Fallas0!Y62*1000</f>
        <v>0</v>
      </c>
      <c r="C63" s="21">
        <f>Fallas0!AA62</f>
        <v>0</v>
      </c>
      <c r="D63" s="22">
        <f>Fallas0!AB62*1000</f>
        <v>0</v>
      </c>
      <c r="E63" s="22">
        <f>Fallas0!AG62*1000</f>
        <v>0</v>
      </c>
      <c r="F63" s="22">
        <f>Fallas0!AN62</f>
        <v>0</v>
      </c>
      <c r="G63" s="22">
        <f>Fallas0!AO62*1000</f>
        <v>0</v>
      </c>
      <c r="H63" s="20">
        <f>Fallas20!AT62*1000</f>
        <v>330.94867720558267</v>
      </c>
      <c r="I63" s="20">
        <f>Fallas20!AZ62</f>
        <v>0.4211017380728251</v>
      </c>
      <c r="J63" s="20">
        <f>Fallas0!BB62*1000</f>
        <v>1112.521216360077</v>
      </c>
      <c r="K63" s="22">
        <f>Fallas0!CK62*1000</f>
        <v>0</v>
      </c>
      <c r="L63" s="22">
        <f>Fallas0!CQ62</f>
        <v>0</v>
      </c>
      <c r="M63" s="22">
        <f>Fallas0!CR62*1000</f>
        <v>0</v>
      </c>
    </row>
    <row r="64" spans="1:13" ht="12.75">
      <c r="A64" s="18">
        <v>61</v>
      </c>
      <c r="B64" s="21">
        <f>Fallas0!Y63*1000</f>
        <v>0</v>
      </c>
      <c r="C64" s="21">
        <f>Fallas0!AA63</f>
        <v>0</v>
      </c>
      <c r="D64" s="22">
        <f>Fallas0!AB63*1000</f>
        <v>0</v>
      </c>
      <c r="E64" s="22">
        <f>Fallas0!AG63*1000</f>
        <v>0</v>
      </c>
      <c r="F64" s="22">
        <f>Fallas0!AN63</f>
        <v>0</v>
      </c>
      <c r="G64" s="22">
        <f>Fallas0!AO63*1000</f>
        <v>0</v>
      </c>
      <c r="H64" s="20">
        <f>Fallas20!AT63*1000</f>
        <v>325.6476187913169</v>
      </c>
      <c r="I64" s="20">
        <f>Fallas20!AZ63</f>
        <v>0.4383855107447228</v>
      </c>
      <c r="J64" s="20">
        <f>Fallas0!BB63*1000</f>
        <v>1055.8277250900408</v>
      </c>
      <c r="K64" s="22">
        <f>Fallas0!CK63*1000</f>
        <v>0</v>
      </c>
      <c r="L64" s="22">
        <f>Fallas0!CQ63</f>
        <v>0</v>
      </c>
      <c r="M64" s="22">
        <f>Fallas0!CR63*1000</f>
        <v>0</v>
      </c>
    </row>
    <row r="65" spans="1:13" ht="12.75">
      <c r="A65" s="18">
        <v>62</v>
      </c>
      <c r="B65" s="21">
        <f>Fallas0!Y64*1000</f>
        <v>0</v>
      </c>
      <c r="C65" s="21">
        <f>Fallas0!AA64</f>
        <v>0</v>
      </c>
      <c r="D65" s="22">
        <f>Fallas0!AB64*1000</f>
        <v>0</v>
      </c>
      <c r="E65" s="22">
        <f>Fallas0!AG64*1000</f>
        <v>0</v>
      </c>
      <c r="F65" s="22">
        <f>Fallas0!AN64</f>
        <v>0</v>
      </c>
      <c r="G65" s="22">
        <f>Fallas0!AO64*1000</f>
        <v>0</v>
      </c>
      <c r="H65" s="20">
        <f>Fallas20!AT64*1000</f>
        <v>333.3436315364825</v>
      </c>
      <c r="I65" s="20">
        <f>Fallas20!AZ64</f>
        <v>0.41354854558844434</v>
      </c>
      <c r="J65" s="20">
        <f>Fallas0!BB64*1000</f>
        <v>1139.2770978875508</v>
      </c>
      <c r="K65" s="22">
        <f>Fallas0!CK64*1000</f>
        <v>0</v>
      </c>
      <c r="L65" s="22">
        <f>Fallas0!CQ64</f>
        <v>0</v>
      </c>
      <c r="M65" s="22">
        <f>Fallas0!CR64*1000</f>
        <v>0</v>
      </c>
    </row>
    <row r="66" spans="1:13" ht="12.75">
      <c r="A66" s="18">
        <v>63</v>
      </c>
      <c r="B66" s="21">
        <f>Fallas0!Y65*1000</f>
        <v>0</v>
      </c>
      <c r="C66" s="21">
        <f>Fallas0!AA65</f>
        <v>0</v>
      </c>
      <c r="D66" s="22">
        <f>Fallas0!AB65*1000</f>
        <v>0</v>
      </c>
      <c r="E66" s="22">
        <f>Fallas0!AG65*1000</f>
        <v>0</v>
      </c>
      <c r="F66" s="22">
        <f>Fallas0!AN65</f>
        <v>0</v>
      </c>
      <c r="G66" s="22">
        <f>Fallas0!AO65*1000</f>
        <v>0</v>
      </c>
      <c r="H66" s="20">
        <f>Fallas20!AT65*1000</f>
        <v>329.0574659925206</v>
      </c>
      <c r="I66" s="20">
        <f>Fallas20!AZ65</f>
        <v>0.4272337545577592</v>
      </c>
      <c r="J66" s="20">
        <f>Fallas0!BB65*1000</f>
        <v>1091.8038712826535</v>
      </c>
      <c r="K66" s="22">
        <f>Fallas0!CK65*1000</f>
        <v>0</v>
      </c>
      <c r="L66" s="22">
        <f>Fallas0!CQ65</f>
        <v>0</v>
      </c>
      <c r="M66" s="22">
        <f>Fallas0!CR65*1000</f>
        <v>0</v>
      </c>
    </row>
    <row r="67" spans="1:13" ht="12.75">
      <c r="A67" s="18">
        <v>64</v>
      </c>
      <c r="B67" s="21">
        <f>Fallas0!Y66*1000</f>
        <v>0</v>
      </c>
      <c r="C67" s="21">
        <f>Fallas0!AA66</f>
        <v>0</v>
      </c>
      <c r="D67" s="22">
        <f>Fallas0!AB66*1000</f>
        <v>0</v>
      </c>
      <c r="E67" s="22">
        <f>Fallas0!AG66*1000</f>
        <v>0</v>
      </c>
      <c r="F67" s="22">
        <f>Fallas0!AN66</f>
        <v>0</v>
      </c>
      <c r="G67" s="22">
        <f>Fallas0!AO66*1000</f>
        <v>0</v>
      </c>
      <c r="H67" s="20">
        <f>Fallas20!AT66*1000</f>
        <v>330.71750866322105</v>
      </c>
      <c r="I67" s="20">
        <f>Fallas20!AZ66</f>
        <v>0.4219727757375981</v>
      </c>
      <c r="J67" s="20">
        <f>Fallas0!BB66*1000</f>
        <v>1109.7364230890266</v>
      </c>
      <c r="K67" s="22">
        <f>Fallas0!CK66*1000</f>
        <v>0</v>
      </c>
      <c r="L67" s="22">
        <f>Fallas0!CQ66</f>
        <v>0</v>
      </c>
      <c r="M67" s="22">
        <f>Fallas0!CR66*1000</f>
        <v>0</v>
      </c>
    </row>
    <row r="68" spans="1:13" ht="12.75">
      <c r="A68" s="18">
        <v>65</v>
      </c>
      <c r="B68" s="21">
        <f>Fallas0!Y67*1000</f>
        <v>0</v>
      </c>
      <c r="C68" s="21">
        <f>Fallas0!AA67</f>
        <v>0</v>
      </c>
      <c r="D68" s="22">
        <f>Fallas0!AB67*1000</f>
        <v>0</v>
      </c>
      <c r="E68" s="22">
        <f>Fallas0!AG67*1000</f>
        <v>0</v>
      </c>
      <c r="F68" s="22">
        <f>Fallas0!AN67</f>
        <v>0</v>
      </c>
      <c r="G68" s="22">
        <f>Fallas0!AO67*1000</f>
        <v>0</v>
      </c>
      <c r="H68" s="20">
        <f>Fallas20!AT67*1000</f>
        <v>320.96445102516805</v>
      </c>
      <c r="I68" s="20">
        <f>Fallas20!AZ67</f>
        <v>0.45367987770226753</v>
      </c>
      <c r="J68" s="20">
        <f>Fallas0!BB67*1000</f>
        <v>1009.4498913789203</v>
      </c>
      <c r="K68" s="22">
        <f>Fallas0!CK67*1000</f>
        <v>0</v>
      </c>
      <c r="L68" s="22">
        <f>Fallas0!CQ67</f>
        <v>0</v>
      </c>
      <c r="M68" s="22">
        <f>Fallas0!CR67*1000</f>
        <v>0</v>
      </c>
    </row>
    <row r="69" spans="1:13" ht="12.75">
      <c r="A69" s="18">
        <v>66</v>
      </c>
      <c r="B69" s="21">
        <f>Fallas0!Y68*1000</f>
        <v>0</v>
      </c>
      <c r="C69" s="21">
        <f>Fallas0!AA68</f>
        <v>0</v>
      </c>
      <c r="D69" s="22">
        <f>Fallas0!AB68*1000</f>
        <v>0</v>
      </c>
      <c r="E69" s="22">
        <f>Fallas0!AG68*1000</f>
        <v>0</v>
      </c>
      <c r="F69" s="22">
        <f>Fallas0!AN68</f>
        <v>0</v>
      </c>
      <c r="G69" s="22">
        <f>Fallas0!AO68*1000</f>
        <v>0</v>
      </c>
      <c r="H69" s="20">
        <f>Fallas20!AT68*1000</f>
        <v>322.2132543308818</v>
      </c>
      <c r="I69" s="20">
        <f>Fallas20!AZ68</f>
        <v>0.449490582229759</v>
      </c>
      <c r="J69" s="20">
        <f>Fallas0!BB68*1000</f>
        <v>1021.6611535045597</v>
      </c>
      <c r="K69" s="22">
        <f>Fallas0!CK68*1000</f>
        <v>0</v>
      </c>
      <c r="L69" s="22">
        <f>Fallas0!CQ68</f>
        <v>0</v>
      </c>
      <c r="M69" s="22">
        <f>Fallas0!CR68*1000</f>
        <v>0</v>
      </c>
    </row>
    <row r="70" spans="1:13" ht="12.75">
      <c r="A70" s="18">
        <v>67</v>
      </c>
      <c r="B70" s="21">
        <f>Fallas0!Y69*1000</f>
        <v>0</v>
      </c>
      <c r="C70" s="21">
        <f>Fallas0!AA69</f>
        <v>0</v>
      </c>
      <c r="D70" s="22">
        <f>Fallas0!AB69*1000</f>
        <v>0</v>
      </c>
      <c r="E70" s="22">
        <f>Fallas0!AG69*1000</f>
        <v>0</v>
      </c>
      <c r="F70" s="22">
        <f>Fallas0!AN69</f>
        <v>0</v>
      </c>
      <c r="G70" s="22">
        <f>Fallas0!AO69*1000</f>
        <v>0</v>
      </c>
      <c r="H70" s="20">
        <f>Fallas20!AT69*1000</f>
        <v>315.4869924092594</v>
      </c>
      <c r="I70" s="20">
        <f>Fallas20!AZ69</f>
        <v>0.47100793311461997</v>
      </c>
      <c r="J70" s="20">
        <f>Fallas0!BB69*1000</f>
        <v>959.8841177809343</v>
      </c>
      <c r="K70" s="22">
        <f>Fallas0!CK69*1000</f>
        <v>0</v>
      </c>
      <c r="L70" s="22">
        <f>Fallas0!CQ69</f>
        <v>0</v>
      </c>
      <c r="M70" s="22">
        <f>Fallas0!CR69*1000</f>
        <v>0</v>
      </c>
    </row>
    <row r="71" spans="1:13" ht="12.75">
      <c r="A71" s="18">
        <v>68</v>
      </c>
      <c r="B71" s="21">
        <f>Fallas0!Y70*1000</f>
        <v>0</v>
      </c>
      <c r="C71" s="21">
        <f>Fallas0!AA70</f>
        <v>0</v>
      </c>
      <c r="D71" s="22">
        <f>Fallas0!AB70*1000</f>
        <v>0</v>
      </c>
      <c r="E71" s="22">
        <f>Fallas0!AG70*1000</f>
        <v>0</v>
      </c>
      <c r="F71" s="22">
        <f>Fallas0!AN70</f>
        <v>0</v>
      </c>
      <c r="G71" s="22">
        <f>Fallas0!AO70*1000</f>
        <v>0</v>
      </c>
      <c r="H71" s="20">
        <f>Fallas20!AT70*1000</f>
        <v>316.3069609795712</v>
      </c>
      <c r="I71" s="20">
        <f>Fallas20!AZ70</f>
        <v>0.4684118846750869</v>
      </c>
      <c r="J71" s="20">
        <f>Fallas0!BB70*1000</f>
        <v>967.064990071594</v>
      </c>
      <c r="K71" s="22">
        <f>Fallas0!CK70*1000</f>
        <v>0</v>
      </c>
      <c r="L71" s="22">
        <f>Fallas0!CQ70</f>
        <v>0</v>
      </c>
      <c r="M71" s="22">
        <f>Fallas0!CR70*1000</f>
        <v>0</v>
      </c>
    </row>
    <row r="72" spans="1:13" ht="12.75">
      <c r="A72" s="18">
        <v>69</v>
      </c>
      <c r="B72" s="21">
        <f>Fallas0!Y71*1000</f>
        <v>0</v>
      </c>
      <c r="C72" s="21">
        <f>Fallas0!AA71</f>
        <v>0</v>
      </c>
      <c r="D72" s="22">
        <f>Fallas0!AB71*1000</f>
        <v>0</v>
      </c>
      <c r="E72" s="22">
        <f>Fallas0!AG71*1000</f>
        <v>0</v>
      </c>
      <c r="F72" s="22">
        <f>Fallas0!AN71</f>
        <v>0</v>
      </c>
      <c r="G72" s="22">
        <f>Fallas0!AO71*1000</f>
        <v>0</v>
      </c>
      <c r="H72" s="20">
        <f>Fallas20!AT71*1000</f>
        <v>313.8480522909789</v>
      </c>
      <c r="I72" s="20">
        <f>Fallas20!AZ71</f>
        <v>0.47644932430413134</v>
      </c>
      <c r="J72" s="20">
        <f>Fallas0!BB71*1000</f>
        <v>945.4590879563888</v>
      </c>
      <c r="K72" s="22">
        <f>Fallas0!CK71*1000</f>
        <v>0</v>
      </c>
      <c r="L72" s="22">
        <f>Fallas0!CQ71</f>
        <v>0</v>
      </c>
      <c r="M72" s="22">
        <f>Fallas0!CR71*1000</f>
        <v>0</v>
      </c>
    </row>
    <row r="73" spans="1:3" ht="12.75">
      <c r="A73" s="23"/>
      <c r="C73" s="24"/>
    </row>
    <row r="74" spans="1:3" ht="12.75">
      <c r="A74" s="25"/>
      <c r="C74" s="24"/>
    </row>
    <row r="75" spans="1:3" ht="12.75">
      <c r="A75" s="18"/>
      <c r="C75" s="24"/>
    </row>
    <row r="76" spans="1:3" ht="12.75">
      <c r="A76" s="18"/>
      <c r="C76" s="24"/>
    </row>
    <row r="77" spans="1:3" ht="12.75">
      <c r="A77" s="18"/>
      <c r="C77" s="24"/>
    </row>
    <row r="78" spans="1:3" ht="12.75">
      <c r="A78" s="18"/>
      <c r="C78" s="24"/>
    </row>
    <row r="79" spans="1:3" ht="12.75">
      <c r="A79" s="18"/>
      <c r="C79" s="24"/>
    </row>
    <row r="80" spans="1:3" ht="12.75">
      <c r="A80" s="18"/>
      <c r="C80" s="24"/>
    </row>
    <row r="81" spans="1:3" ht="12.75">
      <c r="A81" s="18"/>
      <c r="C81" s="24"/>
    </row>
    <row r="82" spans="1:3" ht="12.75">
      <c r="A82" s="18"/>
      <c r="C82" s="24"/>
    </row>
    <row r="83" spans="1:3" ht="12.75">
      <c r="A83" s="18"/>
      <c r="C83" s="24"/>
    </row>
    <row r="84" spans="1:3" ht="12.75">
      <c r="A84" s="18"/>
      <c r="C84" s="24"/>
    </row>
    <row r="85" spans="1:3" ht="12.75">
      <c r="A85" s="18"/>
      <c r="C85" s="24"/>
    </row>
    <row r="86" spans="1:3" ht="12.75">
      <c r="A86" s="18"/>
      <c r="C86" s="24"/>
    </row>
    <row r="87" spans="1:3" ht="12.75">
      <c r="A87" s="18"/>
      <c r="C87" s="24"/>
    </row>
    <row r="88" spans="1:3" ht="12.75">
      <c r="A88" s="18"/>
      <c r="C88" s="24"/>
    </row>
    <row r="89" spans="1:3" ht="12.75">
      <c r="A89" s="18"/>
      <c r="C89" s="24"/>
    </row>
    <row r="90" spans="1:3" ht="12.75">
      <c r="A90" s="18"/>
      <c r="C90" s="24"/>
    </row>
    <row r="91" spans="1:3" ht="12.75">
      <c r="A91" s="18"/>
      <c r="C91" s="24"/>
    </row>
    <row r="92" spans="1:3" ht="12.75">
      <c r="A92" s="18"/>
      <c r="C92" s="24"/>
    </row>
    <row r="93" spans="1:3" ht="12.75">
      <c r="A93" s="18"/>
      <c r="C93" s="24"/>
    </row>
    <row r="94" spans="1:3" ht="12.75">
      <c r="A94" s="18"/>
      <c r="C94" s="24"/>
    </row>
    <row r="95" spans="1:3" ht="12.75">
      <c r="A95" s="18"/>
      <c r="C95" s="24"/>
    </row>
    <row r="96" spans="1:3" ht="12.75">
      <c r="A96" s="18"/>
      <c r="C96" s="24"/>
    </row>
    <row r="97" spans="1:3" ht="12.75">
      <c r="A97" s="18"/>
      <c r="C97" s="24"/>
    </row>
    <row r="98" spans="1:3" ht="12.75">
      <c r="A98" s="18"/>
      <c r="C98" s="24"/>
    </row>
    <row r="99" spans="1:3" ht="12.75">
      <c r="A99" s="18"/>
      <c r="C99" s="24"/>
    </row>
    <row r="100" spans="1:3" ht="12.75">
      <c r="A100" s="18"/>
      <c r="C100" s="24"/>
    </row>
    <row r="101" spans="1:3" ht="12.75">
      <c r="A101" s="18"/>
      <c r="C101" s="24"/>
    </row>
    <row r="102" spans="1:3" ht="12.75">
      <c r="A102" s="18"/>
      <c r="C102" s="24"/>
    </row>
    <row r="103" spans="1:3" ht="12.75">
      <c r="A103" s="18"/>
      <c r="C103" s="24"/>
    </row>
    <row r="104" spans="1:3" ht="12.75">
      <c r="A104" s="18"/>
      <c r="C104" s="24"/>
    </row>
    <row r="105" spans="1:3" ht="12.75">
      <c r="A105" s="18"/>
      <c r="C105" s="24"/>
    </row>
    <row r="106" spans="1:3" ht="12.75">
      <c r="A106" s="18"/>
      <c r="C106" s="24"/>
    </row>
    <row r="107" spans="1:3" ht="12.75">
      <c r="A107" s="18"/>
      <c r="C107" s="24"/>
    </row>
    <row r="108" spans="1:3" ht="12.75">
      <c r="A108" s="18"/>
      <c r="C108" s="24"/>
    </row>
    <row r="109" spans="1:3" ht="12.75">
      <c r="A109" s="18"/>
      <c r="C109" s="24"/>
    </row>
    <row r="110" spans="1:3" ht="12.75">
      <c r="A110" s="18"/>
      <c r="C110" s="24"/>
    </row>
    <row r="111" spans="1:3" ht="12.75">
      <c r="A111" s="18"/>
      <c r="C111" s="24"/>
    </row>
    <row r="112" spans="1:3" ht="12.75">
      <c r="A112" s="18"/>
      <c r="C112" s="24"/>
    </row>
    <row r="113" spans="1:3" ht="12.75">
      <c r="A113" s="18"/>
      <c r="C113" s="24"/>
    </row>
    <row r="114" spans="1:3" ht="12.75">
      <c r="A114" s="18"/>
      <c r="C114" s="24"/>
    </row>
    <row r="115" spans="1:3" ht="12.75">
      <c r="A115" s="18"/>
      <c r="C115" s="24"/>
    </row>
    <row r="116" spans="1:3" ht="12.75">
      <c r="A116" s="18"/>
      <c r="C116" s="24"/>
    </row>
    <row r="117" spans="1:3" ht="12.75">
      <c r="A117" s="18"/>
      <c r="C117" s="24"/>
    </row>
    <row r="118" spans="1:3" ht="12.75">
      <c r="A118" s="18"/>
      <c r="C118" s="24"/>
    </row>
    <row r="119" spans="1:3" ht="12.75">
      <c r="A119" s="18"/>
      <c r="C119" s="24"/>
    </row>
    <row r="120" spans="1:3" ht="12.75">
      <c r="A120" s="18"/>
      <c r="C120" s="24"/>
    </row>
    <row r="121" spans="1:3" ht="12.75">
      <c r="A121" s="18"/>
      <c r="C121" s="24"/>
    </row>
    <row r="122" spans="1:3" ht="12.75">
      <c r="A122" s="18"/>
      <c r="C122" s="24"/>
    </row>
    <row r="123" spans="1:3" ht="12.75">
      <c r="A123" s="18"/>
      <c r="C123" s="24"/>
    </row>
    <row r="124" spans="1:3" ht="12.75">
      <c r="A124" s="18"/>
      <c r="C124" s="24"/>
    </row>
    <row r="125" spans="1:3" ht="12.75">
      <c r="A125" s="18"/>
      <c r="C125" s="24"/>
    </row>
    <row r="126" spans="1:3" ht="12.75">
      <c r="A126" s="18"/>
      <c r="C126" s="24"/>
    </row>
    <row r="127" spans="1:3" ht="12.75">
      <c r="A127" s="18"/>
      <c r="C127" s="24"/>
    </row>
    <row r="128" spans="1:3" ht="12.75">
      <c r="A128" s="18"/>
      <c r="C128" s="24"/>
    </row>
    <row r="129" spans="1:3" ht="12.75">
      <c r="A129" s="18"/>
      <c r="C129" s="24"/>
    </row>
    <row r="130" spans="1:3" ht="12.75">
      <c r="A130" s="18"/>
      <c r="C130" s="24"/>
    </row>
    <row r="131" spans="1:3" ht="12.75">
      <c r="A131" s="18"/>
      <c r="C131" s="24"/>
    </row>
    <row r="132" spans="1:3" ht="12.75">
      <c r="A132" s="18"/>
      <c r="C132" s="24"/>
    </row>
    <row r="133" spans="1:3" ht="12.75">
      <c r="A133" s="18"/>
      <c r="C133" s="24"/>
    </row>
    <row r="134" spans="1:3" ht="12.75">
      <c r="A134" s="18"/>
      <c r="C134" s="24"/>
    </row>
    <row r="135" spans="1:3" ht="12.75">
      <c r="A135" s="18"/>
      <c r="C135" s="24"/>
    </row>
    <row r="136" spans="1:3" ht="12.75">
      <c r="A136" s="18"/>
      <c r="C136" s="24"/>
    </row>
    <row r="137" spans="1:3" ht="12.75">
      <c r="A137" s="18"/>
      <c r="C137" s="24"/>
    </row>
    <row r="138" spans="1:3" ht="12.75">
      <c r="A138" s="18"/>
      <c r="C138" s="24"/>
    </row>
    <row r="139" spans="1:3" ht="12.75">
      <c r="A139" s="18"/>
      <c r="C139" s="24"/>
    </row>
    <row r="140" spans="1:3" ht="12.75">
      <c r="A140" s="18"/>
      <c r="C140" s="24"/>
    </row>
    <row r="141" spans="1:3" ht="12.75">
      <c r="A141" s="18"/>
      <c r="C141" s="24"/>
    </row>
    <row r="142" spans="1:3" ht="12.75">
      <c r="A142" s="18"/>
      <c r="C142" s="24"/>
    </row>
    <row r="143" spans="1:3" ht="12.75">
      <c r="A143" s="18"/>
      <c r="C143" s="24"/>
    </row>
    <row r="144" spans="1:3" ht="12.75">
      <c r="A144" s="18"/>
      <c r="C144" s="24"/>
    </row>
    <row r="145" spans="1:3" ht="12.75">
      <c r="A145" s="18"/>
      <c r="C145" s="24"/>
    </row>
    <row r="146" spans="1:3" ht="12.75">
      <c r="A146" s="18"/>
      <c r="C146" s="24"/>
    </row>
    <row r="147" spans="1:3" ht="12.75">
      <c r="A147" s="18"/>
      <c r="C147" s="24"/>
    </row>
    <row r="148" spans="1:3" ht="12.75">
      <c r="A148" s="18"/>
      <c r="C148" s="24"/>
    </row>
    <row r="149" spans="1:3" ht="12.75">
      <c r="A149" s="18"/>
      <c r="C149" s="24"/>
    </row>
    <row r="150" spans="1:3" ht="12.75">
      <c r="A150" s="18"/>
      <c r="C150" s="24"/>
    </row>
    <row r="151" spans="1:3" ht="12.75">
      <c r="A151" s="18"/>
      <c r="C151" s="24"/>
    </row>
    <row r="152" spans="1:3" ht="12.75">
      <c r="A152" s="18"/>
      <c r="C152" s="24"/>
    </row>
    <row r="153" spans="1:3" ht="12.75">
      <c r="A153" s="18"/>
      <c r="C153" s="24"/>
    </row>
    <row r="154" spans="1:3" ht="12.75">
      <c r="A154" s="18"/>
      <c r="C154" s="24"/>
    </row>
    <row r="155" spans="1:3" ht="12.75">
      <c r="A155" s="18"/>
      <c r="C155" s="24"/>
    </row>
    <row r="156" spans="1:3" ht="12.75">
      <c r="A156" s="18"/>
      <c r="C156" s="24"/>
    </row>
    <row r="157" spans="1:3" ht="12.75">
      <c r="A157" s="18"/>
      <c r="C157" s="24"/>
    </row>
    <row r="158" spans="1:3" ht="12.75">
      <c r="A158" s="18"/>
      <c r="C158" s="24"/>
    </row>
    <row r="159" spans="1:3" ht="12.75">
      <c r="A159" s="18"/>
      <c r="C159" s="24"/>
    </row>
    <row r="160" spans="1:3" ht="12.75">
      <c r="A160" s="18"/>
      <c r="C160" s="24"/>
    </row>
    <row r="161" spans="1:3" ht="12.75">
      <c r="A161" s="18"/>
      <c r="C161" s="24"/>
    </row>
    <row r="162" spans="1:3" ht="12.75">
      <c r="A162" s="18"/>
      <c r="C162" s="24"/>
    </row>
    <row r="163" spans="1:3" ht="12.75">
      <c r="A163" s="18"/>
      <c r="C163" s="24"/>
    </row>
    <row r="164" spans="1:3" ht="12.75">
      <c r="A164" s="18"/>
      <c r="C164" s="24"/>
    </row>
    <row r="165" spans="1:3" ht="12.75">
      <c r="A165" s="18"/>
      <c r="C165" s="24"/>
    </row>
    <row r="166" spans="1:3" ht="12.75">
      <c r="A166" s="18"/>
      <c r="C166" s="24"/>
    </row>
    <row r="167" spans="1:3" ht="12.75">
      <c r="A167" s="18"/>
      <c r="C167" s="24"/>
    </row>
    <row r="168" spans="1:3" ht="12.75">
      <c r="A168" s="18"/>
      <c r="C168" s="24"/>
    </row>
    <row r="169" spans="1:3" ht="12.75">
      <c r="A169" s="18"/>
      <c r="C169" s="24"/>
    </row>
    <row r="170" spans="1:3" ht="12.75">
      <c r="A170" s="18"/>
      <c r="C170" s="24"/>
    </row>
    <row r="171" spans="1:3" ht="12.75">
      <c r="A171" s="18"/>
      <c r="C171" s="24"/>
    </row>
    <row r="172" spans="1:3" ht="12.75">
      <c r="A172" s="18"/>
      <c r="C172" s="24"/>
    </row>
    <row r="173" spans="1:3" ht="12.75">
      <c r="A173" s="18"/>
      <c r="C173" s="24"/>
    </row>
    <row r="174" spans="1:3" ht="12.75">
      <c r="A174" s="18"/>
      <c r="C174" s="24"/>
    </row>
    <row r="175" ht="12.75">
      <c r="A175" s="18"/>
    </row>
    <row r="176" ht="12.75">
      <c r="A176" s="18"/>
    </row>
    <row r="177" ht="12.75">
      <c r="A177" s="18"/>
    </row>
    <row r="178" ht="12.75">
      <c r="A178" s="18"/>
    </row>
    <row r="179" ht="12.75">
      <c r="A179" s="18"/>
    </row>
    <row r="180" ht="12.75">
      <c r="A180" s="18"/>
    </row>
    <row r="181" ht="12.75">
      <c r="A181" s="18"/>
    </row>
    <row r="182" ht="12.75">
      <c r="A182" s="18"/>
    </row>
    <row r="183" ht="12.75">
      <c r="A183" s="18"/>
    </row>
    <row r="184" ht="12.75">
      <c r="A184" s="18"/>
    </row>
    <row r="185" ht="12.75">
      <c r="A185" s="18"/>
    </row>
    <row r="186" ht="12.75">
      <c r="A186" s="18"/>
    </row>
    <row r="187" ht="12.75">
      <c r="A187" s="18"/>
    </row>
    <row r="188" ht="12.75">
      <c r="A188" s="18"/>
    </row>
    <row r="189" ht="12.75">
      <c r="A189" s="18"/>
    </row>
    <row r="190" ht="12.75">
      <c r="A190" s="18"/>
    </row>
    <row r="191" ht="12.75">
      <c r="A191" s="18"/>
    </row>
    <row r="192" ht="12.75">
      <c r="A192" s="18"/>
    </row>
    <row r="193" ht="12.75">
      <c r="A193" s="18"/>
    </row>
    <row r="194" ht="12.75">
      <c r="A194" s="18"/>
    </row>
    <row r="195" ht="12.75">
      <c r="A195" s="18"/>
    </row>
    <row r="196" ht="12.75">
      <c r="A196" s="18"/>
    </row>
    <row r="197" ht="12.75">
      <c r="A197" s="18"/>
    </row>
    <row r="198" ht="12.75">
      <c r="A198" s="18"/>
    </row>
    <row r="199" ht="12.75">
      <c r="A199" s="18"/>
    </row>
    <row r="200" ht="12.75">
      <c r="A200" s="18"/>
    </row>
    <row r="201" ht="12.75">
      <c r="A201" s="18"/>
    </row>
    <row r="202" ht="12.75">
      <c r="A202" s="18"/>
    </row>
    <row r="203" ht="12.75">
      <c r="A203" s="18"/>
    </row>
    <row r="204" ht="12.75">
      <c r="A204" s="18"/>
    </row>
    <row r="205" ht="12.75">
      <c r="A205" s="18"/>
    </row>
    <row r="206" ht="12.75">
      <c r="A206" s="18"/>
    </row>
    <row r="207" ht="12.75">
      <c r="A207" s="18"/>
    </row>
    <row r="208" ht="12.75">
      <c r="A208" s="18"/>
    </row>
    <row r="209" ht="12.75">
      <c r="A209" s="18"/>
    </row>
    <row r="210" ht="12.75">
      <c r="A210" s="18"/>
    </row>
    <row r="211" ht="12.75">
      <c r="A211" s="18"/>
    </row>
    <row r="212" ht="12.75">
      <c r="A212" s="18"/>
    </row>
    <row r="213" ht="12.75">
      <c r="A213" s="18"/>
    </row>
    <row r="214" ht="12.75">
      <c r="A214" s="18"/>
    </row>
    <row r="215" ht="12.75">
      <c r="A215" s="18"/>
    </row>
    <row r="216" ht="12.75">
      <c r="A216" s="18"/>
    </row>
    <row r="217" ht="12.75">
      <c r="A217" s="18"/>
    </row>
    <row r="218" ht="12.75">
      <c r="A218" s="18"/>
    </row>
    <row r="219" ht="12.75">
      <c r="A219" s="18"/>
    </row>
    <row r="220" ht="12.75">
      <c r="A220" s="18"/>
    </row>
    <row r="221" ht="12.75">
      <c r="A221" s="18"/>
    </row>
    <row r="222" ht="12.75">
      <c r="A222" s="18"/>
    </row>
    <row r="223" ht="12.75">
      <c r="A223" s="18"/>
    </row>
    <row r="224" ht="12.75">
      <c r="A224" s="18"/>
    </row>
    <row r="225" ht="12.75">
      <c r="A225" s="18"/>
    </row>
    <row r="226" ht="12.75">
      <c r="A226" s="18"/>
    </row>
    <row r="227" ht="12.75">
      <c r="A227" s="18"/>
    </row>
    <row r="228" ht="12.75">
      <c r="A228" s="18"/>
    </row>
    <row r="229" ht="12.75">
      <c r="A229" s="18"/>
    </row>
    <row r="230" ht="12.75">
      <c r="A230" s="18"/>
    </row>
    <row r="231" ht="12.75">
      <c r="A231" s="18"/>
    </row>
    <row r="232" ht="12.75">
      <c r="A232" s="18"/>
    </row>
    <row r="233" ht="12.75">
      <c r="A233" s="18"/>
    </row>
    <row r="234" ht="12.75">
      <c r="A234" s="18"/>
    </row>
    <row r="235" ht="12.75">
      <c r="A235" s="18"/>
    </row>
    <row r="236" ht="12.75">
      <c r="A236" s="18"/>
    </row>
    <row r="237" ht="12.75">
      <c r="A237" s="18"/>
    </row>
    <row r="238" ht="12.75">
      <c r="A238" s="18"/>
    </row>
    <row r="239" ht="12.75">
      <c r="A239" s="18"/>
    </row>
    <row r="240" ht="12.75">
      <c r="A240" s="18"/>
    </row>
    <row r="241" ht="12.75">
      <c r="A241" s="18"/>
    </row>
    <row r="242" ht="12.75">
      <c r="A242" s="18"/>
    </row>
    <row r="243" ht="12.75">
      <c r="A243" s="18"/>
    </row>
    <row r="244" ht="12.75">
      <c r="A244" s="18"/>
    </row>
    <row r="245" ht="12.75">
      <c r="A245" s="18"/>
    </row>
    <row r="246" ht="12.75">
      <c r="A246" s="18"/>
    </row>
    <row r="247" ht="12.75">
      <c r="A247" s="18"/>
    </row>
    <row r="248" ht="12.75">
      <c r="A248" s="18"/>
    </row>
    <row r="249" ht="12.75">
      <c r="A249" s="18"/>
    </row>
    <row r="250" ht="12.75">
      <c r="A250" s="18"/>
    </row>
    <row r="251" ht="12.75">
      <c r="A251" s="18"/>
    </row>
    <row r="252" ht="12.75">
      <c r="A252" s="18"/>
    </row>
    <row r="253" ht="12.75">
      <c r="A253" s="18"/>
    </row>
    <row r="254" ht="12.75">
      <c r="A254" s="18"/>
    </row>
    <row r="255" ht="12.75">
      <c r="A255" s="18"/>
    </row>
    <row r="256" ht="12.75">
      <c r="A256" s="18"/>
    </row>
    <row r="257" ht="12.75">
      <c r="A257" s="18"/>
    </row>
    <row r="258" ht="12.75">
      <c r="A258" s="18"/>
    </row>
    <row r="259" ht="12.75">
      <c r="A259" s="18"/>
    </row>
    <row r="260" ht="12.75">
      <c r="A260" s="18"/>
    </row>
    <row r="261" ht="12.75">
      <c r="A261" s="18"/>
    </row>
    <row r="262" ht="12.75">
      <c r="A262" s="18"/>
    </row>
    <row r="263" ht="12.75">
      <c r="A263" s="18"/>
    </row>
    <row r="264" ht="12.75">
      <c r="A264" s="18"/>
    </row>
    <row r="265" ht="12.75">
      <c r="A265" s="18"/>
    </row>
    <row r="266" ht="12.75">
      <c r="A266" s="18"/>
    </row>
    <row r="267" ht="12.75">
      <c r="A267" s="18"/>
    </row>
    <row r="268" ht="12.75">
      <c r="A268" s="18"/>
    </row>
    <row r="269" ht="12.75">
      <c r="A269" s="18"/>
    </row>
    <row r="270" ht="12.75">
      <c r="A270" s="18"/>
    </row>
    <row r="271" ht="12.75">
      <c r="A271" s="18"/>
    </row>
    <row r="272" ht="12.75">
      <c r="A272" s="18"/>
    </row>
    <row r="273" ht="12.75">
      <c r="A273" s="18"/>
    </row>
    <row r="274" ht="12.75">
      <c r="A274" s="18"/>
    </row>
    <row r="275" ht="12.75">
      <c r="A275" s="18"/>
    </row>
    <row r="276" ht="12.75">
      <c r="A276" s="18"/>
    </row>
    <row r="277" ht="12.75">
      <c r="A277" s="18"/>
    </row>
    <row r="278" ht="12.75">
      <c r="A278" s="18"/>
    </row>
    <row r="279" ht="12.75">
      <c r="A279" s="18"/>
    </row>
    <row r="280" ht="12.75">
      <c r="A280" s="18"/>
    </row>
    <row r="281" ht="12.75">
      <c r="A281" s="18"/>
    </row>
    <row r="282" ht="12.75">
      <c r="A282" s="18"/>
    </row>
    <row r="283" ht="12.75">
      <c r="A283" s="18"/>
    </row>
    <row r="284" ht="12.75">
      <c r="A284" s="18"/>
    </row>
    <row r="285" ht="12.75">
      <c r="A285" s="18"/>
    </row>
    <row r="286" ht="12.75">
      <c r="A286" s="18"/>
    </row>
    <row r="287" ht="12.75">
      <c r="A287" s="18"/>
    </row>
    <row r="288" ht="12.75">
      <c r="A288" s="18"/>
    </row>
    <row r="289" ht="12.75">
      <c r="A289" s="18"/>
    </row>
    <row r="290" ht="12.75">
      <c r="A290" s="18"/>
    </row>
    <row r="291" ht="12.75">
      <c r="A291" s="18"/>
    </row>
    <row r="292" ht="12.75">
      <c r="A292" s="18"/>
    </row>
    <row r="293" ht="12.75">
      <c r="A293" s="18"/>
    </row>
    <row r="294" ht="12.75">
      <c r="A294" s="18"/>
    </row>
    <row r="295" ht="12.75">
      <c r="A295" s="18"/>
    </row>
    <row r="296" ht="12.75">
      <c r="A296" s="18"/>
    </row>
    <row r="297" ht="12.75">
      <c r="A297" s="18"/>
    </row>
    <row r="298" ht="12.75">
      <c r="A298" s="18"/>
    </row>
    <row r="299" ht="12.75">
      <c r="A299" s="18"/>
    </row>
    <row r="300" ht="12.75">
      <c r="A300" s="18"/>
    </row>
    <row r="301" ht="12.75">
      <c r="A301" s="18"/>
    </row>
    <row r="302" ht="12.75">
      <c r="A302" s="18"/>
    </row>
    <row r="303" ht="12.75">
      <c r="A303" s="18"/>
    </row>
    <row r="304" ht="12.75">
      <c r="A304" s="18"/>
    </row>
    <row r="305" ht="12.75">
      <c r="A305" s="18"/>
    </row>
    <row r="306" ht="12.75">
      <c r="A306" s="18"/>
    </row>
    <row r="307" ht="12.75">
      <c r="A307" s="18"/>
    </row>
    <row r="308" ht="12.75">
      <c r="A308" s="18"/>
    </row>
    <row r="309" ht="12.75">
      <c r="A309" s="18"/>
    </row>
    <row r="310" ht="12.75">
      <c r="A310" s="18"/>
    </row>
    <row r="311" ht="12.75">
      <c r="A311" s="18"/>
    </row>
    <row r="312" ht="12.75">
      <c r="A312" s="18"/>
    </row>
    <row r="313" ht="12.75">
      <c r="A313" s="18"/>
    </row>
    <row r="314" ht="12.75">
      <c r="A314" s="18"/>
    </row>
    <row r="315" ht="12.75">
      <c r="A315" s="18"/>
    </row>
    <row r="316" ht="12.75">
      <c r="A316" s="18"/>
    </row>
    <row r="317" ht="12.75">
      <c r="A317" s="18"/>
    </row>
    <row r="318" ht="12.75">
      <c r="A318" s="18"/>
    </row>
  </sheetData>
  <mergeCells count="6">
    <mergeCell ref="A1:A2"/>
    <mergeCell ref="B1:M1"/>
    <mergeCell ref="C2:C3"/>
    <mergeCell ref="F2:F3"/>
    <mergeCell ref="I2:I3"/>
    <mergeCell ref="L2:L3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zddz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wx</dc:creator>
  <cp:keywords/>
  <dc:description/>
  <cp:lastModifiedBy>wx</cp:lastModifiedBy>
  <dcterms:created xsi:type="dcterms:W3CDTF">2006-11-01T07:25:11Z</dcterms:created>
  <dcterms:modified xsi:type="dcterms:W3CDTF">2007-05-14T18:31:03Z</dcterms:modified>
  <cp:category/>
  <cp:version/>
  <cp:contentType/>
  <cp:contentStatus/>
</cp:coreProperties>
</file>