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50" windowHeight="5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<sst xmlns="http://schemas.openxmlformats.org/spreadsheetml/2006/main" count="86" uniqueCount="61">
  <si>
    <t>Parámetro</t>
  </si>
  <si>
    <t>Unidad</t>
  </si>
  <si>
    <t xml:space="preserve"> 1 R</t>
  </si>
  <si>
    <t>2 R</t>
  </si>
  <si>
    <t>3 R</t>
  </si>
  <si>
    <t>Límite Máximo permisible</t>
  </si>
  <si>
    <t>Método de análisis</t>
  </si>
  <si>
    <t>pH</t>
  </si>
  <si>
    <t>--</t>
  </si>
  <si>
    <t>6.5 – 9.5</t>
  </si>
  <si>
    <r>
      <t>S.M. AWWA 1995 N° 4500-H</t>
    </r>
    <r>
      <rPr>
        <vertAlign val="superscript"/>
        <sz val="9"/>
        <rFont val="Times New Roman"/>
        <family val="1"/>
      </rPr>
      <t>+</t>
    </r>
    <r>
      <rPr>
        <sz val="9"/>
        <rFont val="Times New Roman"/>
        <family val="1"/>
      </rPr>
      <t>, B</t>
    </r>
  </si>
  <si>
    <t>-----</t>
  </si>
  <si>
    <r>
      <t>mgO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/l</t>
    </r>
  </si>
  <si>
    <t>Sólidos Suspendidos</t>
  </si>
  <si>
    <t>DBO</t>
  </si>
  <si>
    <r>
      <t>I</t>
    </r>
    <r>
      <rPr>
        <vertAlign val="subscript"/>
        <sz val="12"/>
        <rFont val="Times New Roman"/>
        <family val="1"/>
      </rPr>
      <t>pH</t>
    </r>
    <r>
      <rPr>
        <sz val="12"/>
        <rFont val="Times New Roman"/>
        <family val="1"/>
      </rPr>
      <t xml:space="preserve"> = 10 </t>
    </r>
    <r>
      <rPr>
        <vertAlign val="superscript"/>
        <sz val="12"/>
        <rFont val="Times New Roman"/>
        <family val="1"/>
      </rPr>
      <t>0.2335 pH + 0.44</t>
    </r>
    <r>
      <rPr>
        <sz val="12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</si>
  <si>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Si el pH es menor que 6.7                 </t>
    </r>
    <r>
      <rPr>
        <sz val="12"/>
        <rFont val="Times New Roman"/>
        <family val="1"/>
      </rPr>
      <t>........(2a)</t>
    </r>
  </si>
  <si>
    <r>
      <t>I</t>
    </r>
    <r>
      <rPr>
        <vertAlign val="subscript"/>
        <sz val="12"/>
        <rFont val="Times New Roman"/>
        <family val="1"/>
      </rPr>
      <t>pH</t>
    </r>
    <r>
      <rPr>
        <sz val="12"/>
        <rFont val="Times New Roman"/>
        <family val="1"/>
      </rPr>
      <t xml:space="preserve"> = 100 </t>
    </r>
  </si>
  <si>
    <r>
      <t xml:space="preserve">      </t>
    </r>
    <r>
      <rPr>
        <sz val="10"/>
        <rFont val="Times New Roman"/>
        <family val="1"/>
      </rPr>
      <t xml:space="preserve">Si el pH está entre 6.7 y 7.3               </t>
    </r>
    <r>
      <rPr>
        <sz val="12"/>
        <rFont val="Times New Roman"/>
        <family val="1"/>
      </rPr>
      <t>........(2b)</t>
    </r>
  </si>
  <si>
    <r>
      <t>I</t>
    </r>
    <r>
      <rPr>
        <vertAlign val="subscript"/>
        <sz val="12"/>
        <rFont val="Times New Roman"/>
        <family val="1"/>
      </rPr>
      <t>pH</t>
    </r>
    <r>
      <rPr>
        <sz val="12"/>
        <rFont val="Times New Roman"/>
        <family val="1"/>
      </rPr>
      <t xml:space="preserve"> = 10 </t>
    </r>
    <r>
      <rPr>
        <vertAlign val="superscript"/>
        <sz val="12"/>
        <rFont val="Times New Roman"/>
        <family val="1"/>
      </rPr>
      <t>4.22 – 0.293 pH</t>
    </r>
  </si>
  <si>
    <r>
      <t xml:space="preserve">      </t>
    </r>
    <r>
      <rPr>
        <sz val="10"/>
        <rFont val="Times New Roman"/>
        <family val="1"/>
      </rPr>
      <t xml:space="preserve">Si el pH es mayor que 7.3                  </t>
    </r>
    <r>
      <rPr>
        <sz val="12"/>
        <rFont val="Times New Roman"/>
        <family val="1"/>
      </rPr>
      <t>........(2c)</t>
    </r>
  </si>
  <si>
    <t>10^(4,22-0,293*7,35)</t>
  </si>
  <si>
    <t>10^(4,22-0,293*7,4)</t>
  </si>
  <si>
    <t>10^(4,22-0,293*7,5)</t>
  </si>
  <si>
    <t>10^(4,22-0,293*7,33)</t>
  </si>
  <si>
    <t>Fórmula Aplicable</t>
  </si>
  <si>
    <t>ICA</t>
  </si>
  <si>
    <t>Datos</t>
  </si>
  <si>
    <r>
      <t>I</t>
    </r>
    <r>
      <rPr>
        <vertAlign val="subscript"/>
        <sz val="12"/>
        <rFont val="Times New Roman"/>
        <family val="1"/>
      </rPr>
      <t>SS</t>
    </r>
    <r>
      <rPr>
        <sz val="12"/>
        <rFont val="Times New Roman"/>
        <family val="1"/>
      </rPr>
      <t xml:space="preserve"> = 266.5 (SS) </t>
    </r>
    <r>
      <rPr>
        <vertAlign val="superscript"/>
        <sz val="12"/>
        <rFont val="Times New Roman"/>
        <family val="1"/>
      </rPr>
      <t xml:space="preserve">- 0.37 </t>
    </r>
  </si>
  <si>
    <t>mg/l</t>
  </si>
  <si>
    <t>S.M.AWWA 1995 Nº 2540 D</t>
  </si>
  <si>
    <t>----</t>
  </si>
  <si>
    <r>
      <t xml:space="preserve">S.M. AWWA 1995 Nº </t>
    </r>
    <r>
      <rPr>
        <sz val="9"/>
        <color indexed="8"/>
        <rFont val="Times New Roman"/>
        <family val="1"/>
      </rPr>
      <t>5210 B</t>
    </r>
  </si>
  <si>
    <r>
      <t>DBO</t>
    </r>
    <r>
      <rPr>
        <b/>
        <i/>
        <vertAlign val="subscript"/>
        <sz val="12"/>
        <rFont val="Times New Roman"/>
        <family val="1"/>
      </rPr>
      <t>5</t>
    </r>
  </si>
  <si>
    <t>DQO</t>
  </si>
  <si>
    <t>1521.2</t>
  </si>
  <si>
    <t>298.8</t>
  </si>
  <si>
    <t>S.M. AWWA 1995 Nº 5220 B</t>
  </si>
  <si>
    <r>
      <t>I</t>
    </r>
    <r>
      <rPr>
        <vertAlign val="subscript"/>
        <sz val="12"/>
        <rFont val="Times New Roman"/>
        <family val="1"/>
      </rPr>
      <t>DBO</t>
    </r>
    <r>
      <rPr>
        <sz val="12"/>
        <rFont val="Times New Roman"/>
        <family val="1"/>
      </rPr>
      <t xml:space="preserve"> = 120 (DBO) </t>
    </r>
    <r>
      <rPr>
        <vertAlign val="superscript"/>
        <sz val="12"/>
        <rFont val="Times New Roman"/>
        <family val="1"/>
      </rPr>
      <t>- 0.673</t>
    </r>
    <r>
      <rPr>
        <sz val="12"/>
        <rFont val="Times New Roman"/>
        <family val="1"/>
      </rPr>
      <t xml:space="preserve"> </t>
    </r>
  </si>
  <si>
    <t xml:space="preserve">120*(DBO)^ - 0.673 </t>
  </si>
  <si>
    <t>CRITERIO GENERAL</t>
  </si>
  <si>
    <t>85 –100</t>
  </si>
  <si>
    <t>No Contaminado</t>
  </si>
  <si>
    <t xml:space="preserve">70 - 84 </t>
  </si>
  <si>
    <t>Aceptable</t>
  </si>
  <si>
    <t>50 – 69</t>
  </si>
  <si>
    <t>Poco Contaminado</t>
  </si>
  <si>
    <t>30 - 49</t>
  </si>
  <si>
    <t>Contaminado</t>
  </si>
  <si>
    <t>0 - 29</t>
  </si>
  <si>
    <t>Altamente Contaminado</t>
  </si>
  <si>
    <t>PH</t>
  </si>
  <si>
    <t>SS</t>
  </si>
  <si>
    <t>INDICE DE:</t>
  </si>
  <si>
    <t>Valor Promedio</t>
  </si>
  <si>
    <t>ICA General</t>
  </si>
  <si>
    <t>Nombre:</t>
  </si>
  <si>
    <t>Valor del Índice (I)</t>
  </si>
  <si>
    <t>Peso (Wi)</t>
  </si>
  <si>
    <t>ICA=</t>
  </si>
  <si>
    <t>395,49/7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</si>
</sst>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"/>
    <numFmt numFmtId="180" formatCode="0.0000E+00"/>
    <numFmt numFmtId="181" formatCode="0.000E+00"/>
    <numFmt numFmtId="182" formatCode="0.0E+00"/>
    <numFmt numFmtId="183" formatCode="0E+00"/>
    <numFmt numFmtId="184" formatCode="0.000000"/>
    <numFmt numFmtId="185" formatCode="0.00000000"/>
    <numFmt numFmtId="186" formatCode="0.000000000"/>
    <numFmt numFmtId="187" formatCode="0.0000000000"/>
    <numFmt numFmtId="188" formatCode="0.0000000"/>
  </numFmts>
  <fonts count="6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 Black"/>
      <family val="2"/>
    </font>
    <font>
      <i/>
      <u val="single"/>
      <sz val="12"/>
      <name val="Arial Black"/>
      <family val="2"/>
    </font>
    <font>
      <i/>
      <u val="single"/>
      <sz val="9"/>
      <name val="Arial Black"/>
      <family val="2"/>
    </font>
    <font>
      <b/>
      <sz val="12"/>
      <color indexed="8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vertAlign val="superscript"/>
      <sz val="12"/>
      <name val="Times New Roman"/>
      <family val="1"/>
    </font>
    <font>
      <b/>
      <i/>
      <u val="single"/>
      <sz val="10"/>
      <name val="Arial"/>
      <family val="0"/>
    </font>
    <font>
      <sz val="9"/>
      <color indexed="8"/>
      <name val="Times New Roman"/>
      <family val="1"/>
    </font>
    <font>
      <b/>
      <i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3.75"/>
      <color indexed="8"/>
      <name val="Arial"/>
      <family val="2"/>
    </font>
    <font>
      <b/>
      <sz val="3.75"/>
      <color indexed="8"/>
      <name val="Arial"/>
      <family val="2"/>
    </font>
    <font>
      <b/>
      <sz val="4.5"/>
      <color indexed="8"/>
      <name val="Arial"/>
      <family val="2"/>
    </font>
    <font>
      <sz val="3.45"/>
      <color indexed="8"/>
      <name val="Arial"/>
      <family val="2"/>
    </font>
    <font>
      <sz val="5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0"/>
      <color theme="0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2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2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2" fontId="0" fillId="0" borderId="17" xfId="0" applyNumberForma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2" fontId="0" fillId="34" borderId="21" xfId="0" applyNumberFormat="1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2" fontId="0" fillId="34" borderId="23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Border="1" applyAlignment="1">
      <alignment horizontal="left" indent="7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6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11" fontId="3" fillId="0" borderId="17" xfId="0" applyNumberFormat="1" applyFont="1" applyBorder="1" applyAlignment="1">
      <alignment/>
    </xf>
    <xf numFmtId="11" fontId="3" fillId="0" borderId="13" xfId="0" applyNumberFormat="1" applyFont="1" applyBorder="1" applyAlignment="1">
      <alignment/>
    </xf>
    <xf numFmtId="11" fontId="3" fillId="0" borderId="15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9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5" fillId="35" borderId="10" xfId="0" applyNumberFormat="1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18" fillId="35" borderId="18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2" fontId="4" fillId="36" borderId="17" xfId="0" applyNumberFormat="1" applyFont="1" applyFill="1" applyBorder="1" applyAlignment="1">
      <alignment/>
    </xf>
    <xf numFmtId="2" fontId="4" fillId="36" borderId="13" xfId="0" applyNumberFormat="1" applyFont="1" applyFill="1" applyBorder="1" applyAlignment="1">
      <alignment/>
    </xf>
    <xf numFmtId="2" fontId="4" fillId="36" borderId="15" xfId="0" applyNumberFormat="1" applyFont="1" applyFill="1" applyBorder="1" applyAlignment="1">
      <alignment/>
    </xf>
    <xf numFmtId="0" fontId="16" fillId="37" borderId="32" xfId="0" applyFont="1" applyFill="1" applyBorder="1" applyAlignment="1">
      <alignment horizontal="center" vertical="top" wrapText="1"/>
    </xf>
    <xf numFmtId="0" fontId="16" fillId="37" borderId="33" xfId="0" applyFont="1" applyFill="1" applyBorder="1" applyAlignment="1">
      <alignment horizontal="center" vertical="top" wrapText="1"/>
    </xf>
    <xf numFmtId="0" fontId="24" fillId="38" borderId="32" xfId="0" applyFont="1" applyFill="1" applyBorder="1" applyAlignment="1">
      <alignment horizontal="center" vertical="top" wrapText="1"/>
    </xf>
    <xf numFmtId="0" fontId="24" fillId="38" borderId="33" xfId="0" applyFont="1" applyFill="1" applyBorder="1" applyAlignment="1">
      <alignment horizontal="center" vertical="top" wrapText="1"/>
    </xf>
    <xf numFmtId="0" fontId="16" fillId="39" borderId="32" xfId="0" applyFont="1" applyFill="1" applyBorder="1" applyAlignment="1">
      <alignment horizontal="center" vertical="top" wrapText="1"/>
    </xf>
    <xf numFmtId="0" fontId="16" fillId="39" borderId="33" xfId="0" applyFont="1" applyFill="1" applyBorder="1" applyAlignment="1">
      <alignment horizontal="center" vertical="top" wrapText="1"/>
    </xf>
    <xf numFmtId="0" fontId="16" fillId="40" borderId="32" xfId="0" applyFont="1" applyFill="1" applyBorder="1" applyAlignment="1">
      <alignment horizontal="center" vertical="top" wrapText="1"/>
    </xf>
    <xf numFmtId="0" fontId="16" fillId="40" borderId="33" xfId="0" applyFont="1" applyFill="1" applyBorder="1" applyAlignment="1">
      <alignment horizontal="center" vertical="top" wrapText="1"/>
    </xf>
    <xf numFmtId="0" fontId="23" fillId="41" borderId="32" xfId="0" applyFont="1" applyFill="1" applyBorder="1" applyAlignment="1">
      <alignment horizontal="center" vertical="top" wrapText="1"/>
    </xf>
    <xf numFmtId="0" fontId="23" fillId="41" borderId="33" xfId="0" applyFont="1" applyFill="1" applyBorder="1" applyAlignment="1">
      <alignment horizontal="center" vertical="top" wrapText="1"/>
    </xf>
    <xf numFmtId="0" fontId="24" fillId="42" borderId="32" xfId="0" applyFont="1" applyFill="1" applyBorder="1" applyAlignment="1">
      <alignment horizontal="center" vertical="top" wrapText="1"/>
    </xf>
    <xf numFmtId="0" fontId="24" fillId="42" borderId="33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4" fillId="18" borderId="22" xfId="0" applyFont="1" applyFill="1" applyBorder="1" applyAlignment="1">
      <alignment/>
    </xf>
    <xf numFmtId="2" fontId="4" fillId="18" borderId="16" xfId="0" applyNumberFormat="1" applyFont="1" applyFill="1" applyBorder="1" applyAlignment="1">
      <alignment/>
    </xf>
    <xf numFmtId="0" fontId="0" fillId="18" borderId="17" xfId="0" applyFill="1" applyBorder="1" applyAlignment="1">
      <alignment/>
    </xf>
    <xf numFmtId="0" fontId="4" fillId="18" borderId="21" xfId="0" applyFont="1" applyFill="1" applyBorder="1" applyAlignment="1">
      <alignment/>
    </xf>
    <xf numFmtId="2" fontId="4" fillId="18" borderId="12" xfId="0" applyNumberFormat="1" applyFont="1" applyFill="1" applyBorder="1" applyAlignment="1">
      <alignment/>
    </xf>
    <xf numFmtId="0" fontId="0" fillId="18" borderId="13" xfId="0" applyFill="1" applyBorder="1" applyAlignment="1">
      <alignment/>
    </xf>
    <xf numFmtId="0" fontId="4" fillId="18" borderId="23" xfId="0" applyFont="1" applyFill="1" applyBorder="1" applyAlignment="1">
      <alignment/>
    </xf>
    <xf numFmtId="2" fontId="4" fillId="18" borderId="14" xfId="0" applyNumberFormat="1" applyFont="1" applyFill="1" applyBorder="1" applyAlignment="1">
      <alignment/>
    </xf>
    <xf numFmtId="0" fontId="0" fillId="18" borderId="15" xfId="0" applyFill="1" applyBorder="1" applyAlignment="1">
      <alignment/>
    </xf>
    <xf numFmtId="0" fontId="66" fillId="43" borderId="18" xfId="0" applyFont="1" applyFill="1" applyBorder="1" applyAlignment="1">
      <alignment horizontal="center"/>
    </xf>
    <xf numFmtId="0" fontId="66" fillId="43" borderId="19" xfId="0" applyFont="1" applyFill="1" applyBorder="1" applyAlignment="1">
      <alignment horizontal="center"/>
    </xf>
    <xf numFmtId="0" fontId="67" fillId="43" borderId="20" xfId="0" applyFont="1" applyFill="1" applyBorder="1" applyAlignment="1">
      <alignment/>
    </xf>
    <xf numFmtId="0" fontId="0" fillId="15" borderId="34" xfId="0" applyFont="1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4" borderId="18" xfId="0" applyFont="1" applyFill="1" applyBorder="1" applyAlignment="1">
      <alignment horizontal="center"/>
    </xf>
    <xf numFmtId="2" fontId="0" fillId="44" borderId="2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Índice de PH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155"/>
          <c:w val="0.90675"/>
          <c:h val="0.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Hoja1!$C$20:$D$25</c:f>
              <c:multiLvlStrCache/>
            </c:multiLvlStrRef>
          </c:cat>
          <c:val>
            <c:numRef>
              <c:f>Hoja1!$E$20:$E$25</c:f>
              <c:numCache/>
            </c:numRef>
          </c:val>
          <c:smooth val="0"/>
        </c:ser>
        <c:marker val="1"/>
        <c:axId val="19950985"/>
        <c:axId val="45341138"/>
      </c:lineChart>
      <c:catAx>
        <c:axId val="1995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Resultados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0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21525"/>
          <c:w val="0.817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Hoja1!$L$18</c:f>
              <c:strCache>
                <c:ptCount val="1"/>
                <c:pt idx="0">
                  <c:v>ICA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Hoja1!$J$19:$K$24</c:f>
              <c:multiLvlStrCache/>
            </c:multiLvlStrRef>
          </c:cat>
          <c:val>
            <c:numRef>
              <c:f>Hoja1!$L$19:$L$24</c:f>
              <c:numCache/>
            </c:numRef>
          </c:val>
          <c:smooth val="0"/>
        </c:ser>
        <c:marker val="1"/>
        <c:axId val="5417059"/>
        <c:axId val="48753532"/>
      </c:lineChart>
      <c:cat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39225"/>
          <c:w val="0.113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136"/>
          <c:w val="0.947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Hoja1!$E$44</c:f>
              <c:strCache>
                <c:ptCount val="1"/>
                <c:pt idx="0">
                  <c:v>ICA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Hoja1!$C$45:$D$50</c:f>
              <c:multiLvlStrCache/>
            </c:multiLvlStrRef>
          </c:cat>
          <c:val>
            <c:numRef>
              <c:f>Hoja1!$E$45:$E$50</c:f>
              <c:numCache/>
            </c:numRef>
          </c:val>
          <c:smooth val="0"/>
        </c:ser>
        <c:marker val="1"/>
        <c:axId val="36128605"/>
        <c:axId val="56721990"/>
      </c:line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28</xdr:row>
      <xdr:rowOff>85725</xdr:rowOff>
    </xdr:from>
    <xdr:to>
      <xdr:col>3</xdr:col>
      <xdr:colOff>1085850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00050" y="6677025"/>
        <a:ext cx="3114675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29</xdr:row>
      <xdr:rowOff>104775</xdr:rowOff>
    </xdr:from>
    <xdr:to>
      <xdr:col>12</xdr:col>
      <xdr:colOff>228600</xdr:colOff>
      <xdr:row>37</xdr:row>
      <xdr:rowOff>133350</xdr:rowOff>
    </xdr:to>
    <xdr:graphicFrame>
      <xdr:nvGraphicFramePr>
        <xdr:cNvPr id="2" name="Chart 3"/>
        <xdr:cNvGraphicFramePr/>
      </xdr:nvGraphicFramePr>
      <xdr:xfrm>
        <a:off x="6400800" y="6858000"/>
        <a:ext cx="3200400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447675</xdr:colOff>
      <xdr:row>52</xdr:row>
      <xdr:rowOff>47625</xdr:rowOff>
    </xdr:from>
    <xdr:to>
      <xdr:col>5</xdr:col>
      <xdr:colOff>542925</xdr:colOff>
      <xdr:row>67</xdr:row>
      <xdr:rowOff>57150</xdr:rowOff>
    </xdr:to>
    <xdr:graphicFrame>
      <xdr:nvGraphicFramePr>
        <xdr:cNvPr id="3" name="Chart 6"/>
        <xdr:cNvGraphicFramePr/>
      </xdr:nvGraphicFramePr>
      <xdr:xfrm>
        <a:off x="1971675" y="10829925"/>
        <a:ext cx="267652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12</xdr:col>
      <xdr:colOff>714375</xdr:colOff>
      <xdr:row>43</xdr:row>
      <xdr:rowOff>200025</xdr:rowOff>
    </xdr:from>
    <xdr:to>
      <xdr:col>19</xdr:col>
      <xdr:colOff>390525</xdr:colOff>
      <xdr:row>55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rcRect l="9741" t="22904" r="40374" b="32550"/>
        <a:stretch>
          <a:fillRect/>
        </a:stretch>
      </xdr:blipFill>
      <xdr:spPr>
        <a:xfrm>
          <a:off x="10086975" y="9324975"/>
          <a:ext cx="50101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22</xdr:col>
      <xdr:colOff>542925</xdr:colOff>
      <xdr:row>83</xdr:row>
      <xdr:rowOff>152400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34600" y="12163425"/>
          <a:ext cx="7400925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91"/>
  <sheetViews>
    <sheetView tabSelected="1" zoomScalePageLayoutView="0" workbookViewId="0" topLeftCell="H47">
      <selection activeCell="K69" sqref="K69:L69"/>
    </sheetView>
  </sheetViews>
  <sheetFormatPr defaultColWidth="11.421875" defaultRowHeight="12.75"/>
  <cols>
    <col min="3" max="3" width="13.57421875" style="0" customWidth="1"/>
    <col min="4" max="4" width="16.28125" style="0" customWidth="1"/>
    <col min="5" max="5" width="8.8515625" style="0" customWidth="1"/>
    <col min="6" max="6" width="8.140625" style="0" customWidth="1"/>
    <col min="7" max="7" width="8.421875" style="0" customWidth="1"/>
    <col min="8" max="8" width="9.7109375" style="0" customWidth="1"/>
    <col min="9" max="9" width="7.8515625" style="0" customWidth="1"/>
    <col min="10" max="10" width="8.00390625" style="0" customWidth="1"/>
    <col min="11" max="11" width="16.8515625" style="0" customWidth="1"/>
    <col min="12" max="12" width="20.00390625" style="0" bestFit="1" customWidth="1"/>
  </cols>
  <sheetData>
    <row r="3" ht="13.5" thickBot="1"/>
    <row r="4" spans="3:12" ht="29.25" thickBot="1">
      <c r="C4" s="6" t="s">
        <v>0</v>
      </c>
      <c r="D4" s="7" t="s">
        <v>1</v>
      </c>
      <c r="E4" s="7">
        <v>1</v>
      </c>
      <c r="F4" s="7">
        <v>2</v>
      </c>
      <c r="G4" s="7">
        <v>3</v>
      </c>
      <c r="H4" s="7" t="s">
        <v>2</v>
      </c>
      <c r="I4" s="7" t="s">
        <v>3</v>
      </c>
      <c r="J4" s="7" t="s">
        <v>4</v>
      </c>
      <c r="K4" s="8" t="s">
        <v>5</v>
      </c>
      <c r="L4" s="8" t="s">
        <v>6</v>
      </c>
    </row>
    <row r="5" spans="3:12" ht="26.25" thickBot="1">
      <c r="C5" s="10" t="s">
        <v>7</v>
      </c>
      <c r="D5" s="11" t="s">
        <v>8</v>
      </c>
      <c r="E5" s="23">
        <v>7.35</v>
      </c>
      <c r="F5" s="23">
        <v>7.4</v>
      </c>
      <c r="G5" s="23">
        <v>7.3</v>
      </c>
      <c r="H5" s="23">
        <v>7.35</v>
      </c>
      <c r="I5" s="23">
        <v>7.5</v>
      </c>
      <c r="J5" s="23">
        <v>7.33</v>
      </c>
      <c r="K5" s="12" t="s">
        <v>9</v>
      </c>
      <c r="L5" s="13" t="s">
        <v>10</v>
      </c>
    </row>
    <row r="6" spans="3:12" ht="32.25" thickBot="1">
      <c r="C6" s="38" t="s">
        <v>13</v>
      </c>
      <c r="D6" s="39" t="s">
        <v>29</v>
      </c>
      <c r="E6" s="39">
        <v>9.5</v>
      </c>
      <c r="F6" s="39">
        <v>12.4</v>
      </c>
      <c r="G6" s="39">
        <v>16.3</v>
      </c>
      <c r="H6" s="39">
        <v>11.5</v>
      </c>
      <c r="I6" s="39">
        <v>14.3</v>
      </c>
      <c r="J6" s="39">
        <v>19.5</v>
      </c>
      <c r="K6" s="40" t="s">
        <v>11</v>
      </c>
      <c r="L6" s="41" t="s">
        <v>30</v>
      </c>
    </row>
    <row r="7" spans="3:12" ht="24.75" thickBot="1">
      <c r="C7" s="49" t="s">
        <v>33</v>
      </c>
      <c r="D7" s="23" t="s">
        <v>12</v>
      </c>
      <c r="E7" s="23">
        <v>4.8</v>
      </c>
      <c r="F7" s="23">
        <v>4.5</v>
      </c>
      <c r="G7" s="23">
        <v>4</v>
      </c>
      <c r="H7" s="23">
        <v>7</v>
      </c>
      <c r="I7" s="23">
        <v>6</v>
      </c>
      <c r="J7" s="23">
        <v>5</v>
      </c>
      <c r="K7" s="50" t="s">
        <v>31</v>
      </c>
      <c r="L7" s="51" t="s">
        <v>32</v>
      </c>
    </row>
    <row r="8" spans="3:12" ht="24.75" thickBot="1">
      <c r="C8" s="38" t="s">
        <v>34</v>
      </c>
      <c r="D8" s="39" t="s">
        <v>12</v>
      </c>
      <c r="E8" s="40">
        <v>396.5</v>
      </c>
      <c r="F8" s="40" t="s">
        <v>35</v>
      </c>
      <c r="G8" s="55">
        <v>1356.3</v>
      </c>
      <c r="H8" s="40" t="s">
        <v>36</v>
      </c>
      <c r="I8" s="55">
        <v>1453.8</v>
      </c>
      <c r="J8" s="55">
        <v>1189.4</v>
      </c>
      <c r="K8" s="40" t="s">
        <v>11</v>
      </c>
      <c r="L8" s="41" t="s">
        <v>37</v>
      </c>
    </row>
    <row r="9" spans="3:12" ht="16.5" thickBot="1">
      <c r="C9" s="9"/>
      <c r="D9" s="4"/>
      <c r="E9" s="1"/>
      <c r="F9" s="1"/>
      <c r="G9" s="1"/>
      <c r="H9" s="1"/>
      <c r="I9" s="1"/>
      <c r="J9" s="1"/>
      <c r="K9" s="2"/>
      <c r="L9" s="5"/>
    </row>
    <row r="12" ht="13.5" thickBot="1"/>
    <row r="13" spans="2:15" ht="20.25">
      <c r="B13" s="27"/>
      <c r="C13" s="28"/>
      <c r="D13" s="28"/>
      <c r="E13" s="28"/>
      <c r="F13" s="28"/>
      <c r="G13" s="28"/>
      <c r="H13" s="29"/>
      <c r="J13" s="48" t="s">
        <v>28</v>
      </c>
      <c r="K13" s="28"/>
      <c r="L13" s="28"/>
      <c r="M13" s="28"/>
      <c r="N13" s="28"/>
      <c r="O13" s="29"/>
    </row>
    <row r="14" spans="2:15" ht="20.25">
      <c r="B14" s="30"/>
      <c r="C14" s="31" t="s">
        <v>15</v>
      </c>
      <c r="D14" s="32"/>
      <c r="E14" s="31" t="s">
        <v>16</v>
      </c>
      <c r="F14" s="32"/>
      <c r="G14" s="32"/>
      <c r="H14" s="33"/>
      <c r="J14" s="30"/>
      <c r="K14" s="32"/>
      <c r="L14" s="32"/>
      <c r="M14" s="32"/>
      <c r="N14" s="32"/>
      <c r="O14" s="33"/>
    </row>
    <row r="15" spans="2:15" ht="18.75">
      <c r="B15" s="30"/>
      <c r="C15" s="31" t="s">
        <v>17</v>
      </c>
      <c r="D15" s="32"/>
      <c r="E15" s="32"/>
      <c r="F15" s="31" t="s">
        <v>18</v>
      </c>
      <c r="G15" s="32"/>
      <c r="H15" s="33"/>
      <c r="J15" s="30"/>
      <c r="K15" s="32"/>
      <c r="L15" s="32"/>
      <c r="M15" s="32"/>
      <c r="N15" s="32"/>
      <c r="O15" s="33"/>
    </row>
    <row r="16" spans="2:15" ht="20.25">
      <c r="B16" s="30"/>
      <c r="C16" s="31" t="s">
        <v>19</v>
      </c>
      <c r="D16" s="32"/>
      <c r="E16" s="31" t="s">
        <v>20</v>
      </c>
      <c r="F16" s="32"/>
      <c r="G16" s="32"/>
      <c r="H16" s="33"/>
      <c r="J16" s="30"/>
      <c r="K16" s="32"/>
      <c r="L16" s="32"/>
      <c r="M16" s="32"/>
      <c r="N16" s="32"/>
      <c r="O16" s="33"/>
    </row>
    <row r="17" spans="2:15" ht="15.75" thickBot="1">
      <c r="B17" s="30"/>
      <c r="C17" s="34"/>
      <c r="D17" s="32"/>
      <c r="E17" s="32"/>
      <c r="F17" s="32"/>
      <c r="G17" s="32"/>
      <c r="H17" s="33"/>
      <c r="J17" s="30"/>
      <c r="K17" s="32"/>
      <c r="L17" s="32"/>
      <c r="M17" s="32"/>
      <c r="N17" s="32"/>
      <c r="O17" s="33"/>
    </row>
    <row r="18" spans="2:15" ht="16.5" thickBot="1">
      <c r="B18" s="30"/>
      <c r="C18" s="32"/>
      <c r="D18" s="32"/>
      <c r="E18" s="32"/>
      <c r="F18" s="32"/>
      <c r="G18" s="32"/>
      <c r="H18" s="33"/>
      <c r="J18" s="20" t="s">
        <v>27</v>
      </c>
      <c r="K18" s="21" t="s">
        <v>25</v>
      </c>
      <c r="L18" s="22" t="s">
        <v>26</v>
      </c>
      <c r="M18" s="32"/>
      <c r="N18" s="32"/>
      <c r="O18" s="33"/>
    </row>
    <row r="19" spans="2:15" ht="21" thickBot="1">
      <c r="B19" s="30"/>
      <c r="C19" s="20" t="s">
        <v>27</v>
      </c>
      <c r="D19" s="21" t="s">
        <v>25</v>
      </c>
      <c r="E19" s="22" t="s">
        <v>26</v>
      </c>
      <c r="F19" s="32"/>
      <c r="G19" s="32"/>
      <c r="H19" s="33"/>
      <c r="J19" s="25">
        <v>9.5</v>
      </c>
      <c r="K19" s="43" t="s">
        <v>28</v>
      </c>
      <c r="L19" s="45">
        <f>266.5*(9.5)^(-37)</f>
        <v>1.7779674982284525E-34</v>
      </c>
      <c r="M19" s="32"/>
      <c r="N19" s="32"/>
      <c r="O19" s="33"/>
    </row>
    <row r="20" spans="2:15" ht="20.25">
      <c r="B20" s="30"/>
      <c r="C20" s="25">
        <v>7.3</v>
      </c>
      <c r="D20" s="18">
        <v>100</v>
      </c>
      <c r="E20" s="19">
        <v>100</v>
      </c>
      <c r="F20" s="32"/>
      <c r="G20" s="32"/>
      <c r="H20" s="33"/>
      <c r="J20" s="24">
        <v>11.5</v>
      </c>
      <c r="K20" s="42" t="s">
        <v>28</v>
      </c>
      <c r="L20" s="46">
        <f>266.5*(11.5)^(-0.37)</f>
        <v>107.95406801678583</v>
      </c>
      <c r="M20" s="32"/>
      <c r="N20" s="32"/>
      <c r="O20" s="33"/>
    </row>
    <row r="21" spans="2:15" ht="20.25">
      <c r="B21" s="30"/>
      <c r="C21" s="24">
        <v>7.33</v>
      </c>
      <c r="D21" s="14" t="s">
        <v>24</v>
      </c>
      <c r="E21" s="15">
        <f>10^(4.22-0.293*7.33)</f>
        <v>118.11634509144807</v>
      </c>
      <c r="F21" s="32"/>
      <c r="G21" s="32"/>
      <c r="H21" s="33"/>
      <c r="J21" s="24">
        <v>12.4</v>
      </c>
      <c r="K21" s="42" t="s">
        <v>28</v>
      </c>
      <c r="L21" s="46">
        <f>266.5*(12.4)^(-0.37)</f>
        <v>104.98595179099857</v>
      </c>
      <c r="M21" s="32"/>
      <c r="N21" s="32"/>
      <c r="O21" s="33"/>
    </row>
    <row r="22" spans="2:15" ht="20.25">
      <c r="B22" s="30"/>
      <c r="C22" s="24">
        <v>7.35</v>
      </c>
      <c r="D22" s="14" t="s">
        <v>21</v>
      </c>
      <c r="E22" s="15">
        <f>10^(4.22-0.293*7.35)</f>
        <v>116.53328792080046</v>
      </c>
      <c r="F22" s="32"/>
      <c r="G22" s="32"/>
      <c r="H22" s="33"/>
      <c r="J22" s="24">
        <v>14.3</v>
      </c>
      <c r="K22" s="42" t="s">
        <v>28</v>
      </c>
      <c r="L22" s="46">
        <f>266.5*(14.3)^(-0.37)</f>
        <v>99.59163895356588</v>
      </c>
      <c r="M22" s="32"/>
      <c r="N22" s="32"/>
      <c r="O22" s="33"/>
    </row>
    <row r="23" spans="2:15" ht="20.25">
      <c r="B23" s="30"/>
      <c r="C23" s="24">
        <v>7.35</v>
      </c>
      <c r="D23" s="14" t="s">
        <v>21</v>
      </c>
      <c r="E23" s="15">
        <f>10^(4.22-0.293*7.35)</f>
        <v>116.53328792080046</v>
      </c>
      <c r="F23" s="32"/>
      <c r="G23" s="32"/>
      <c r="H23" s="33"/>
      <c r="J23" s="24">
        <v>16.3</v>
      </c>
      <c r="K23" s="42" t="s">
        <v>28</v>
      </c>
      <c r="L23" s="46">
        <f>266.5*(16.3)^(-0.37)</f>
        <v>94.88286717135362</v>
      </c>
      <c r="M23" s="32"/>
      <c r="N23" s="32"/>
      <c r="O23" s="33"/>
    </row>
    <row r="24" spans="2:15" ht="21" thickBot="1">
      <c r="B24" s="30"/>
      <c r="C24" s="24">
        <v>7.4</v>
      </c>
      <c r="D24" s="14" t="s">
        <v>22</v>
      </c>
      <c r="E24" s="15">
        <f>10^(4.22-0.293*7.4)</f>
        <v>112.66784820709951</v>
      </c>
      <c r="F24" s="32"/>
      <c r="G24" s="32"/>
      <c r="H24" s="33"/>
      <c r="J24" s="26">
        <v>19.5</v>
      </c>
      <c r="K24" s="44" t="s">
        <v>28</v>
      </c>
      <c r="L24" s="47">
        <f>266.5*(19.5)^(-0.37)</f>
        <v>88.79416082360261</v>
      </c>
      <c r="M24" s="32"/>
      <c r="N24" s="32"/>
      <c r="O24" s="33"/>
    </row>
    <row r="25" spans="2:15" ht="13.5" thickBot="1">
      <c r="B25" s="30"/>
      <c r="C25" s="26">
        <v>7.5</v>
      </c>
      <c r="D25" s="16" t="s">
        <v>23</v>
      </c>
      <c r="E25" s="17">
        <f>10^(4.22-0.293*7.5)</f>
        <v>105.31736871297163</v>
      </c>
      <c r="F25" s="32"/>
      <c r="G25" s="32"/>
      <c r="H25" s="33"/>
      <c r="J25" s="30"/>
      <c r="K25" s="32"/>
      <c r="L25" s="32"/>
      <c r="M25" s="32"/>
      <c r="N25" s="32"/>
      <c r="O25" s="33"/>
    </row>
    <row r="26" spans="2:15" ht="12.75">
      <c r="B26" s="30"/>
      <c r="C26" s="32"/>
      <c r="D26" s="32"/>
      <c r="E26" s="32"/>
      <c r="F26" s="32"/>
      <c r="G26" s="32"/>
      <c r="H26" s="33"/>
      <c r="J26" s="30"/>
      <c r="K26" s="32"/>
      <c r="L26" s="32"/>
      <c r="M26" s="32"/>
      <c r="N26" s="32"/>
      <c r="O26" s="33"/>
    </row>
    <row r="27" spans="2:15" ht="12.75">
      <c r="B27" s="30"/>
      <c r="C27" s="32"/>
      <c r="D27" s="32"/>
      <c r="E27" s="32"/>
      <c r="F27" s="32"/>
      <c r="G27" s="32"/>
      <c r="H27" s="33"/>
      <c r="J27" s="30"/>
      <c r="K27" s="32"/>
      <c r="L27" s="32"/>
      <c r="M27" s="32"/>
      <c r="N27" s="32"/>
      <c r="O27" s="33"/>
    </row>
    <row r="28" spans="2:15" ht="13.5" thickBot="1">
      <c r="B28" s="35"/>
      <c r="C28" s="36"/>
      <c r="D28" s="36"/>
      <c r="E28" s="36"/>
      <c r="F28" s="36"/>
      <c r="G28" s="36"/>
      <c r="H28" s="37"/>
      <c r="J28" s="35"/>
      <c r="K28" s="36"/>
      <c r="L28" s="36"/>
      <c r="M28" s="36"/>
      <c r="N28" s="36"/>
      <c r="O28" s="37"/>
    </row>
    <row r="42" ht="20.25">
      <c r="C42" s="3" t="s">
        <v>38</v>
      </c>
    </row>
    <row r="43" ht="13.5" thickBot="1"/>
    <row r="44" spans="3:12" ht="16.5" thickBot="1">
      <c r="C44" s="53" t="s">
        <v>27</v>
      </c>
      <c r="D44" s="21" t="s">
        <v>25</v>
      </c>
      <c r="E44" s="22" t="s">
        <v>26</v>
      </c>
      <c r="G44" s="52"/>
      <c r="H44" s="52"/>
      <c r="I44" s="52"/>
      <c r="J44" s="52"/>
      <c r="K44" s="52"/>
      <c r="L44" s="52"/>
    </row>
    <row r="45" spans="3:12" ht="18" customHeight="1">
      <c r="C45" s="25">
        <v>4</v>
      </c>
      <c r="D45" s="18" t="s">
        <v>39</v>
      </c>
      <c r="E45" s="54">
        <f aca="true" t="shared" si="0" ref="E45:E50">120*(C45)^(-0.673)</f>
        <v>47.205746721213956</v>
      </c>
      <c r="K45" s="72" t="s">
        <v>26</v>
      </c>
      <c r="L45" s="72" t="s">
        <v>40</v>
      </c>
    </row>
    <row r="46" spans="3:12" ht="13.5" thickBot="1">
      <c r="C46" s="24">
        <v>4.5</v>
      </c>
      <c r="D46" s="18" t="s">
        <v>39</v>
      </c>
      <c r="E46" s="54">
        <f t="shared" si="0"/>
        <v>43.60830678290704</v>
      </c>
      <c r="K46" s="73"/>
      <c r="L46" s="73"/>
    </row>
    <row r="47" spans="3:12" ht="12.75">
      <c r="C47" s="24">
        <v>4.8</v>
      </c>
      <c r="D47" s="18" t="s">
        <v>39</v>
      </c>
      <c r="E47" s="54">
        <f t="shared" si="0"/>
        <v>41.754750532192205</v>
      </c>
      <c r="K47" s="74" t="s">
        <v>41</v>
      </c>
      <c r="L47" s="74" t="s">
        <v>42</v>
      </c>
    </row>
    <row r="48" spans="3:12" ht="13.5" thickBot="1">
      <c r="C48" s="24">
        <v>5</v>
      </c>
      <c r="D48" s="18" t="s">
        <v>39</v>
      </c>
      <c r="E48" s="54">
        <f t="shared" si="0"/>
        <v>40.6232282631104</v>
      </c>
      <c r="K48" s="75"/>
      <c r="L48" s="75"/>
    </row>
    <row r="49" spans="3:12" ht="12.75">
      <c r="C49" s="24">
        <v>6</v>
      </c>
      <c r="D49" s="18" t="s">
        <v>39</v>
      </c>
      <c r="E49" s="54">
        <f t="shared" si="0"/>
        <v>35.93233620380816</v>
      </c>
      <c r="K49" s="68" t="s">
        <v>43</v>
      </c>
      <c r="L49" s="68" t="s">
        <v>44</v>
      </c>
    </row>
    <row r="50" spans="3:12" ht="13.5" thickBot="1">
      <c r="C50" s="26">
        <v>7</v>
      </c>
      <c r="D50" s="18" t="s">
        <v>39</v>
      </c>
      <c r="E50" s="54">
        <f t="shared" si="0"/>
        <v>32.39144071606838</v>
      </c>
      <c r="K50" s="69"/>
      <c r="L50" s="69"/>
    </row>
    <row r="51" spans="11:12" ht="16.5" customHeight="1">
      <c r="K51" s="70" t="s">
        <v>45</v>
      </c>
      <c r="L51" s="70" t="s">
        <v>46</v>
      </c>
    </row>
    <row r="52" spans="11:12" ht="13.5" thickBot="1">
      <c r="K52" s="71"/>
      <c r="L52" s="71"/>
    </row>
    <row r="53" spans="11:12" ht="12.75">
      <c r="K53" s="64" t="s">
        <v>47</v>
      </c>
      <c r="L53" s="64" t="s">
        <v>48</v>
      </c>
    </row>
    <row r="54" spans="11:12" ht="13.5" thickBot="1">
      <c r="K54" s="65"/>
      <c r="L54" s="65"/>
    </row>
    <row r="55" spans="11:12" ht="16.5" customHeight="1">
      <c r="K55" s="66" t="s">
        <v>49</v>
      </c>
      <c r="L55" s="66" t="s">
        <v>50</v>
      </c>
    </row>
    <row r="56" spans="11:12" ht="13.5" thickBot="1">
      <c r="K56" s="67"/>
      <c r="L56" s="67"/>
    </row>
    <row r="59" ht="13.5" thickBot="1"/>
    <row r="60" spans="11:12" ht="13.5" thickBot="1">
      <c r="K60" s="59" t="s">
        <v>53</v>
      </c>
      <c r="L60" s="60" t="s">
        <v>54</v>
      </c>
    </row>
    <row r="61" spans="10:12" ht="12.75">
      <c r="J61">
        <v>1</v>
      </c>
      <c r="K61" s="58" t="s">
        <v>51</v>
      </c>
      <c r="L61" s="61">
        <f>SUM(E20:E25)/6</f>
        <v>111.52802297552002</v>
      </c>
    </row>
    <row r="62" spans="10:12" ht="12.75">
      <c r="J62">
        <v>5</v>
      </c>
      <c r="K62" s="56" t="s">
        <v>14</v>
      </c>
      <c r="L62" s="62">
        <f>SUM(E45:E50)/6</f>
        <v>40.25263486988336</v>
      </c>
    </row>
    <row r="63" spans="10:12" ht="13.5" thickBot="1">
      <c r="J63">
        <v>1</v>
      </c>
      <c r="K63" s="57" t="s">
        <v>52</v>
      </c>
      <c r="L63" s="63">
        <f>SUM(L19:L24)/6</f>
        <v>82.70144779271776</v>
      </c>
    </row>
    <row r="68" ht="13.5" thickBot="1"/>
    <row r="69" spans="11:12" ht="13.5" thickBot="1">
      <c r="K69" s="94" t="s">
        <v>55</v>
      </c>
      <c r="L69" s="95">
        <v>56.5</v>
      </c>
    </row>
    <row r="75" spans="11:12" ht="12.75">
      <c r="K75" s="76">
        <f>L61*J61+L62*J62+L63*J63</f>
        <v>395.4926451176546</v>
      </c>
      <c r="L75" s="76">
        <f>K75/K76</f>
        <v>56.498949302522085</v>
      </c>
    </row>
    <row r="76" spans="11:12" ht="12.75">
      <c r="K76" s="76">
        <f>J61+J62+J63</f>
        <v>7</v>
      </c>
      <c r="L76" s="76"/>
    </row>
    <row r="80" ht="13.5" thickBot="1"/>
    <row r="81" spans="11:13" ht="13.5" thickBot="1">
      <c r="K81" s="86" t="s">
        <v>56</v>
      </c>
      <c r="L81" s="87" t="s">
        <v>57</v>
      </c>
      <c r="M81" s="88" t="s">
        <v>58</v>
      </c>
    </row>
    <row r="82" spans="11:13" ht="12.75">
      <c r="K82" s="77" t="s">
        <v>51</v>
      </c>
      <c r="L82" s="78">
        <v>111.53</v>
      </c>
      <c r="M82" s="79">
        <v>1</v>
      </c>
    </row>
    <row r="83" spans="11:13" ht="12.75">
      <c r="K83" s="80" t="s">
        <v>14</v>
      </c>
      <c r="L83" s="81">
        <v>40.25</v>
      </c>
      <c r="M83" s="82">
        <v>5</v>
      </c>
    </row>
    <row r="84" spans="11:13" ht="13.5" thickBot="1">
      <c r="K84" s="83" t="s">
        <v>52</v>
      </c>
      <c r="L84" s="84">
        <v>82.7</v>
      </c>
      <c r="M84" s="85">
        <v>1</v>
      </c>
    </row>
    <row r="88" ht="13.5" thickBot="1"/>
    <row r="89" spans="11:12" ht="13.5" thickBot="1">
      <c r="K89" s="89" t="s">
        <v>59</v>
      </c>
      <c r="L89" s="91" t="s">
        <v>60</v>
      </c>
    </row>
    <row r="90" spans="11:12" ht="13.5" thickBot="1">
      <c r="K90" s="90"/>
      <c r="L90" s="92"/>
    </row>
    <row r="91" spans="11:12" ht="13.5" thickBot="1">
      <c r="K91" s="89" t="s">
        <v>59</v>
      </c>
      <c r="L91" s="93">
        <v>56.5</v>
      </c>
    </row>
  </sheetData>
  <sheetProtection/>
  <mergeCells count="12">
    <mergeCell ref="K45:K46"/>
    <mergeCell ref="L45:L46"/>
    <mergeCell ref="K47:K48"/>
    <mergeCell ref="L47:L48"/>
    <mergeCell ref="K53:K54"/>
    <mergeCell ref="L53:L54"/>
    <mergeCell ref="K55:K56"/>
    <mergeCell ref="L55:L56"/>
    <mergeCell ref="K49:K50"/>
    <mergeCell ref="L49:L50"/>
    <mergeCell ref="K51:K52"/>
    <mergeCell ref="L51:L52"/>
  </mergeCells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Laboratorios CIB</cp:lastModifiedBy>
  <dcterms:created xsi:type="dcterms:W3CDTF">2009-06-30T18:57:23Z</dcterms:created>
  <dcterms:modified xsi:type="dcterms:W3CDTF">2009-06-30T16:28:04Z</dcterms:modified>
  <cp:category/>
  <cp:version/>
  <cp:contentType/>
  <cp:contentStatus/>
</cp:coreProperties>
</file>